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68" yWindow="36" windowWidth="11520" windowHeight="9540" tabRatio="881" firstSheet="42" activeTab="48"/>
  </bookViews>
  <sheets>
    <sheet name="0801" sheetId="494" r:id="rId1"/>
    <sheet name="晉欣18度C0801" sheetId="498" r:id="rId2"/>
    <sheet name="晉欣4度C0801" sheetId="496" r:id="rId3"/>
    <sheet name="0802" sheetId="495" r:id="rId4"/>
    <sheet name="晉欣18度C0802" sheetId="499" r:id="rId5"/>
    <sheet name="晉欣4度C0802" sheetId="497" r:id="rId6"/>
    <sheet name="0803" sheetId="500" r:id="rId7"/>
    <sheet name="晉欣18度C0803" sheetId="501" r:id="rId8"/>
    <sheet name="晉欣4度C0803" sheetId="502" r:id="rId9"/>
    <sheet name="0804" sheetId="505" r:id="rId10"/>
    <sheet name="晉欣18度C0804" sheetId="504" r:id="rId11"/>
    <sheet name="晉欣4度C0804" sheetId="503" r:id="rId12"/>
    <sheet name="0805" sheetId="508" r:id="rId13"/>
    <sheet name="晉欣18度C0805" sheetId="507" r:id="rId14"/>
    <sheet name="晉欣4度C0805" sheetId="506" r:id="rId15"/>
    <sheet name="0806" sheetId="511" r:id="rId16"/>
    <sheet name="晉欣18度C0806" sheetId="510" r:id="rId17"/>
    <sheet name="晉欣4度C0806" sheetId="509" r:id="rId18"/>
    <sheet name="0807" sheetId="514" r:id="rId19"/>
    <sheet name="晉欣18度C0807" sheetId="513" r:id="rId20"/>
    <sheet name="晉欣4度C0807" sheetId="512" r:id="rId21"/>
    <sheet name="0808" sheetId="515" r:id="rId22"/>
    <sheet name="晉欣18度C0808" sheetId="516" r:id="rId23"/>
    <sheet name="晉欣4度C0808" sheetId="517" r:id="rId24"/>
    <sheet name="0809" sheetId="519" r:id="rId25"/>
    <sheet name="晉欣18度C0809" sheetId="520" r:id="rId26"/>
    <sheet name="晉欣4度C0809" sheetId="518" r:id="rId27"/>
    <sheet name="0810" sheetId="521" r:id="rId28"/>
    <sheet name="晉欣18度C0810" sheetId="523" r:id="rId29"/>
    <sheet name="晉欣4度C0810" sheetId="522" r:id="rId30"/>
    <sheet name="0811" sheetId="529" r:id="rId31"/>
    <sheet name="晉欣18度C0811" sheetId="527" r:id="rId32"/>
    <sheet name="晉欣4度C0811" sheetId="524" r:id="rId33"/>
    <sheet name="0812" sheetId="530" r:id="rId34"/>
    <sheet name="晉欣18度C0812" sheetId="528" r:id="rId35"/>
    <sheet name="晉欣4度C0812" sheetId="525" r:id="rId36"/>
    <sheet name="0813" sheetId="531" r:id="rId37"/>
    <sheet name="晉欣18度C0813" sheetId="533" r:id="rId38"/>
    <sheet name="晉欣4度C0813" sheetId="532" r:id="rId39"/>
    <sheet name="0814" sheetId="534" r:id="rId40"/>
    <sheet name="晉欣18度C0814" sheetId="540" r:id="rId41"/>
    <sheet name="晉欣4度C0814" sheetId="537" r:id="rId42"/>
    <sheet name="0815" sheetId="535" r:id="rId43"/>
    <sheet name="晉欣18度C0815" sheetId="541" r:id="rId44"/>
    <sheet name="晉欣4度C0815" sheetId="538" r:id="rId45"/>
    <sheet name="0816" sheetId="536" r:id="rId46"/>
    <sheet name="晉欣18度C0816" sheetId="542" r:id="rId47"/>
    <sheet name="晉欣4度C0816" sheetId="539" r:id="rId48"/>
    <sheet name="0817" sheetId="543" r:id="rId49"/>
    <sheet name="晉欣18度C0817" sheetId="545" r:id="rId50"/>
    <sheet name="晉欣4度C0817" sheetId="544" r:id="rId51"/>
  </sheets>
  <definedNames>
    <definedName name="_xlnm._FilterDatabase" localSheetId="0" hidden="1">'0801'!$B$10:$Q$25</definedName>
    <definedName name="_xlnm._FilterDatabase" localSheetId="3" hidden="1">'0802'!$B$10:$Q$25</definedName>
    <definedName name="_xlnm._FilterDatabase" localSheetId="6" hidden="1">'0803'!$B$10:$Q$25</definedName>
    <definedName name="_xlnm._FilterDatabase" localSheetId="9" hidden="1">'0804'!$B$10:$Q$25</definedName>
    <definedName name="_xlnm._FilterDatabase" localSheetId="12" hidden="1">'0805'!$B$10:$Q$25</definedName>
    <definedName name="_xlnm._FilterDatabase" localSheetId="15" hidden="1">'0806'!$B$10:$Q$25</definedName>
    <definedName name="_xlnm._FilterDatabase" localSheetId="18" hidden="1">'0807'!$B$10:$Q$25</definedName>
    <definedName name="_xlnm._FilterDatabase" localSheetId="21" hidden="1">'0808'!$B$10:$Q$25</definedName>
    <definedName name="_xlnm._FilterDatabase" localSheetId="24" hidden="1">'0809'!$B$10:$Q$25</definedName>
    <definedName name="_xlnm._FilterDatabase" localSheetId="27" hidden="1">'0810'!$B$10:$Q$25</definedName>
    <definedName name="_xlnm._FilterDatabase" localSheetId="30" hidden="1">'0811'!$B$10:$Q$25</definedName>
    <definedName name="_xlnm._FilterDatabase" localSheetId="33" hidden="1">'0812'!$B$10:$Q$25</definedName>
    <definedName name="_xlnm._FilterDatabase" localSheetId="36" hidden="1">'0813'!$B$10:$Q$25</definedName>
    <definedName name="_xlnm._FilterDatabase" localSheetId="39" hidden="1">'0814'!$B$10:$Q$25</definedName>
    <definedName name="_xlnm._FilterDatabase" localSheetId="42" hidden="1">'0815'!$B$10:$Q$25</definedName>
    <definedName name="_xlnm._FilterDatabase" localSheetId="45" hidden="1">'0816'!$B$10:$Q$25</definedName>
    <definedName name="_xlnm._FilterDatabase" localSheetId="48" hidden="1">'0817'!$B$10:$Q$25</definedName>
    <definedName name="_xlnm._FilterDatabase" localSheetId="1" hidden="1">晉欣18度C0801!$A$4:$R$124</definedName>
    <definedName name="_xlnm._FilterDatabase" localSheetId="4" hidden="1">晉欣18度C0802!$A$4:$R$124</definedName>
    <definedName name="_xlnm._FilterDatabase" localSheetId="7" hidden="1">晉欣18度C0803!$A$4:$R$124</definedName>
    <definedName name="_xlnm._FilterDatabase" localSheetId="10" hidden="1">晉欣18度C0804!$A$4:$R$124</definedName>
    <definedName name="_xlnm._FilterDatabase" localSheetId="13" hidden="1">晉欣18度C0805!$A$4:$R$124</definedName>
    <definedName name="_xlnm._FilterDatabase" localSheetId="16" hidden="1">晉欣18度C0806!$A$4:$R$124</definedName>
    <definedName name="_xlnm._FilterDatabase" localSheetId="19" hidden="1">晉欣18度C0807!$A$4:$R$124</definedName>
    <definedName name="_xlnm._FilterDatabase" localSheetId="22" hidden="1">晉欣18度C0808!$A$4:$R$124</definedName>
    <definedName name="_xlnm._FilterDatabase" localSheetId="25" hidden="1">晉欣18度C0809!$A$4:$R$124</definedName>
    <definedName name="_xlnm._FilterDatabase" localSheetId="28" hidden="1">晉欣18度C0810!$A$4:$R$124</definedName>
    <definedName name="_xlnm._FilterDatabase" localSheetId="31" hidden="1">晉欣18度C0811!$A$4:$R$124</definedName>
    <definedName name="_xlnm._FilterDatabase" localSheetId="34" hidden="1">晉欣18度C0812!$A$4:$R$124</definedName>
    <definedName name="_xlnm._FilterDatabase" localSheetId="37" hidden="1">晉欣18度C0813!$A$4:$R$124</definedName>
    <definedName name="_xlnm._FilterDatabase" localSheetId="40" hidden="1">晉欣18度C0814!$A$4:$R$124</definedName>
    <definedName name="_xlnm._FilterDatabase" localSheetId="43" hidden="1">晉欣18度C0815!$A$4:$R$124</definedName>
    <definedName name="_xlnm._FilterDatabase" localSheetId="46" hidden="1">晉欣18度C0816!$A$4:$R$124</definedName>
    <definedName name="_xlnm._FilterDatabase" localSheetId="49" hidden="1">晉欣18度C0817!$A$4:$R$124</definedName>
    <definedName name="_xlnm._FilterDatabase" localSheetId="2" hidden="1">晉欣4度C0801!$A$4:$AJ$173</definedName>
    <definedName name="_xlnm._FilterDatabase" localSheetId="5" hidden="1">晉欣4度C0802!$A$4:$AJ$173</definedName>
    <definedName name="_xlnm._FilterDatabase" localSheetId="8" hidden="1">晉欣4度C0803!$A$4:$AJ$173</definedName>
    <definedName name="_xlnm._FilterDatabase" localSheetId="11" hidden="1">晉欣4度C0804!$A$4:$AJ$173</definedName>
    <definedName name="_xlnm._FilterDatabase" localSheetId="14" hidden="1">晉欣4度C0805!$A$4:$AJ$173</definedName>
    <definedName name="_xlnm._FilterDatabase" localSheetId="17" hidden="1">晉欣4度C0806!$A$4:$AJ$173</definedName>
    <definedName name="_xlnm._FilterDatabase" localSheetId="20" hidden="1">晉欣4度C0807!$A$4:$AJ$173</definedName>
    <definedName name="_xlnm._FilterDatabase" localSheetId="23" hidden="1">晉欣4度C0808!$A$4:$AJ$173</definedName>
    <definedName name="_xlnm._FilterDatabase" localSheetId="26" hidden="1">晉欣4度C0809!$A$4:$AJ$173</definedName>
    <definedName name="_xlnm._FilterDatabase" localSheetId="29" hidden="1">晉欣4度C0810!$A$4:$AJ$173</definedName>
    <definedName name="_xlnm._FilterDatabase" localSheetId="32" hidden="1">晉欣4度C0811!$A$4:$AJ$173</definedName>
    <definedName name="_xlnm._FilterDatabase" localSheetId="35" hidden="1">晉欣4度C0812!$A$4:$AJ$173</definedName>
    <definedName name="_xlnm._FilterDatabase" localSheetId="38" hidden="1">晉欣4度C0813!$A$4:$AJ$173</definedName>
    <definedName name="_xlnm._FilterDatabase" localSheetId="41" hidden="1">晉欣4度C0814!$A$4:$AJ$173</definedName>
    <definedName name="_xlnm._FilterDatabase" localSheetId="44" hidden="1">晉欣4度C0815!$A$4:$AJ$173</definedName>
    <definedName name="_xlnm._FilterDatabase" localSheetId="47" hidden="1">晉欣4度C0816!$A$4:$AJ$173</definedName>
    <definedName name="_xlnm._FilterDatabase" localSheetId="50" hidden="1">晉欣4度C0817!$A$4:$AJ$173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545" l="1"/>
  <c r="H123" i="545"/>
  <c r="H122" i="545"/>
  <c r="H121" i="545"/>
  <c r="H120" i="545"/>
  <c r="H119" i="545"/>
  <c r="P118" i="545"/>
  <c r="K118" i="545" s="1"/>
  <c r="L118" i="545" s="1"/>
  <c r="H118" i="545"/>
  <c r="P117" i="545"/>
  <c r="K117" i="545"/>
  <c r="L117" i="545" s="1"/>
  <c r="H117" i="545"/>
  <c r="P116" i="545"/>
  <c r="K116" i="545" s="1"/>
  <c r="L116" i="545" s="1"/>
  <c r="H116" i="545"/>
  <c r="P115" i="545"/>
  <c r="K115" i="545"/>
  <c r="L115" i="545" s="1"/>
  <c r="H115" i="545"/>
  <c r="P114" i="545"/>
  <c r="K114" i="545" s="1"/>
  <c r="L114" i="545" s="1"/>
  <c r="H114" i="545"/>
  <c r="P113" i="545"/>
  <c r="K113" i="545"/>
  <c r="L113" i="545" s="1"/>
  <c r="H113" i="545"/>
  <c r="P112" i="545"/>
  <c r="K112" i="545" s="1"/>
  <c r="H112" i="545"/>
  <c r="J111" i="545"/>
  <c r="H110" i="545"/>
  <c r="H109" i="545"/>
  <c r="H108" i="545"/>
  <c r="H107" i="545"/>
  <c r="H106" i="545"/>
  <c r="P105" i="545"/>
  <c r="K105" i="545"/>
  <c r="L105" i="545" s="1"/>
  <c r="H105" i="545"/>
  <c r="P104" i="545"/>
  <c r="K104" i="545" s="1"/>
  <c r="L104" i="545" s="1"/>
  <c r="H104" i="545"/>
  <c r="P103" i="545"/>
  <c r="K103" i="545"/>
  <c r="L103" i="545" s="1"/>
  <c r="H103" i="545"/>
  <c r="P102" i="545"/>
  <c r="K102" i="545" s="1"/>
  <c r="L102" i="545" s="1"/>
  <c r="H102" i="545"/>
  <c r="P101" i="545"/>
  <c r="K101" i="545"/>
  <c r="L101" i="545" s="1"/>
  <c r="L111" i="545" s="1"/>
  <c r="H101" i="545"/>
  <c r="J100" i="545"/>
  <c r="H99" i="545"/>
  <c r="H98" i="545"/>
  <c r="H97" i="545"/>
  <c r="H96" i="545"/>
  <c r="H95" i="545"/>
  <c r="P94" i="545"/>
  <c r="K94" i="545"/>
  <c r="L94" i="545" s="1"/>
  <c r="H94" i="545"/>
  <c r="P93" i="545"/>
  <c r="K93" i="545" s="1"/>
  <c r="L93" i="545" s="1"/>
  <c r="H93" i="545"/>
  <c r="P92" i="545"/>
  <c r="K92" i="545"/>
  <c r="K100" i="545" s="1"/>
  <c r="H92" i="545"/>
  <c r="H90" i="545"/>
  <c r="H89" i="545"/>
  <c r="H88" i="545"/>
  <c r="H87" i="545"/>
  <c r="H86" i="545"/>
  <c r="H85" i="545"/>
  <c r="H84" i="545"/>
  <c r="H83" i="545"/>
  <c r="H82" i="545"/>
  <c r="L81" i="545"/>
  <c r="K81" i="545"/>
  <c r="J81" i="545"/>
  <c r="H80" i="545"/>
  <c r="H79" i="545"/>
  <c r="H78" i="545"/>
  <c r="H77" i="545"/>
  <c r="H76" i="545"/>
  <c r="J75" i="545"/>
  <c r="H74" i="545"/>
  <c r="H73" i="545"/>
  <c r="H72" i="545"/>
  <c r="P71" i="545"/>
  <c r="K71" i="545" s="1"/>
  <c r="L71" i="545" s="1"/>
  <c r="H71" i="545"/>
  <c r="P70" i="545"/>
  <c r="K70" i="545"/>
  <c r="L70" i="545" s="1"/>
  <c r="H70" i="545"/>
  <c r="P69" i="545"/>
  <c r="K69" i="545" s="1"/>
  <c r="L69" i="545" s="1"/>
  <c r="H69" i="545"/>
  <c r="P68" i="545"/>
  <c r="K68" i="545"/>
  <c r="L68" i="545" s="1"/>
  <c r="H68" i="545"/>
  <c r="P67" i="545"/>
  <c r="K67" i="545" s="1"/>
  <c r="L67" i="545" s="1"/>
  <c r="H67" i="545"/>
  <c r="P66" i="545"/>
  <c r="K66" i="545"/>
  <c r="L66" i="545" s="1"/>
  <c r="H66" i="545"/>
  <c r="P65" i="545"/>
  <c r="K65" i="545" s="1"/>
  <c r="H65" i="545"/>
  <c r="J64" i="545"/>
  <c r="H63" i="545"/>
  <c r="H62" i="545"/>
  <c r="H61" i="545"/>
  <c r="H60" i="545"/>
  <c r="H59" i="545"/>
  <c r="P58" i="545"/>
  <c r="K58" i="545" s="1"/>
  <c r="L58" i="545" s="1"/>
  <c r="H58" i="545"/>
  <c r="P57" i="545"/>
  <c r="K57" i="545"/>
  <c r="L57" i="545" s="1"/>
  <c r="H57" i="545"/>
  <c r="P56" i="545"/>
  <c r="K56" i="545" s="1"/>
  <c r="L56" i="545" s="1"/>
  <c r="H56" i="545"/>
  <c r="P55" i="545"/>
  <c r="K55" i="545"/>
  <c r="L55" i="545" s="1"/>
  <c r="H55" i="545"/>
  <c r="P54" i="545"/>
  <c r="K54" i="545" s="1"/>
  <c r="L54" i="545" s="1"/>
  <c r="H54" i="545"/>
  <c r="P53" i="545"/>
  <c r="K53" i="545"/>
  <c r="L53" i="545" s="1"/>
  <c r="H53" i="545"/>
  <c r="P52" i="545"/>
  <c r="K52" i="545" s="1"/>
  <c r="H52" i="545"/>
  <c r="H50" i="545"/>
  <c r="H49" i="545"/>
  <c r="H47" i="545"/>
  <c r="H46" i="545"/>
  <c r="H45" i="545"/>
  <c r="H44" i="545"/>
  <c r="H43" i="545"/>
  <c r="H42" i="545"/>
  <c r="H41" i="545"/>
  <c r="H40" i="545"/>
  <c r="H39" i="545"/>
  <c r="J38" i="545"/>
  <c r="I1" i="545" s="1"/>
  <c r="H37" i="545"/>
  <c r="H36" i="545"/>
  <c r="H35" i="545"/>
  <c r="H34" i="545"/>
  <c r="H33" i="545"/>
  <c r="H32" i="545"/>
  <c r="H31" i="545"/>
  <c r="H30" i="545"/>
  <c r="H29" i="545"/>
  <c r="P28" i="545"/>
  <c r="K28" i="545" s="1"/>
  <c r="L28" i="545" s="1"/>
  <c r="H28" i="545"/>
  <c r="P27" i="545"/>
  <c r="L27" i="545"/>
  <c r="K27" i="545"/>
  <c r="H27" i="545"/>
  <c r="P26" i="545"/>
  <c r="K26" i="545" s="1"/>
  <c r="L26" i="545" s="1"/>
  <c r="H26" i="545"/>
  <c r="P25" i="545"/>
  <c r="L25" i="545"/>
  <c r="L38" i="545" s="1"/>
  <c r="K25" i="545"/>
  <c r="K38" i="545" s="1"/>
  <c r="H25" i="545"/>
  <c r="J24" i="545"/>
  <c r="H23" i="545"/>
  <c r="H22" i="545"/>
  <c r="P21" i="545"/>
  <c r="L21" i="545"/>
  <c r="K21" i="545"/>
  <c r="H21" i="545"/>
  <c r="P20" i="545"/>
  <c r="L20" i="545"/>
  <c r="K20" i="545"/>
  <c r="H20" i="545"/>
  <c r="P19" i="545"/>
  <c r="L19" i="545"/>
  <c r="K19" i="545"/>
  <c r="H19" i="545"/>
  <c r="P18" i="545"/>
  <c r="K18" i="545"/>
  <c r="L18" i="545" s="1"/>
  <c r="H18" i="545"/>
  <c r="P17" i="545"/>
  <c r="L17" i="545"/>
  <c r="L24" i="545" s="1"/>
  <c r="K17" i="545"/>
  <c r="K24" i="545" s="1"/>
  <c r="H17" i="545"/>
  <c r="J16" i="545"/>
  <c r="H15" i="545"/>
  <c r="H14" i="545"/>
  <c r="H13" i="545"/>
  <c r="H12" i="545"/>
  <c r="H11" i="545"/>
  <c r="H10" i="545"/>
  <c r="H9" i="545"/>
  <c r="P8" i="545"/>
  <c r="K8" i="545"/>
  <c r="L8" i="545" s="1"/>
  <c r="H8" i="545"/>
  <c r="P7" i="545"/>
  <c r="K7" i="545" s="1"/>
  <c r="L7" i="545" s="1"/>
  <c r="H7" i="545"/>
  <c r="P6" i="545"/>
  <c r="K6" i="545"/>
  <c r="L6" i="545" s="1"/>
  <c r="H6" i="545"/>
  <c r="P5" i="545"/>
  <c r="K5" i="545" s="1"/>
  <c r="H5" i="545"/>
  <c r="I2" i="545"/>
  <c r="E1" i="545"/>
  <c r="L112" i="545" l="1"/>
  <c r="L124" i="545" s="1"/>
  <c r="K124" i="545"/>
  <c r="G1" i="545"/>
  <c r="G2" i="545" s="1"/>
  <c r="L52" i="545"/>
  <c r="L64" i="545" s="1"/>
  <c r="K64" i="545"/>
  <c r="L5" i="545"/>
  <c r="L16" i="545" s="1"/>
  <c r="K16" i="545"/>
  <c r="L65" i="545"/>
  <c r="L75" i="545" s="1"/>
  <c r="K75" i="545"/>
  <c r="L92" i="545"/>
  <c r="L100" i="545" s="1"/>
  <c r="K111" i="545"/>
  <c r="E2" i="545" l="1"/>
  <c r="AE173" i="544" l="1"/>
  <c r="AD173" i="544"/>
  <c r="AA173" i="544"/>
  <c r="Z173" i="544"/>
  <c r="M173" i="544"/>
  <c r="W172" i="544"/>
  <c r="H172" i="544"/>
  <c r="W171" i="544"/>
  <c r="H171" i="544"/>
  <c r="AG170" i="544"/>
  <c r="AF170" i="544"/>
  <c r="W170" i="544"/>
  <c r="H170" i="544"/>
  <c r="AG169" i="544"/>
  <c r="AF169" i="544"/>
  <c r="W169" i="544"/>
  <c r="H169" i="544"/>
  <c r="AG168" i="544"/>
  <c r="AF168" i="544"/>
  <c r="W168" i="544"/>
  <c r="H168" i="544"/>
  <c r="AG167" i="544"/>
  <c r="AF167" i="544"/>
  <c r="W167" i="544"/>
  <c r="H167" i="544"/>
  <c r="AG166" i="544"/>
  <c r="AF166" i="544"/>
  <c r="W166" i="544"/>
  <c r="H166" i="544"/>
  <c r="W165" i="544"/>
  <c r="P165" i="544"/>
  <c r="N165" i="544"/>
  <c r="O165" i="544" s="1"/>
  <c r="H165" i="544"/>
  <c r="W164" i="544"/>
  <c r="N164" i="544"/>
  <c r="AG164" i="544" s="1"/>
  <c r="P164" i="544"/>
  <c r="H164" i="544"/>
  <c r="W163" i="544"/>
  <c r="P163" i="544"/>
  <c r="N163" i="544"/>
  <c r="O163" i="544" s="1"/>
  <c r="H163" i="544"/>
  <c r="W162" i="544"/>
  <c r="N162" i="544"/>
  <c r="AG162" i="544" s="1"/>
  <c r="P162" i="544"/>
  <c r="H162" i="544"/>
  <c r="W161" i="544"/>
  <c r="N161" i="544"/>
  <c r="AF161" i="544" s="1"/>
  <c r="P161" i="544"/>
  <c r="H161" i="544"/>
  <c r="AE160" i="544"/>
  <c r="AD160" i="544"/>
  <c r="AA160" i="544"/>
  <c r="Z160" i="544"/>
  <c r="M160" i="544"/>
  <c r="W159" i="544"/>
  <c r="H159" i="544"/>
  <c r="W158" i="544"/>
  <c r="H158" i="544"/>
  <c r="W157" i="544"/>
  <c r="H157" i="544"/>
  <c r="W156" i="544"/>
  <c r="H156" i="544"/>
  <c r="AG155" i="544"/>
  <c r="AF155" i="544"/>
  <c r="W155" i="544"/>
  <c r="H155" i="544"/>
  <c r="W154" i="544"/>
  <c r="P154" i="544"/>
  <c r="N154" i="544"/>
  <c r="AG154" i="544" s="1"/>
  <c r="H154" i="544"/>
  <c r="W153" i="544"/>
  <c r="N153" i="544"/>
  <c r="O153" i="544" s="1"/>
  <c r="P153" i="544"/>
  <c r="H153" i="544"/>
  <c r="W152" i="544"/>
  <c r="P152" i="544"/>
  <c r="N152" i="544"/>
  <c r="O152" i="544" s="1"/>
  <c r="AG152" i="544"/>
  <c r="H152" i="544"/>
  <c r="W151" i="544"/>
  <c r="N151" i="544"/>
  <c r="O151" i="544" s="1"/>
  <c r="P151" i="544"/>
  <c r="H151" i="544"/>
  <c r="W150" i="544"/>
  <c r="P150" i="544"/>
  <c r="N150" i="544"/>
  <c r="O150" i="544" s="1"/>
  <c r="AG150" i="544"/>
  <c r="H150" i="544"/>
  <c r="W149" i="544"/>
  <c r="N149" i="544"/>
  <c r="O149" i="544" s="1"/>
  <c r="H149" i="544"/>
  <c r="W148" i="544"/>
  <c r="N148" i="544"/>
  <c r="N160" i="544" s="1"/>
  <c r="H148" i="544"/>
  <c r="AE147" i="544"/>
  <c r="AD147" i="544"/>
  <c r="AA147" i="544"/>
  <c r="Z147" i="544"/>
  <c r="W147" i="544"/>
  <c r="M147" i="544"/>
  <c r="W146" i="544"/>
  <c r="H146" i="544"/>
  <c r="AG145" i="544"/>
  <c r="AF145" i="544"/>
  <c r="W145" i="544"/>
  <c r="AG144" i="544"/>
  <c r="AF144" i="544"/>
  <c r="W144" i="544"/>
  <c r="H144" i="544"/>
  <c r="W143" i="544"/>
  <c r="P143" i="544"/>
  <c r="N143" i="544"/>
  <c r="O143" i="544" s="1"/>
  <c r="AG143" i="544"/>
  <c r="H143" i="544"/>
  <c r="W142" i="544"/>
  <c r="N142" i="544"/>
  <c r="O142" i="544" s="1"/>
  <c r="P142" i="544"/>
  <c r="H142" i="544"/>
  <c r="W141" i="544"/>
  <c r="P141" i="544"/>
  <c r="N141" i="544"/>
  <c r="O141" i="544" s="1"/>
  <c r="AG141" i="544"/>
  <c r="H141" i="544"/>
  <c r="W140" i="544"/>
  <c r="N140" i="544"/>
  <c r="O140" i="544" s="1"/>
  <c r="P140" i="544"/>
  <c r="H140" i="544"/>
  <c r="W139" i="544"/>
  <c r="P139" i="544"/>
  <c r="N139" i="544"/>
  <c r="O139" i="544" s="1"/>
  <c r="AG139" i="544"/>
  <c r="H139" i="544"/>
  <c r="W138" i="544"/>
  <c r="N138" i="544"/>
  <c r="O138" i="544" s="1"/>
  <c r="P138" i="544"/>
  <c r="H138" i="544"/>
  <c r="W137" i="544"/>
  <c r="P137" i="544"/>
  <c r="N137" i="544"/>
  <c r="O137" i="544" s="1"/>
  <c r="AG137" i="544"/>
  <c r="H137" i="544"/>
  <c r="W136" i="544"/>
  <c r="N136" i="544"/>
  <c r="O136" i="544" s="1"/>
  <c r="P136" i="544"/>
  <c r="H136" i="544"/>
  <c r="W135" i="544"/>
  <c r="N135" i="544"/>
  <c r="O135" i="544" s="1"/>
  <c r="P147" i="544"/>
  <c r="H135" i="544"/>
  <c r="AE134" i="544"/>
  <c r="AD134" i="544"/>
  <c r="AA134" i="544"/>
  <c r="Z134" i="544"/>
  <c r="M134" i="544"/>
  <c r="W133" i="544"/>
  <c r="H133" i="544"/>
  <c r="W132" i="544"/>
  <c r="H132" i="544"/>
  <c r="AG131" i="544"/>
  <c r="AF131" i="544"/>
  <c r="W131" i="544"/>
  <c r="H131" i="544"/>
  <c r="AG130" i="544"/>
  <c r="AF130" i="544"/>
  <c r="W130" i="544"/>
  <c r="H130" i="544"/>
  <c r="W129" i="544"/>
  <c r="N129" i="544"/>
  <c r="AG129" i="544" s="1"/>
  <c r="P129" i="544"/>
  <c r="H129" i="544"/>
  <c r="W128" i="544"/>
  <c r="P128" i="544"/>
  <c r="N128" i="544"/>
  <c r="O128" i="544" s="1"/>
  <c r="H128" i="544"/>
  <c r="W127" i="544"/>
  <c r="P127" i="544"/>
  <c r="N127" i="544"/>
  <c r="AG127" i="544" s="1"/>
  <c r="H127" i="544"/>
  <c r="W126" i="544"/>
  <c r="P126" i="544"/>
  <c r="N126" i="544"/>
  <c r="O126" i="544" s="1"/>
  <c r="H126" i="544"/>
  <c r="W125" i="544"/>
  <c r="P125" i="544"/>
  <c r="N125" i="544"/>
  <c r="AG125" i="544" s="1"/>
  <c r="H125" i="544"/>
  <c r="W124" i="544"/>
  <c r="P124" i="544"/>
  <c r="N124" i="544"/>
  <c r="O124" i="544" s="1"/>
  <c r="H124" i="544"/>
  <c r="W123" i="544"/>
  <c r="N123" i="544"/>
  <c r="AG123" i="544" s="1"/>
  <c r="P123" i="544"/>
  <c r="H123" i="544"/>
  <c r="W122" i="544"/>
  <c r="N122" i="544"/>
  <c r="AF122" i="544" s="1"/>
  <c r="P122" i="544"/>
  <c r="H122" i="544"/>
  <c r="AE121" i="544"/>
  <c r="AD121" i="544"/>
  <c r="AA121" i="544"/>
  <c r="Z121" i="544"/>
  <c r="W121" i="544"/>
  <c r="M121" i="544"/>
  <c r="AG120" i="544"/>
  <c r="AF120" i="544"/>
  <c r="W120" i="544"/>
  <c r="H120" i="544"/>
  <c r="AG119" i="544"/>
  <c r="AF119" i="544"/>
  <c r="W119" i="544"/>
  <c r="H119" i="544"/>
  <c r="AG118" i="544"/>
  <c r="AF118" i="544"/>
  <c r="W118" i="544"/>
  <c r="H118" i="544"/>
  <c r="AG117" i="544"/>
  <c r="AF117" i="544"/>
  <c r="W117" i="544"/>
  <c r="H117" i="544"/>
  <c r="AG116" i="544"/>
  <c r="W116" i="544"/>
  <c r="O116" i="544"/>
  <c r="N116" i="544"/>
  <c r="AF116" i="544" s="1"/>
  <c r="P116" i="544"/>
  <c r="H116" i="544"/>
  <c r="AG115" i="544"/>
  <c r="W115" i="544"/>
  <c r="N115" i="544" s="1"/>
  <c r="AF115" i="544" s="1"/>
  <c r="P115" i="544"/>
  <c r="H115" i="544"/>
  <c r="W114" i="544"/>
  <c r="N114" i="544"/>
  <c r="P114" i="544"/>
  <c r="H114" i="544"/>
  <c r="W113" i="544"/>
  <c r="P113" i="544"/>
  <c r="N113" i="544"/>
  <c r="AG113" i="544" s="1"/>
  <c r="H113" i="544"/>
  <c r="W112" i="544"/>
  <c r="P112" i="544"/>
  <c r="N112" i="544"/>
  <c r="O112" i="544" s="1"/>
  <c r="H112" i="544"/>
  <c r="W111" i="544"/>
  <c r="N111" i="544"/>
  <c r="AG111" i="544" s="1"/>
  <c r="P111" i="544"/>
  <c r="H111" i="544"/>
  <c r="W110" i="544"/>
  <c r="P110" i="544"/>
  <c r="N110" i="544"/>
  <c r="O110" i="544" s="1"/>
  <c r="H110" i="544"/>
  <c r="W109" i="544"/>
  <c r="N109" i="544" s="1"/>
  <c r="P109" i="544"/>
  <c r="P121" i="544"/>
  <c r="H109" i="544"/>
  <c r="AE108" i="544"/>
  <c r="AD108" i="544"/>
  <c r="AA108" i="544"/>
  <c r="Z108" i="544"/>
  <c r="W108" i="544"/>
  <c r="M108" i="544"/>
  <c r="W107" i="544"/>
  <c r="H107" i="544"/>
  <c r="AG106" i="544"/>
  <c r="AF106" i="544"/>
  <c r="W106" i="544"/>
  <c r="H106" i="544"/>
  <c r="AG105" i="544"/>
  <c r="AF105" i="544"/>
  <c r="W105" i="544"/>
  <c r="H105" i="544"/>
  <c r="AG104" i="544"/>
  <c r="AF104" i="544"/>
  <c r="W104" i="544"/>
  <c r="H104" i="544"/>
  <c r="AG103" i="544"/>
  <c r="AF103" i="544"/>
  <c r="W103" i="544"/>
  <c r="H103" i="544"/>
  <c r="AG102" i="544"/>
  <c r="AF102" i="544"/>
  <c r="W102" i="544"/>
  <c r="H102" i="544"/>
  <c r="AG101" i="544"/>
  <c r="W101" i="544"/>
  <c r="P101" i="544"/>
  <c r="N101" i="544"/>
  <c r="O101" i="544" s="1"/>
  <c r="AF101" i="544"/>
  <c r="H101" i="544"/>
  <c r="W100" i="544"/>
  <c r="N100" i="544" s="1"/>
  <c r="H100" i="544"/>
  <c r="W99" i="544"/>
  <c r="N99" i="544" s="1"/>
  <c r="P99" i="544"/>
  <c r="H99" i="544"/>
  <c r="W98" i="544"/>
  <c r="N98" i="544" s="1"/>
  <c r="H98" i="544"/>
  <c r="W97" i="544"/>
  <c r="N97" i="544" s="1"/>
  <c r="P97" i="544"/>
  <c r="H97" i="544"/>
  <c r="W96" i="544"/>
  <c r="N96" i="544" s="1"/>
  <c r="P96" i="544"/>
  <c r="H96" i="544"/>
  <c r="AE95" i="544"/>
  <c r="AD95" i="544"/>
  <c r="AA95" i="544"/>
  <c r="Z95" i="544"/>
  <c r="M95" i="544"/>
  <c r="AG94" i="544"/>
  <c r="AF94" i="544"/>
  <c r="W94" i="544"/>
  <c r="H94" i="544"/>
  <c r="AG93" i="544"/>
  <c r="AF93" i="544"/>
  <c r="W93" i="544"/>
  <c r="H93" i="544"/>
  <c r="AG92" i="544"/>
  <c r="AF92" i="544"/>
  <c r="W92" i="544"/>
  <c r="H92" i="544"/>
  <c r="AG91" i="544"/>
  <c r="AF91" i="544"/>
  <c r="W91" i="544"/>
  <c r="H91" i="544"/>
  <c r="W90" i="544"/>
  <c r="N90" i="544"/>
  <c r="AG90" i="544" s="1"/>
  <c r="H90" i="544"/>
  <c r="W89" i="544"/>
  <c r="N89" i="544" s="1"/>
  <c r="P89" i="544"/>
  <c r="H89" i="544"/>
  <c r="W88" i="544"/>
  <c r="N88" i="544"/>
  <c r="AG88" i="544" s="1"/>
  <c r="H88" i="544"/>
  <c r="W87" i="544"/>
  <c r="N87" i="544" s="1"/>
  <c r="P87" i="544"/>
  <c r="H87" i="544"/>
  <c r="W86" i="544"/>
  <c r="N86" i="544"/>
  <c r="AG86" i="544" s="1"/>
  <c r="H86" i="544"/>
  <c r="W85" i="544"/>
  <c r="N85" i="544" s="1"/>
  <c r="P85" i="544"/>
  <c r="H85" i="544"/>
  <c r="W84" i="544"/>
  <c r="N84" i="544"/>
  <c r="AG84" i="544" s="1"/>
  <c r="P84" i="544"/>
  <c r="H84" i="544"/>
  <c r="W83" i="544"/>
  <c r="N83" i="544"/>
  <c r="AG83" i="544" s="1"/>
  <c r="P83" i="544"/>
  <c r="H83" i="544"/>
  <c r="AE82" i="544"/>
  <c r="AD82" i="544"/>
  <c r="AA82" i="544"/>
  <c r="Z82" i="544"/>
  <c r="M82" i="544"/>
  <c r="W81" i="544"/>
  <c r="AG80" i="544"/>
  <c r="AF80" i="544"/>
  <c r="W80" i="544"/>
  <c r="AG79" i="544"/>
  <c r="AF79" i="544"/>
  <c r="W79" i="544"/>
  <c r="AG78" i="544"/>
  <c r="AF78" i="544"/>
  <c r="W78" i="544"/>
  <c r="AG77" i="544"/>
  <c r="AF77" i="544"/>
  <c r="W77" i="544"/>
  <c r="AG76" i="544"/>
  <c r="AF76" i="544"/>
  <c r="W76" i="544"/>
  <c r="H76" i="544"/>
  <c r="AG75" i="544"/>
  <c r="W75" i="544"/>
  <c r="N75" i="544"/>
  <c r="AF75" i="544" s="1"/>
  <c r="P75" i="544"/>
  <c r="H75" i="544"/>
  <c r="W74" i="544"/>
  <c r="N74" i="544" s="1"/>
  <c r="P74" i="544"/>
  <c r="H74" i="544"/>
  <c r="AG73" i="544"/>
  <c r="W73" i="544"/>
  <c r="N73" i="544"/>
  <c r="AF73" i="544" s="1"/>
  <c r="P73" i="544"/>
  <c r="H73" i="544"/>
  <c r="W72" i="544"/>
  <c r="N72" i="544" s="1"/>
  <c r="P72" i="544"/>
  <c r="H72" i="544"/>
  <c r="AG71" i="544"/>
  <c r="W71" i="544"/>
  <c r="N71" i="544"/>
  <c r="AF71" i="544" s="1"/>
  <c r="P71" i="544"/>
  <c r="H71" i="544"/>
  <c r="AF70" i="544"/>
  <c r="W70" i="544"/>
  <c r="N70" i="544"/>
  <c r="N82" i="544" s="1"/>
  <c r="P82" i="544"/>
  <c r="H70" i="544"/>
  <c r="AE69" i="544"/>
  <c r="AD69" i="544"/>
  <c r="AA69" i="544"/>
  <c r="Z69" i="544"/>
  <c r="W69" i="544"/>
  <c r="M69" i="544"/>
  <c r="W68" i="544"/>
  <c r="H68" i="544"/>
  <c r="AG67" i="544"/>
  <c r="AF67" i="544"/>
  <c r="W67" i="544"/>
  <c r="H67" i="544"/>
  <c r="AG66" i="544"/>
  <c r="AF66" i="544"/>
  <c r="W66" i="544"/>
  <c r="H66" i="544"/>
  <c r="AG65" i="544"/>
  <c r="AF65" i="544"/>
  <c r="W65" i="544"/>
  <c r="H65" i="544"/>
  <c r="AG64" i="544"/>
  <c r="AF64" i="544"/>
  <c r="W64" i="544"/>
  <c r="H64" i="544"/>
  <c r="AG63" i="544"/>
  <c r="AF63" i="544"/>
  <c r="W63" i="544"/>
  <c r="H63" i="544"/>
  <c r="AG62" i="544"/>
  <c r="AF62" i="544"/>
  <c r="W62" i="544"/>
  <c r="H62" i="544"/>
  <c r="W61" i="544"/>
  <c r="P61" i="544"/>
  <c r="N61" i="544"/>
  <c r="O61" i="544" s="1"/>
  <c r="AF61" i="544"/>
  <c r="H61" i="544"/>
  <c r="W60" i="544"/>
  <c r="N60" i="544"/>
  <c r="P60" i="544"/>
  <c r="H60" i="544"/>
  <c r="W59" i="544"/>
  <c r="P59" i="544"/>
  <c r="N59" i="544"/>
  <c r="O59" i="544" s="1"/>
  <c r="H59" i="544"/>
  <c r="W58" i="544"/>
  <c r="N58" i="544"/>
  <c r="O58" i="544" s="1"/>
  <c r="P58" i="544"/>
  <c r="H58" i="544"/>
  <c r="W57" i="544"/>
  <c r="N57" i="544"/>
  <c r="AG57" i="544" s="1"/>
  <c r="P69" i="544"/>
  <c r="H57" i="544"/>
  <c r="AE56" i="544"/>
  <c r="AD56" i="544"/>
  <c r="AA56" i="544"/>
  <c r="Z56" i="544"/>
  <c r="W56" i="544"/>
  <c r="M56" i="544"/>
  <c r="P56" i="544" s="1"/>
  <c r="W55" i="544"/>
  <c r="H55" i="544"/>
  <c r="AG54" i="544"/>
  <c r="AF54" i="544"/>
  <c r="W54" i="544"/>
  <c r="H54" i="544"/>
  <c r="AG53" i="544"/>
  <c r="AF53" i="544"/>
  <c r="W53" i="544"/>
  <c r="H53" i="544"/>
  <c r="AG52" i="544"/>
  <c r="AF52" i="544"/>
  <c r="W52" i="544"/>
  <c r="H52" i="544"/>
  <c r="AG51" i="544"/>
  <c r="AF51" i="544"/>
  <c r="W51" i="544"/>
  <c r="H51" i="544"/>
  <c r="W50" i="544"/>
  <c r="N50" i="544"/>
  <c r="AG50" i="544" s="1"/>
  <c r="P50" i="544"/>
  <c r="H50" i="544"/>
  <c r="AG49" i="544"/>
  <c r="W49" i="544"/>
  <c r="P49" i="544"/>
  <c r="N49" i="544"/>
  <c r="O49" i="544" s="1"/>
  <c r="H49" i="544"/>
  <c r="W48" i="544"/>
  <c r="N48" i="544" s="1"/>
  <c r="P48" i="544"/>
  <c r="H48" i="544"/>
  <c r="AG47" i="544"/>
  <c r="W47" i="544"/>
  <c r="P47" i="544"/>
  <c r="N47" i="544"/>
  <c r="O47" i="544" s="1"/>
  <c r="H47" i="544"/>
  <c r="W46" i="544"/>
  <c r="N46" i="544" s="1"/>
  <c r="P46" i="544"/>
  <c r="H46" i="544"/>
  <c r="AG45" i="544"/>
  <c r="W45" i="544"/>
  <c r="P45" i="544"/>
  <c r="N45" i="544"/>
  <c r="O45" i="544" s="1"/>
  <c r="H45" i="544"/>
  <c r="AF44" i="544"/>
  <c r="W44" i="544"/>
  <c r="P44" i="544"/>
  <c r="N44" i="544"/>
  <c r="O44" i="544" s="1"/>
  <c r="H44" i="544"/>
  <c r="AE43" i="544"/>
  <c r="AD43" i="544"/>
  <c r="AA43" i="544"/>
  <c r="Z43" i="544"/>
  <c r="M43" i="544"/>
  <c r="W42" i="544"/>
  <c r="H42" i="544"/>
  <c r="W41" i="544"/>
  <c r="H41" i="544"/>
  <c r="AG40" i="544"/>
  <c r="AF40" i="544"/>
  <c r="W40" i="544"/>
  <c r="H40" i="544"/>
  <c r="AG39" i="544"/>
  <c r="AF39" i="544"/>
  <c r="W39" i="544"/>
  <c r="H39" i="544"/>
  <c r="AG38" i="544"/>
  <c r="AF38" i="544"/>
  <c r="W38" i="544"/>
  <c r="H38" i="544"/>
  <c r="W37" i="544"/>
  <c r="P37" i="544"/>
  <c r="N37" i="544"/>
  <c r="O37" i="544" s="1"/>
  <c r="AG37" i="544"/>
  <c r="H37" i="544"/>
  <c r="W36" i="544"/>
  <c r="N36" i="544"/>
  <c r="AG36" i="544" s="1"/>
  <c r="P36" i="544"/>
  <c r="H36" i="544"/>
  <c r="W35" i="544"/>
  <c r="P35" i="544"/>
  <c r="N35" i="544"/>
  <c r="O35" i="544" s="1"/>
  <c r="AG35" i="544"/>
  <c r="H35" i="544"/>
  <c r="W34" i="544"/>
  <c r="N34" i="544"/>
  <c r="AG34" i="544" s="1"/>
  <c r="P34" i="544"/>
  <c r="H34" i="544"/>
  <c r="W33" i="544"/>
  <c r="P33" i="544"/>
  <c r="N33" i="544"/>
  <c r="O33" i="544" s="1"/>
  <c r="AG33" i="544"/>
  <c r="H33" i="544"/>
  <c r="W32" i="544"/>
  <c r="N32" i="544"/>
  <c r="AG32" i="544" s="1"/>
  <c r="P32" i="544"/>
  <c r="H32" i="544"/>
  <c r="W31" i="544"/>
  <c r="N31" i="544"/>
  <c r="AF31" i="544" s="1"/>
  <c r="P31" i="544"/>
  <c r="H31" i="544"/>
  <c r="AE30" i="544"/>
  <c r="AD30" i="544"/>
  <c r="AA30" i="544"/>
  <c r="Z30" i="544"/>
  <c r="M30" i="544"/>
  <c r="P30" i="544" s="1"/>
  <c r="AF29" i="544"/>
  <c r="W29" i="544"/>
  <c r="H29" i="544"/>
  <c r="AG28" i="544"/>
  <c r="AF28" i="544"/>
  <c r="W28" i="544"/>
  <c r="H28" i="544"/>
  <c r="AG27" i="544"/>
  <c r="AF27" i="544"/>
  <c r="W27" i="544"/>
  <c r="H27" i="544"/>
  <c r="AG26" i="544"/>
  <c r="AF26" i="544"/>
  <c r="W26" i="544"/>
  <c r="H26" i="544"/>
  <c r="AG25" i="544"/>
  <c r="AF25" i="544"/>
  <c r="W25" i="544"/>
  <c r="H25" i="544"/>
  <c r="AG24" i="544"/>
  <c r="AF24" i="544"/>
  <c r="W24" i="544"/>
  <c r="H24" i="544"/>
  <c r="W23" i="544"/>
  <c r="N23" i="544" s="1"/>
  <c r="P23" i="544"/>
  <c r="H23" i="544"/>
  <c r="W22" i="544"/>
  <c r="N22" i="544" s="1"/>
  <c r="P22" i="544"/>
  <c r="H22" i="544"/>
  <c r="W21" i="544"/>
  <c r="N21" i="544" s="1"/>
  <c r="P21" i="544"/>
  <c r="H21" i="544"/>
  <c r="W20" i="544"/>
  <c r="N20" i="544" s="1"/>
  <c r="P20" i="544"/>
  <c r="H20" i="544"/>
  <c r="W19" i="544"/>
  <c r="N19" i="544" s="1"/>
  <c r="P19" i="544"/>
  <c r="H19" i="544"/>
  <c r="W18" i="544"/>
  <c r="N18" i="544" s="1"/>
  <c r="H18" i="544"/>
  <c r="AE17" i="544"/>
  <c r="AD17" i="544"/>
  <c r="AA17" i="544"/>
  <c r="Z17" i="544"/>
  <c r="W17" i="544"/>
  <c r="M17" i="544"/>
  <c r="AG16" i="544"/>
  <c r="AF16" i="544"/>
  <c r="W16" i="544"/>
  <c r="H16" i="544"/>
  <c r="AG15" i="544"/>
  <c r="AF15" i="544"/>
  <c r="W15" i="544"/>
  <c r="H15" i="544"/>
  <c r="AG14" i="544"/>
  <c r="AF14" i="544"/>
  <c r="W14" i="544"/>
  <c r="H14" i="544"/>
  <c r="AG13" i="544"/>
  <c r="AF13" i="544"/>
  <c r="W13" i="544"/>
  <c r="H13" i="544"/>
  <c r="AG12" i="544"/>
  <c r="AF12" i="544"/>
  <c r="W12" i="544"/>
  <c r="H12" i="544"/>
  <c r="W11" i="544"/>
  <c r="P11" i="544"/>
  <c r="N11" i="544"/>
  <c r="O11" i="544" s="1"/>
  <c r="H11" i="544"/>
  <c r="W10" i="544"/>
  <c r="P10" i="544"/>
  <c r="N10" i="544"/>
  <c r="AG10" i="544" s="1"/>
  <c r="H10" i="544"/>
  <c r="W9" i="544"/>
  <c r="P9" i="544"/>
  <c r="N9" i="544"/>
  <c r="O9" i="544" s="1"/>
  <c r="H9" i="544"/>
  <c r="W8" i="544"/>
  <c r="N8" i="544"/>
  <c r="AG8" i="544" s="1"/>
  <c r="P8" i="544"/>
  <c r="H8" i="544"/>
  <c r="W7" i="544"/>
  <c r="P7" i="544"/>
  <c r="N7" i="544"/>
  <c r="O7" i="544" s="1"/>
  <c r="H7" i="544"/>
  <c r="W6" i="544"/>
  <c r="N6" i="544"/>
  <c r="AG6" i="544" s="1"/>
  <c r="P6" i="544"/>
  <c r="H6" i="544"/>
  <c r="W5" i="544"/>
  <c r="N5" i="544"/>
  <c r="AF5" i="544" s="1"/>
  <c r="P5" i="544"/>
  <c r="H5" i="544"/>
  <c r="AE2" i="544"/>
  <c r="AD2" i="544"/>
  <c r="AA2" i="544"/>
  <c r="Z2" i="544"/>
  <c r="I2" i="544"/>
  <c r="I1" i="544"/>
  <c r="E1" i="544"/>
  <c r="G1" i="544" l="1"/>
  <c r="G2" i="544" s="1"/>
  <c r="R9" i="544"/>
  <c r="Q9" i="544"/>
  <c r="R11" i="544"/>
  <c r="Q11" i="544"/>
  <c r="AF20" i="544"/>
  <c r="O20" i="544"/>
  <c r="AG20" i="544"/>
  <c r="N30" i="544"/>
  <c r="AG18" i="544"/>
  <c r="AF18" i="544"/>
  <c r="O18" i="544"/>
  <c r="AG23" i="544"/>
  <c r="AF23" i="544"/>
  <c r="O23" i="544"/>
  <c r="R45" i="544"/>
  <c r="Q45" i="544"/>
  <c r="AG48" i="544"/>
  <c r="AF48" i="544"/>
  <c r="O48" i="544"/>
  <c r="R7" i="544"/>
  <c r="Q7" i="544"/>
  <c r="AG21" i="544"/>
  <c r="AF21" i="544"/>
  <c r="O21" i="544"/>
  <c r="AG46" i="544"/>
  <c r="AF46" i="544"/>
  <c r="O46" i="544"/>
  <c r="O56" i="544" s="1"/>
  <c r="R56" i="544" s="1"/>
  <c r="S44" i="544" s="1"/>
  <c r="Q58" i="544"/>
  <c r="R58" i="544"/>
  <c r="AG19" i="544"/>
  <c r="AF19" i="544"/>
  <c r="O19" i="544"/>
  <c r="AF22" i="544"/>
  <c r="O22" i="544"/>
  <c r="AG22" i="544"/>
  <c r="R33" i="544"/>
  <c r="Q33" i="544"/>
  <c r="Q37" i="544"/>
  <c r="R49" i="544"/>
  <c r="Q49" i="544"/>
  <c r="R44" i="544"/>
  <c r="Q44" i="544"/>
  <c r="R47" i="544"/>
  <c r="Q47" i="544"/>
  <c r="AG5" i="544"/>
  <c r="AF7" i="544"/>
  <c r="AF9" i="544"/>
  <c r="AF11" i="544"/>
  <c r="AG31" i="544"/>
  <c r="AF33" i="544"/>
  <c r="AF35" i="544"/>
  <c r="AF37" i="544"/>
  <c r="AF45" i="544"/>
  <c r="AF47" i="544"/>
  <c r="AF49" i="544"/>
  <c r="P57" i="544"/>
  <c r="R59" i="544"/>
  <c r="Q59" i="544"/>
  <c r="AF97" i="544"/>
  <c r="O97" i="544"/>
  <c r="AG97" i="544"/>
  <c r="N121" i="544"/>
  <c r="O109" i="544"/>
  <c r="AG109" i="544"/>
  <c r="AF109" i="544"/>
  <c r="R112" i="544"/>
  <c r="Q112" i="544"/>
  <c r="O5" i="544"/>
  <c r="O6" i="544"/>
  <c r="AG7" i="544"/>
  <c r="O8" i="544"/>
  <c r="AG9" i="544"/>
  <c r="O10" i="544"/>
  <c r="AG11" i="544"/>
  <c r="P17" i="544"/>
  <c r="N17" i="544"/>
  <c r="P18" i="544"/>
  <c r="O31" i="544"/>
  <c r="O32" i="544"/>
  <c r="O34" i="544"/>
  <c r="R35" i="544"/>
  <c r="O36" i="544"/>
  <c r="R37" i="544"/>
  <c r="P43" i="544"/>
  <c r="N43" i="544"/>
  <c r="O50" i="544"/>
  <c r="N56" i="544"/>
  <c r="AG60" i="544"/>
  <c r="AF60" i="544"/>
  <c r="O60" i="544"/>
  <c r="AF85" i="544"/>
  <c r="O85" i="544"/>
  <c r="AG85" i="544"/>
  <c r="O96" i="544"/>
  <c r="AG96" i="544"/>
  <c r="N108" i="544"/>
  <c r="AF96" i="544"/>
  <c r="AF99" i="544"/>
  <c r="O99" i="544"/>
  <c r="AG99" i="544"/>
  <c r="R101" i="544"/>
  <c r="Q101" i="544"/>
  <c r="P108" i="544"/>
  <c r="AF8" i="544"/>
  <c r="AF32" i="544"/>
  <c r="AF34" i="544"/>
  <c r="AF36" i="544"/>
  <c r="AG44" i="544"/>
  <c r="AF50" i="544"/>
  <c r="N69" i="544"/>
  <c r="AF57" i="544"/>
  <c r="O72" i="544"/>
  <c r="AG72" i="544"/>
  <c r="AF72" i="544"/>
  <c r="AF87" i="544"/>
  <c r="O87" i="544"/>
  <c r="AG87" i="544"/>
  <c r="AG98" i="544"/>
  <c r="AF98" i="544"/>
  <c r="O98" i="544"/>
  <c r="R110" i="544"/>
  <c r="Q110" i="544"/>
  <c r="AF6" i="544"/>
  <c r="AF10" i="544"/>
  <c r="O57" i="544"/>
  <c r="AG58" i="544"/>
  <c r="AF58" i="544"/>
  <c r="AF59" i="544"/>
  <c r="AF82" i="544"/>
  <c r="Q82" i="544"/>
  <c r="AG82" i="544"/>
  <c r="AH70" i="544" s="1"/>
  <c r="O74" i="544"/>
  <c r="AG74" i="544"/>
  <c r="AF74" i="544"/>
  <c r="AF89" i="544"/>
  <c r="O89" i="544"/>
  <c r="AG89" i="544"/>
  <c r="AG100" i="544"/>
  <c r="AF100" i="544"/>
  <c r="O100" i="544"/>
  <c r="AG59" i="544"/>
  <c r="R61" i="544"/>
  <c r="AG61" i="544"/>
  <c r="AG70" i="544"/>
  <c r="O83" i="544"/>
  <c r="O84" i="544"/>
  <c r="O86" i="544"/>
  <c r="O88" i="544"/>
  <c r="O90" i="544"/>
  <c r="P95" i="544"/>
  <c r="N95" i="544"/>
  <c r="AF110" i="544"/>
  <c r="AF112" i="544"/>
  <c r="Q116" i="544"/>
  <c r="R116" i="544"/>
  <c r="O147" i="544"/>
  <c r="O70" i="544"/>
  <c r="O71" i="544"/>
  <c r="O73" i="544"/>
  <c r="O75" i="544"/>
  <c r="AF84" i="544"/>
  <c r="P86" i="544"/>
  <c r="AF86" i="544"/>
  <c r="P88" i="544"/>
  <c r="AF88" i="544"/>
  <c r="P90" i="544"/>
  <c r="AF90" i="544"/>
  <c r="P98" i="544"/>
  <c r="P100" i="544"/>
  <c r="AG110" i="544"/>
  <c r="O111" i="544"/>
  <c r="AG112" i="544"/>
  <c r="O113" i="544"/>
  <c r="O115" i="544"/>
  <c r="R138" i="544"/>
  <c r="Q138" i="544"/>
  <c r="R141" i="544"/>
  <c r="R142" i="544"/>
  <c r="Q142" i="544"/>
  <c r="R151" i="544"/>
  <c r="Q151" i="544"/>
  <c r="R165" i="544"/>
  <c r="Q165" i="544"/>
  <c r="P70" i="544"/>
  <c r="AF83" i="544"/>
  <c r="AF111" i="544"/>
  <c r="AF113" i="544"/>
  <c r="AF114" i="544"/>
  <c r="O114" i="544"/>
  <c r="AG114" i="544"/>
  <c r="R124" i="544"/>
  <c r="Q124" i="544"/>
  <c r="R126" i="544"/>
  <c r="Q126" i="544"/>
  <c r="R128" i="544"/>
  <c r="Q128" i="544"/>
  <c r="R136" i="544"/>
  <c r="Q136" i="544"/>
  <c r="R140" i="544"/>
  <c r="Q140" i="544"/>
  <c r="R149" i="544"/>
  <c r="Q149" i="544"/>
  <c r="Q152" i="544"/>
  <c r="R153" i="544"/>
  <c r="Q153" i="544"/>
  <c r="P160" i="544"/>
  <c r="R163" i="544"/>
  <c r="Q163" i="544"/>
  <c r="AG122" i="544"/>
  <c r="AF124" i="544"/>
  <c r="AF126" i="544"/>
  <c r="AF128" i="544"/>
  <c r="P135" i="544"/>
  <c r="AF136" i="544"/>
  <c r="AF138" i="544"/>
  <c r="AF140" i="544"/>
  <c r="AF142" i="544"/>
  <c r="N147" i="544"/>
  <c r="P148" i="544"/>
  <c r="P149" i="544"/>
  <c r="AF149" i="544"/>
  <c r="AF151" i="544"/>
  <c r="AF153" i="544"/>
  <c r="AG160" i="544"/>
  <c r="AH148" i="544" s="1"/>
  <c r="AG161" i="544"/>
  <c r="AF163" i="544"/>
  <c r="AF165" i="544"/>
  <c r="O122" i="544"/>
  <c r="O123" i="544"/>
  <c r="AG124" i="544"/>
  <c r="O125" i="544"/>
  <c r="AG126" i="544"/>
  <c r="O127" i="544"/>
  <c r="AG128" i="544"/>
  <c r="O129" i="544"/>
  <c r="P134" i="544"/>
  <c r="N134" i="544"/>
  <c r="R135" i="544"/>
  <c r="AF135" i="544"/>
  <c r="AG136" i="544"/>
  <c r="AG138" i="544"/>
  <c r="AG140" i="544"/>
  <c r="AG142" i="544"/>
  <c r="AF148" i="544"/>
  <c r="AG149" i="544"/>
  <c r="AG151" i="544"/>
  <c r="AG153" i="544"/>
  <c r="O154" i="544"/>
  <c r="O161" i="544"/>
  <c r="O162" i="544"/>
  <c r="AG163" i="544"/>
  <c r="O164" i="544"/>
  <c r="AG165" i="544"/>
  <c r="P173" i="544"/>
  <c r="N173" i="544"/>
  <c r="AF123" i="544"/>
  <c r="AF125" i="544"/>
  <c r="AF127" i="544"/>
  <c r="AF129" i="544"/>
  <c r="AG135" i="544"/>
  <c r="AF137" i="544"/>
  <c r="AF139" i="544"/>
  <c r="AF141" i="544"/>
  <c r="AF143" i="544"/>
  <c r="AG148" i="544"/>
  <c r="AF150" i="544"/>
  <c r="AF152" i="544"/>
  <c r="AF154" i="544"/>
  <c r="AF162" i="544"/>
  <c r="AF164" i="544"/>
  <c r="R137" i="544"/>
  <c r="Q139" i="544"/>
  <c r="Q141" i="544"/>
  <c r="Q143" i="544"/>
  <c r="O148" i="544"/>
  <c r="R150" i="544"/>
  <c r="R152" i="544"/>
  <c r="R148" i="544" l="1"/>
  <c r="Q148" i="544"/>
  <c r="O160" i="544"/>
  <c r="Q154" i="544"/>
  <c r="R154" i="544"/>
  <c r="AG173" i="544"/>
  <c r="AH161" i="544" s="1"/>
  <c r="AF173" i="544"/>
  <c r="Q129" i="544"/>
  <c r="R129" i="544"/>
  <c r="Q125" i="544"/>
  <c r="R125" i="544"/>
  <c r="R114" i="544"/>
  <c r="Q114" i="544"/>
  <c r="Q150" i="544"/>
  <c r="Q137" i="544"/>
  <c r="AF160" i="544"/>
  <c r="R88" i="544"/>
  <c r="Q88" i="544"/>
  <c r="R100" i="544"/>
  <c r="Q100" i="544"/>
  <c r="R89" i="544"/>
  <c r="Q89" i="544"/>
  <c r="R74" i="544"/>
  <c r="Q74" i="544"/>
  <c r="AF56" i="544"/>
  <c r="AG56" i="544"/>
  <c r="AH44" i="544" s="1"/>
  <c r="Q56" i="544"/>
  <c r="AF17" i="544"/>
  <c r="AG17" i="544"/>
  <c r="AH5" i="544" s="1"/>
  <c r="Q5" i="544"/>
  <c r="O17" i="544"/>
  <c r="R5" i="544"/>
  <c r="R97" i="544"/>
  <c r="Q97" i="544"/>
  <c r="R22" i="544"/>
  <c r="Q22" i="544"/>
  <c r="R18" i="544"/>
  <c r="Q18" i="544"/>
  <c r="O30" i="544"/>
  <c r="Q162" i="544"/>
  <c r="R162" i="544"/>
  <c r="AG147" i="544"/>
  <c r="AH135" i="544" s="1"/>
  <c r="AF147" i="544"/>
  <c r="R143" i="544"/>
  <c r="R139" i="544"/>
  <c r="Q111" i="544"/>
  <c r="R111" i="544"/>
  <c r="Q71" i="544"/>
  <c r="R71" i="544"/>
  <c r="AG95" i="544"/>
  <c r="AH83" i="544" s="1"/>
  <c r="AF95" i="544"/>
  <c r="R86" i="544"/>
  <c r="Q86" i="544"/>
  <c r="R98" i="544"/>
  <c r="Q98" i="544"/>
  <c r="AG69" i="544"/>
  <c r="AH57" i="544" s="1"/>
  <c r="Q69" i="544"/>
  <c r="AF69" i="544"/>
  <c r="AG108" i="544"/>
  <c r="AH96" i="544" s="1"/>
  <c r="AF108" i="544"/>
  <c r="R85" i="544"/>
  <c r="Q85" i="544"/>
  <c r="Q50" i="544"/>
  <c r="R50" i="544"/>
  <c r="Q36" i="544"/>
  <c r="R36" i="544"/>
  <c r="Q32" i="544"/>
  <c r="R32" i="544"/>
  <c r="Q8" i="544"/>
  <c r="R8" i="544"/>
  <c r="O121" i="544"/>
  <c r="R109" i="544"/>
  <c r="Q109" i="544"/>
  <c r="Q48" i="544"/>
  <c r="R48" i="544"/>
  <c r="R23" i="544"/>
  <c r="Q23" i="544"/>
  <c r="R20" i="544"/>
  <c r="Q20" i="544"/>
  <c r="Q161" i="544"/>
  <c r="O173" i="544"/>
  <c r="R161" i="544"/>
  <c r="AG134" i="544"/>
  <c r="AH122" i="544" s="1"/>
  <c r="AF134" i="544"/>
  <c r="Q127" i="544"/>
  <c r="R127" i="544"/>
  <c r="Q123" i="544"/>
  <c r="R123" i="544"/>
  <c r="R115" i="544"/>
  <c r="Q115" i="544"/>
  <c r="Q75" i="544"/>
  <c r="R75" i="544"/>
  <c r="O82" i="544"/>
  <c r="R82" i="544" s="1"/>
  <c r="S70" i="544" s="1"/>
  <c r="Q70" i="544"/>
  <c r="R70" i="544"/>
  <c r="Q135" i="544"/>
  <c r="R84" i="544"/>
  <c r="Q84" i="544"/>
  <c r="R87" i="544"/>
  <c r="Q87" i="544"/>
  <c r="R72" i="544"/>
  <c r="Q72" i="544"/>
  <c r="R99" i="544"/>
  <c r="Q99" i="544"/>
  <c r="AG43" i="544"/>
  <c r="AH31" i="544" s="1"/>
  <c r="AF43" i="544"/>
  <c r="Q43" i="544"/>
  <c r="Q31" i="544"/>
  <c r="O43" i="544"/>
  <c r="R43" i="544" s="1"/>
  <c r="S31" i="544" s="1"/>
  <c r="R31" i="544"/>
  <c r="AG121" i="544"/>
  <c r="AH109" i="544" s="1"/>
  <c r="AF121" i="544"/>
  <c r="Q61" i="544"/>
  <c r="R19" i="544"/>
  <c r="Q19" i="544"/>
  <c r="Q35" i="544"/>
  <c r="Q164" i="544"/>
  <c r="R164" i="544"/>
  <c r="Q122" i="544"/>
  <c r="O134" i="544"/>
  <c r="R122" i="544"/>
  <c r="Q113" i="544"/>
  <c r="R113" i="544"/>
  <c r="Q73" i="544"/>
  <c r="R73" i="544"/>
  <c r="Q147" i="544"/>
  <c r="R147" i="544"/>
  <c r="S135" i="544" s="1"/>
  <c r="R90" i="544"/>
  <c r="Q90" i="544"/>
  <c r="R83" i="544"/>
  <c r="Q83" i="544"/>
  <c r="O95" i="544"/>
  <c r="O69" i="544"/>
  <c r="Q57" i="544"/>
  <c r="R57" i="544"/>
  <c r="O108" i="544"/>
  <c r="R96" i="544"/>
  <c r="Q96" i="544"/>
  <c r="Q60" i="544"/>
  <c r="R60" i="544"/>
  <c r="Q34" i="544"/>
  <c r="R34" i="544"/>
  <c r="Q10" i="544"/>
  <c r="R10" i="544"/>
  <c r="Q6" i="544"/>
  <c r="R6" i="544"/>
  <c r="Q46" i="544"/>
  <c r="R46" i="544"/>
  <c r="R21" i="544"/>
  <c r="Q21" i="544"/>
  <c r="AG30" i="544"/>
  <c r="AH18" i="544" s="1"/>
  <c r="AF30" i="544"/>
  <c r="R69" i="544" l="1"/>
  <c r="S57" i="544" s="1"/>
  <c r="R30" i="544"/>
  <c r="S18" i="544" s="1"/>
  <c r="Q30" i="544"/>
  <c r="E2" i="544"/>
  <c r="R17" i="544"/>
  <c r="S5" i="544" s="1"/>
  <c r="Q17" i="544"/>
  <c r="Q108" i="544"/>
  <c r="R108" i="544"/>
  <c r="S96" i="544" s="1"/>
  <c r="Q95" i="544"/>
  <c r="R95" i="544"/>
  <c r="S83" i="544" s="1"/>
  <c r="R134" i="544"/>
  <c r="S122" i="544" s="1"/>
  <c r="Q134" i="544"/>
  <c r="R173" i="544"/>
  <c r="S161" i="544" s="1"/>
  <c r="Q173" i="544"/>
  <c r="R160" i="544"/>
  <c r="S148" i="544" s="1"/>
  <c r="Q160" i="544"/>
  <c r="R121" i="544"/>
  <c r="S109" i="544" s="1"/>
  <c r="Q121" i="544"/>
  <c r="M32" i="543" l="1"/>
  <c r="L32" i="543"/>
  <c r="K32" i="543"/>
  <c r="L8" i="543" s="1"/>
  <c r="J32" i="543"/>
  <c r="I32" i="543"/>
  <c r="H32" i="543"/>
  <c r="G32" i="543"/>
  <c r="J8" i="543" s="1"/>
  <c r="F32" i="543"/>
  <c r="E32" i="543"/>
  <c r="D32" i="543"/>
  <c r="Q15" i="543"/>
  <c r="P15" i="543"/>
  <c r="O15" i="543"/>
  <c r="N15" i="543"/>
  <c r="M15" i="543"/>
  <c r="L15" i="543"/>
  <c r="K15" i="543"/>
  <c r="J15" i="543"/>
  <c r="I15" i="543"/>
  <c r="H15" i="543"/>
  <c r="G15" i="543"/>
  <c r="F15" i="543"/>
  <c r="E15" i="543"/>
  <c r="F8" i="543" s="1"/>
  <c r="D15" i="543"/>
  <c r="H8" i="543"/>
  <c r="L7" i="543"/>
  <c r="J7" i="543"/>
  <c r="H7" i="543"/>
  <c r="F7" i="543"/>
  <c r="L6" i="543"/>
  <c r="J6" i="543"/>
  <c r="H6" i="543"/>
  <c r="F6" i="543"/>
  <c r="J124" i="542" l="1"/>
  <c r="H123" i="542"/>
  <c r="H122" i="542"/>
  <c r="H121" i="542"/>
  <c r="H120" i="542"/>
  <c r="H119" i="542"/>
  <c r="P118" i="542"/>
  <c r="K118" i="542" s="1"/>
  <c r="L118" i="542" s="1"/>
  <c r="H118" i="542"/>
  <c r="P117" i="542"/>
  <c r="K117" i="542"/>
  <c r="L117" i="542" s="1"/>
  <c r="H117" i="542"/>
  <c r="P116" i="542"/>
  <c r="K116" i="542" s="1"/>
  <c r="L116" i="542" s="1"/>
  <c r="H116" i="542"/>
  <c r="P115" i="542"/>
  <c r="K115" i="542"/>
  <c r="L115" i="542" s="1"/>
  <c r="H115" i="542"/>
  <c r="P114" i="542"/>
  <c r="K114" i="542" s="1"/>
  <c r="L114" i="542" s="1"/>
  <c r="H114" i="542"/>
  <c r="P113" i="542"/>
  <c r="K113" i="542"/>
  <c r="L113" i="542" s="1"/>
  <c r="H113" i="542"/>
  <c r="P112" i="542"/>
  <c r="K112" i="542" s="1"/>
  <c r="H112" i="542"/>
  <c r="J111" i="542"/>
  <c r="H110" i="542"/>
  <c r="H109" i="542"/>
  <c r="H108" i="542"/>
  <c r="H107" i="542"/>
  <c r="H106" i="542"/>
  <c r="P105" i="542"/>
  <c r="K105" i="542" s="1"/>
  <c r="L105" i="542" s="1"/>
  <c r="H105" i="542"/>
  <c r="P104" i="542"/>
  <c r="K104" i="542"/>
  <c r="L104" i="542" s="1"/>
  <c r="H104" i="542"/>
  <c r="P103" i="542"/>
  <c r="K103" i="542" s="1"/>
  <c r="L103" i="542" s="1"/>
  <c r="H103" i="542"/>
  <c r="P102" i="542"/>
  <c r="K102" i="542"/>
  <c r="L102" i="542" s="1"/>
  <c r="H102" i="542"/>
  <c r="P101" i="542"/>
  <c r="K101" i="542" s="1"/>
  <c r="H101" i="542"/>
  <c r="J100" i="542"/>
  <c r="H99" i="542"/>
  <c r="H98" i="542"/>
  <c r="H97" i="542"/>
  <c r="H96" i="542"/>
  <c r="H95" i="542"/>
  <c r="P94" i="542"/>
  <c r="K94" i="542" s="1"/>
  <c r="L94" i="542" s="1"/>
  <c r="H94" i="542"/>
  <c r="P93" i="542"/>
  <c r="K93" i="542"/>
  <c r="L93" i="542" s="1"/>
  <c r="H93" i="542"/>
  <c r="P92" i="542"/>
  <c r="K92" i="542" s="1"/>
  <c r="H92" i="542"/>
  <c r="H90" i="542"/>
  <c r="H89" i="542"/>
  <c r="H88" i="542"/>
  <c r="H87" i="542"/>
  <c r="H86" i="542"/>
  <c r="H85" i="542"/>
  <c r="H84" i="542"/>
  <c r="H83" i="542"/>
  <c r="H82" i="542"/>
  <c r="L81" i="542"/>
  <c r="K81" i="542"/>
  <c r="J81" i="542"/>
  <c r="H80" i="542"/>
  <c r="H79" i="542"/>
  <c r="H78" i="542"/>
  <c r="H77" i="542"/>
  <c r="H76" i="542"/>
  <c r="J75" i="542"/>
  <c r="H74" i="542"/>
  <c r="H73" i="542"/>
  <c r="H72" i="542"/>
  <c r="P71" i="542"/>
  <c r="K71" i="542"/>
  <c r="L71" i="542" s="1"/>
  <c r="H71" i="542"/>
  <c r="P70" i="542"/>
  <c r="K70" i="542" s="1"/>
  <c r="L70" i="542" s="1"/>
  <c r="H70" i="542"/>
  <c r="P69" i="542"/>
  <c r="K69" i="542"/>
  <c r="L69" i="542" s="1"/>
  <c r="H69" i="542"/>
  <c r="P68" i="542"/>
  <c r="K68" i="542" s="1"/>
  <c r="L68" i="542" s="1"/>
  <c r="H68" i="542"/>
  <c r="P67" i="542"/>
  <c r="K67" i="542"/>
  <c r="L67" i="542" s="1"/>
  <c r="H67" i="542"/>
  <c r="P66" i="542"/>
  <c r="K66" i="542" s="1"/>
  <c r="L66" i="542" s="1"/>
  <c r="H66" i="542"/>
  <c r="P65" i="542"/>
  <c r="K65" i="542"/>
  <c r="K75" i="542" s="1"/>
  <c r="H65" i="542"/>
  <c r="J64" i="542"/>
  <c r="H63" i="542"/>
  <c r="H62" i="542"/>
  <c r="H61" i="542"/>
  <c r="H60" i="542"/>
  <c r="H59" i="542"/>
  <c r="P58" i="542"/>
  <c r="K58" i="542" s="1"/>
  <c r="L58" i="542" s="1"/>
  <c r="H58" i="542"/>
  <c r="P57" i="542"/>
  <c r="K57" i="542"/>
  <c r="L57" i="542" s="1"/>
  <c r="H57" i="542"/>
  <c r="P56" i="542"/>
  <c r="K56" i="542" s="1"/>
  <c r="L56" i="542" s="1"/>
  <c r="H56" i="542"/>
  <c r="P55" i="542"/>
  <c r="K55" i="542"/>
  <c r="L55" i="542" s="1"/>
  <c r="H55" i="542"/>
  <c r="P54" i="542"/>
  <c r="K54" i="542" s="1"/>
  <c r="L54" i="542" s="1"/>
  <c r="H54" i="542"/>
  <c r="P53" i="542"/>
  <c r="K53" i="542"/>
  <c r="L53" i="542" s="1"/>
  <c r="H53" i="542"/>
  <c r="P52" i="542"/>
  <c r="K52" i="542" s="1"/>
  <c r="H52" i="542"/>
  <c r="H50" i="542"/>
  <c r="H49" i="542"/>
  <c r="H47" i="542"/>
  <c r="H46" i="542"/>
  <c r="H45" i="542"/>
  <c r="H44" i="542"/>
  <c r="H43" i="542"/>
  <c r="H42" i="542"/>
  <c r="H41" i="542"/>
  <c r="H40" i="542"/>
  <c r="H39" i="542"/>
  <c r="J38" i="542"/>
  <c r="H37" i="542"/>
  <c r="H36" i="542"/>
  <c r="H35" i="542"/>
  <c r="H34" i="542"/>
  <c r="H33" i="542"/>
  <c r="H32" i="542"/>
  <c r="H31" i="542"/>
  <c r="H30" i="542"/>
  <c r="H29" i="542"/>
  <c r="P28" i="542"/>
  <c r="K28" i="542" s="1"/>
  <c r="L28" i="542" s="1"/>
  <c r="H28" i="542"/>
  <c r="P27" i="542"/>
  <c r="K27" i="542"/>
  <c r="L27" i="542" s="1"/>
  <c r="H27" i="542"/>
  <c r="P26" i="542"/>
  <c r="K26" i="542" s="1"/>
  <c r="L26" i="542" s="1"/>
  <c r="H26" i="542"/>
  <c r="P25" i="542"/>
  <c r="K25" i="542"/>
  <c r="K38" i="542" s="1"/>
  <c r="H25" i="542"/>
  <c r="J24" i="542"/>
  <c r="H23" i="542"/>
  <c r="H22" i="542"/>
  <c r="P21" i="542"/>
  <c r="L21" i="542"/>
  <c r="K21" i="542"/>
  <c r="H21" i="542"/>
  <c r="P20" i="542"/>
  <c r="K20" i="542" s="1"/>
  <c r="L20" i="542" s="1"/>
  <c r="H20" i="542"/>
  <c r="P19" i="542"/>
  <c r="L19" i="542"/>
  <c r="K19" i="542"/>
  <c r="H19" i="542"/>
  <c r="P18" i="542"/>
  <c r="K18" i="542" s="1"/>
  <c r="L18" i="542" s="1"/>
  <c r="H18" i="542"/>
  <c r="P17" i="542"/>
  <c r="L17" i="542"/>
  <c r="K17" i="542"/>
  <c r="H17" i="542"/>
  <c r="J16" i="542"/>
  <c r="H15" i="542"/>
  <c r="H14" i="542"/>
  <c r="H13" i="542"/>
  <c r="H12" i="542"/>
  <c r="H11" i="542"/>
  <c r="H10" i="542"/>
  <c r="H9" i="542"/>
  <c r="P8" i="542"/>
  <c r="K8" i="542"/>
  <c r="L8" i="542" s="1"/>
  <c r="H8" i="542"/>
  <c r="P7" i="542"/>
  <c r="K7" i="542" s="1"/>
  <c r="L7" i="542" s="1"/>
  <c r="H7" i="542"/>
  <c r="P6" i="542"/>
  <c r="K6" i="542"/>
  <c r="L6" i="542" s="1"/>
  <c r="H6" i="542"/>
  <c r="P5" i="542"/>
  <c r="K5" i="542" s="1"/>
  <c r="H5" i="542"/>
  <c r="I2" i="542"/>
  <c r="I1" i="542"/>
  <c r="E1" i="542"/>
  <c r="J124" i="541"/>
  <c r="H123" i="541"/>
  <c r="H122" i="541"/>
  <c r="H121" i="541"/>
  <c r="H120" i="541"/>
  <c r="H119" i="541"/>
  <c r="P118" i="541"/>
  <c r="L118" i="541"/>
  <c r="K118" i="541"/>
  <c r="H118" i="541"/>
  <c r="P117" i="541"/>
  <c r="K117" i="541" s="1"/>
  <c r="L117" i="541" s="1"/>
  <c r="H117" i="541"/>
  <c r="P116" i="541"/>
  <c r="L116" i="541"/>
  <c r="K116" i="541"/>
  <c r="H116" i="541"/>
  <c r="P115" i="541"/>
  <c r="K115" i="541" s="1"/>
  <c r="L115" i="541" s="1"/>
  <c r="H115" i="541"/>
  <c r="P114" i="541"/>
  <c r="L114" i="541"/>
  <c r="K114" i="541"/>
  <c r="H114" i="541"/>
  <c r="P113" i="541"/>
  <c r="K113" i="541" s="1"/>
  <c r="L113" i="541" s="1"/>
  <c r="H113" i="541"/>
  <c r="P112" i="541"/>
  <c r="L112" i="541"/>
  <c r="K112" i="541"/>
  <c r="H112" i="541"/>
  <c r="J111" i="541"/>
  <c r="H110" i="541"/>
  <c r="H109" i="541"/>
  <c r="H108" i="541"/>
  <c r="H107" i="541"/>
  <c r="H106" i="541"/>
  <c r="P105" i="541"/>
  <c r="K105" i="541" s="1"/>
  <c r="L105" i="541" s="1"/>
  <c r="H105" i="541"/>
  <c r="P104" i="541"/>
  <c r="K104" i="541"/>
  <c r="L104" i="541" s="1"/>
  <c r="H104" i="541"/>
  <c r="P103" i="541"/>
  <c r="K103" i="541" s="1"/>
  <c r="L103" i="541" s="1"/>
  <c r="H103" i="541"/>
  <c r="P102" i="541"/>
  <c r="K102" i="541"/>
  <c r="L102" i="541" s="1"/>
  <c r="H102" i="541"/>
  <c r="P101" i="541"/>
  <c r="K101" i="541" s="1"/>
  <c r="H101" i="541"/>
  <c r="J100" i="541"/>
  <c r="H99" i="541"/>
  <c r="H98" i="541"/>
  <c r="H97" i="541"/>
  <c r="H96" i="541"/>
  <c r="H95" i="541"/>
  <c r="P94" i="541"/>
  <c r="K94" i="541" s="1"/>
  <c r="L94" i="541" s="1"/>
  <c r="H94" i="541"/>
  <c r="P93" i="541"/>
  <c r="L93" i="541"/>
  <c r="K93" i="541"/>
  <c r="H93" i="541"/>
  <c r="P92" i="541"/>
  <c r="K92" i="541" s="1"/>
  <c r="H92" i="541"/>
  <c r="H90" i="541"/>
  <c r="H89" i="541"/>
  <c r="H88" i="541"/>
  <c r="H87" i="541"/>
  <c r="H86" i="541"/>
  <c r="H85" i="541"/>
  <c r="H84" i="541"/>
  <c r="H83" i="541"/>
  <c r="H82" i="541"/>
  <c r="L81" i="541"/>
  <c r="K81" i="541"/>
  <c r="J81" i="541"/>
  <c r="H80" i="541"/>
  <c r="H79" i="541"/>
  <c r="H78" i="541"/>
  <c r="H77" i="541"/>
  <c r="H76" i="541"/>
  <c r="J75" i="541"/>
  <c r="H74" i="541"/>
  <c r="H73" i="541"/>
  <c r="H72" i="541"/>
  <c r="P71" i="541"/>
  <c r="K71" i="541"/>
  <c r="L71" i="541" s="1"/>
  <c r="H71" i="541"/>
  <c r="P70" i="541"/>
  <c r="K70" i="541" s="1"/>
  <c r="L70" i="541" s="1"/>
  <c r="H70" i="541"/>
  <c r="P69" i="541"/>
  <c r="K69" i="541"/>
  <c r="L69" i="541" s="1"/>
  <c r="H69" i="541"/>
  <c r="P68" i="541"/>
  <c r="K68" i="541" s="1"/>
  <c r="L68" i="541"/>
  <c r="H68" i="541"/>
  <c r="P67" i="541"/>
  <c r="K67" i="541"/>
  <c r="L67" i="541" s="1"/>
  <c r="H67" i="541"/>
  <c r="P66" i="541"/>
  <c r="K66" i="541" s="1"/>
  <c r="L66" i="541" s="1"/>
  <c r="H66" i="541"/>
  <c r="P65" i="541"/>
  <c r="K65" i="541"/>
  <c r="H65" i="541"/>
  <c r="J64" i="541"/>
  <c r="H63" i="541"/>
  <c r="H62" i="541"/>
  <c r="H61" i="541"/>
  <c r="H60" i="541"/>
  <c r="H59" i="541"/>
  <c r="P58" i="541"/>
  <c r="L58" i="541"/>
  <c r="K58" i="541"/>
  <c r="H58" i="541"/>
  <c r="P57" i="541"/>
  <c r="K57" i="541" s="1"/>
  <c r="L57" i="541" s="1"/>
  <c r="H57" i="541"/>
  <c r="P56" i="541"/>
  <c r="L56" i="541"/>
  <c r="K56" i="541"/>
  <c r="H56" i="541"/>
  <c r="P55" i="541"/>
  <c r="K55" i="541" s="1"/>
  <c r="L55" i="541" s="1"/>
  <c r="H55" i="541"/>
  <c r="P54" i="541"/>
  <c r="L54" i="541"/>
  <c r="K54" i="541"/>
  <c r="H54" i="541"/>
  <c r="P53" i="541"/>
  <c r="K53" i="541" s="1"/>
  <c r="L53" i="541" s="1"/>
  <c r="H53" i="541"/>
  <c r="P52" i="541"/>
  <c r="K52" i="541"/>
  <c r="K64" i="541" s="1"/>
  <c r="H52" i="541"/>
  <c r="H50" i="541"/>
  <c r="H49" i="541"/>
  <c r="H47" i="541"/>
  <c r="H46" i="541"/>
  <c r="H45" i="541"/>
  <c r="H44" i="541"/>
  <c r="H43" i="541"/>
  <c r="H42" i="541"/>
  <c r="H41" i="541"/>
  <c r="H40" i="541"/>
  <c r="H39" i="541"/>
  <c r="J38" i="541"/>
  <c r="H37" i="541"/>
  <c r="H36" i="541"/>
  <c r="H35" i="541"/>
  <c r="H34" i="541"/>
  <c r="H33" i="541"/>
  <c r="H32" i="541"/>
  <c r="H31" i="541"/>
  <c r="H30" i="541"/>
  <c r="H29" i="541"/>
  <c r="P28" i="541"/>
  <c r="K28" i="541" s="1"/>
  <c r="L28" i="541" s="1"/>
  <c r="H28" i="541"/>
  <c r="P27" i="541"/>
  <c r="K27" i="541"/>
  <c r="L27" i="541" s="1"/>
  <c r="H27" i="541"/>
  <c r="P26" i="541"/>
  <c r="K26" i="541" s="1"/>
  <c r="L26" i="541" s="1"/>
  <c r="H26" i="541"/>
  <c r="P25" i="541"/>
  <c r="K25" i="541"/>
  <c r="H25" i="541"/>
  <c r="J24" i="541"/>
  <c r="H23" i="541"/>
  <c r="H22" i="541"/>
  <c r="P21" i="541"/>
  <c r="K21" i="541"/>
  <c r="L21" i="541" s="1"/>
  <c r="H21" i="541"/>
  <c r="P20" i="541"/>
  <c r="K20" i="541" s="1"/>
  <c r="L20" i="541" s="1"/>
  <c r="H20" i="541"/>
  <c r="P19" i="541"/>
  <c r="K19" i="541"/>
  <c r="L19" i="541" s="1"/>
  <c r="H19" i="541"/>
  <c r="P18" i="541"/>
  <c r="K18" i="541" s="1"/>
  <c r="L18" i="541" s="1"/>
  <c r="H18" i="541"/>
  <c r="P17" i="541"/>
  <c r="K17" i="541"/>
  <c r="K24" i="541" s="1"/>
  <c r="H17" i="541"/>
  <c r="J16" i="541"/>
  <c r="H15" i="541"/>
  <c r="H14" i="541"/>
  <c r="H13" i="541"/>
  <c r="H12" i="541"/>
  <c r="H11" i="541"/>
  <c r="H10" i="541"/>
  <c r="H9" i="541"/>
  <c r="P8" i="541"/>
  <c r="K8" i="541"/>
  <c r="L8" i="541" s="1"/>
  <c r="H8" i="541"/>
  <c r="P7" i="541"/>
  <c r="K7" i="541" s="1"/>
  <c r="L7" i="541" s="1"/>
  <c r="H7" i="541"/>
  <c r="P6" i="541"/>
  <c r="K6" i="541"/>
  <c r="L6" i="541" s="1"/>
  <c r="H6" i="541"/>
  <c r="P5" i="541"/>
  <c r="K5" i="541" s="1"/>
  <c r="H5" i="541"/>
  <c r="I2" i="541"/>
  <c r="I1" i="541"/>
  <c r="E1" i="541"/>
  <c r="J124" i="540"/>
  <c r="H123" i="540"/>
  <c r="H122" i="540"/>
  <c r="H121" i="540"/>
  <c r="H120" i="540"/>
  <c r="H119" i="540"/>
  <c r="P118" i="540"/>
  <c r="K118" i="540" s="1"/>
  <c r="L118" i="540" s="1"/>
  <c r="H118" i="540"/>
  <c r="P117" i="540"/>
  <c r="K117" i="540"/>
  <c r="L117" i="540" s="1"/>
  <c r="H117" i="540"/>
  <c r="P116" i="540"/>
  <c r="K116" i="540" s="1"/>
  <c r="L116" i="540" s="1"/>
  <c r="H116" i="540"/>
  <c r="P115" i="540"/>
  <c r="K115" i="540"/>
  <c r="L115" i="540" s="1"/>
  <c r="H115" i="540"/>
  <c r="P114" i="540"/>
  <c r="K114" i="540" s="1"/>
  <c r="L114" i="540" s="1"/>
  <c r="H114" i="540"/>
  <c r="P113" i="540"/>
  <c r="K113" i="540"/>
  <c r="L113" i="540" s="1"/>
  <c r="H113" i="540"/>
  <c r="P112" i="540"/>
  <c r="K112" i="540" s="1"/>
  <c r="H112" i="540"/>
  <c r="J111" i="540"/>
  <c r="H110" i="540"/>
  <c r="H109" i="540"/>
  <c r="H108" i="540"/>
  <c r="H107" i="540"/>
  <c r="H106" i="540"/>
  <c r="P105" i="540"/>
  <c r="K105" i="540" s="1"/>
  <c r="L105" i="540" s="1"/>
  <c r="H105" i="540"/>
  <c r="P104" i="540"/>
  <c r="K104" i="540"/>
  <c r="L104" i="540" s="1"/>
  <c r="H104" i="540"/>
  <c r="P103" i="540"/>
  <c r="K103" i="540" s="1"/>
  <c r="L103" i="540" s="1"/>
  <c r="H103" i="540"/>
  <c r="P102" i="540"/>
  <c r="K102" i="540"/>
  <c r="L102" i="540" s="1"/>
  <c r="H102" i="540"/>
  <c r="P101" i="540"/>
  <c r="K101" i="540" s="1"/>
  <c r="H101" i="540"/>
  <c r="J100" i="540"/>
  <c r="H99" i="540"/>
  <c r="H98" i="540"/>
  <c r="H97" i="540"/>
  <c r="H96" i="540"/>
  <c r="H95" i="540"/>
  <c r="P94" i="540"/>
  <c r="K94" i="540" s="1"/>
  <c r="L94" i="540" s="1"/>
  <c r="H94" i="540"/>
  <c r="P93" i="540"/>
  <c r="L93" i="540"/>
  <c r="K93" i="540"/>
  <c r="H93" i="540"/>
  <c r="P92" i="540"/>
  <c r="K92" i="540" s="1"/>
  <c r="H92" i="540"/>
  <c r="H90" i="540"/>
  <c r="H89" i="540"/>
  <c r="H88" i="540"/>
  <c r="H87" i="540"/>
  <c r="H86" i="540"/>
  <c r="H85" i="540"/>
  <c r="H84" i="540"/>
  <c r="H83" i="540"/>
  <c r="H82" i="540"/>
  <c r="L81" i="540"/>
  <c r="K81" i="540"/>
  <c r="J81" i="540"/>
  <c r="H80" i="540"/>
  <c r="H79" i="540"/>
  <c r="H78" i="540"/>
  <c r="H77" i="540"/>
  <c r="H76" i="540"/>
  <c r="J75" i="540"/>
  <c r="H74" i="540"/>
  <c r="H73" i="540"/>
  <c r="H72" i="540"/>
  <c r="P71" i="540"/>
  <c r="K71" i="540"/>
  <c r="L71" i="540" s="1"/>
  <c r="H71" i="540"/>
  <c r="P70" i="540"/>
  <c r="K70" i="540" s="1"/>
  <c r="L70" i="540" s="1"/>
  <c r="H70" i="540"/>
  <c r="P69" i="540"/>
  <c r="K69" i="540"/>
  <c r="L69" i="540" s="1"/>
  <c r="H69" i="540"/>
  <c r="P68" i="540"/>
  <c r="K68" i="540" s="1"/>
  <c r="L68" i="540" s="1"/>
  <c r="H68" i="540"/>
  <c r="P67" i="540"/>
  <c r="K67" i="540"/>
  <c r="L67" i="540" s="1"/>
  <c r="H67" i="540"/>
  <c r="P66" i="540"/>
  <c r="K66" i="540" s="1"/>
  <c r="L66" i="540" s="1"/>
  <c r="H66" i="540"/>
  <c r="P65" i="540"/>
  <c r="K65" i="540"/>
  <c r="K75" i="540" s="1"/>
  <c r="H65" i="540"/>
  <c r="J64" i="540"/>
  <c r="H63" i="540"/>
  <c r="H62" i="540"/>
  <c r="H61" i="540"/>
  <c r="H60" i="540"/>
  <c r="H59" i="540"/>
  <c r="P58" i="540"/>
  <c r="L58" i="540"/>
  <c r="K58" i="540"/>
  <c r="H58" i="540"/>
  <c r="P57" i="540"/>
  <c r="K57" i="540" s="1"/>
  <c r="L57" i="540" s="1"/>
  <c r="H57" i="540"/>
  <c r="P56" i="540"/>
  <c r="L56" i="540"/>
  <c r="K56" i="540"/>
  <c r="H56" i="540"/>
  <c r="P55" i="540"/>
  <c r="K55" i="540" s="1"/>
  <c r="L55" i="540" s="1"/>
  <c r="H55" i="540"/>
  <c r="P54" i="540"/>
  <c r="L54" i="540"/>
  <c r="K54" i="540"/>
  <c r="H54" i="540"/>
  <c r="P53" i="540"/>
  <c r="K53" i="540" s="1"/>
  <c r="L53" i="540" s="1"/>
  <c r="H53" i="540"/>
  <c r="P52" i="540"/>
  <c r="L52" i="540"/>
  <c r="K52" i="540"/>
  <c r="K64" i="540" s="1"/>
  <c r="H52" i="540"/>
  <c r="H50" i="540"/>
  <c r="H49" i="540"/>
  <c r="H47" i="540"/>
  <c r="H46" i="540"/>
  <c r="H45" i="540"/>
  <c r="H44" i="540"/>
  <c r="H43" i="540"/>
  <c r="H42" i="540"/>
  <c r="H41" i="540"/>
  <c r="H40" i="540"/>
  <c r="H39" i="540"/>
  <c r="J38" i="540"/>
  <c r="H37" i="540"/>
  <c r="H36" i="540"/>
  <c r="H35" i="540"/>
  <c r="H34" i="540"/>
  <c r="H33" i="540"/>
  <c r="H32" i="540"/>
  <c r="H31" i="540"/>
  <c r="H30" i="540"/>
  <c r="H29" i="540"/>
  <c r="P28" i="540"/>
  <c r="K28" i="540" s="1"/>
  <c r="L28" i="540" s="1"/>
  <c r="H28" i="540"/>
  <c r="P27" i="540"/>
  <c r="K27" i="540"/>
  <c r="L27" i="540" s="1"/>
  <c r="H27" i="540"/>
  <c r="P26" i="540"/>
  <c r="K26" i="540" s="1"/>
  <c r="L26" i="540" s="1"/>
  <c r="H26" i="540"/>
  <c r="P25" i="540"/>
  <c r="K25" i="540"/>
  <c r="K38" i="540" s="1"/>
  <c r="H25" i="540"/>
  <c r="J24" i="540"/>
  <c r="H23" i="540"/>
  <c r="H22" i="540"/>
  <c r="P21" i="540"/>
  <c r="K21" i="540"/>
  <c r="L21" i="540" s="1"/>
  <c r="H21" i="540"/>
  <c r="P20" i="540"/>
  <c r="K20" i="540" s="1"/>
  <c r="L20" i="540" s="1"/>
  <c r="H20" i="540"/>
  <c r="P19" i="540"/>
  <c r="K19" i="540"/>
  <c r="L19" i="540" s="1"/>
  <c r="H19" i="540"/>
  <c r="P18" i="540"/>
  <c r="K18" i="540" s="1"/>
  <c r="L18" i="540" s="1"/>
  <c r="H18" i="540"/>
  <c r="P17" i="540"/>
  <c r="K17" i="540"/>
  <c r="L17" i="540" s="1"/>
  <c r="L24" i="540" s="1"/>
  <c r="H17" i="540"/>
  <c r="J16" i="540"/>
  <c r="H15" i="540"/>
  <c r="H14" i="540"/>
  <c r="H13" i="540"/>
  <c r="H12" i="540"/>
  <c r="H11" i="540"/>
  <c r="H10" i="540"/>
  <c r="H9" i="540"/>
  <c r="P8" i="540"/>
  <c r="K8" i="540" s="1"/>
  <c r="L8" i="540" s="1"/>
  <c r="H8" i="540"/>
  <c r="P7" i="540"/>
  <c r="K7" i="540"/>
  <c r="L7" i="540" s="1"/>
  <c r="H7" i="540"/>
  <c r="P6" i="540"/>
  <c r="K6" i="540" s="1"/>
  <c r="L6" i="540" s="1"/>
  <c r="H6" i="540"/>
  <c r="P5" i="540"/>
  <c r="K5" i="540"/>
  <c r="L5" i="540" s="1"/>
  <c r="L16" i="540" s="1"/>
  <c r="H5" i="540"/>
  <c r="G1" i="540" s="1"/>
  <c r="G2" i="540" s="1"/>
  <c r="I2" i="540"/>
  <c r="I1" i="540"/>
  <c r="E1" i="540"/>
  <c r="L92" i="540" l="1"/>
  <c r="L100" i="540" s="1"/>
  <c r="K100" i="540"/>
  <c r="L112" i="540"/>
  <c r="L124" i="540" s="1"/>
  <c r="K124" i="540"/>
  <c r="G1" i="541"/>
  <c r="G2" i="541" s="1"/>
  <c r="L64" i="540"/>
  <c r="K16" i="541"/>
  <c r="L5" i="541"/>
  <c r="L16" i="541" s="1"/>
  <c r="K111" i="540"/>
  <c r="L101" i="540"/>
  <c r="L111" i="540" s="1"/>
  <c r="K16" i="540"/>
  <c r="K24" i="540"/>
  <c r="K38" i="541"/>
  <c r="L52" i="541"/>
  <c r="L64" i="541" s="1"/>
  <c r="L101" i="541"/>
  <c r="L111" i="541" s="1"/>
  <c r="K111" i="541"/>
  <c r="K124" i="541"/>
  <c r="G1" i="542"/>
  <c r="G2" i="542" s="1"/>
  <c r="L24" i="542"/>
  <c r="L52" i="542"/>
  <c r="L64" i="542" s="1"/>
  <c r="K64" i="542"/>
  <c r="L112" i="542"/>
  <c r="L124" i="542" s="1"/>
  <c r="K124" i="542"/>
  <c r="L17" i="541"/>
  <c r="L24" i="541" s="1"/>
  <c r="L25" i="541"/>
  <c r="L38" i="541" s="1"/>
  <c r="L124" i="541"/>
  <c r="L5" i="542"/>
  <c r="L16" i="542" s="1"/>
  <c r="E2" i="542" s="1"/>
  <c r="K16" i="542"/>
  <c r="L65" i="540"/>
  <c r="L75" i="540" s="1"/>
  <c r="K75" i="541"/>
  <c r="L65" i="541"/>
  <c r="L75" i="541" s="1"/>
  <c r="L101" i="542"/>
  <c r="L111" i="542" s="1"/>
  <c r="K111" i="542"/>
  <c r="L25" i="540"/>
  <c r="L38" i="540" s="1"/>
  <c r="E2" i="540" s="1"/>
  <c r="L92" i="541"/>
  <c r="L100" i="541" s="1"/>
  <c r="K100" i="541"/>
  <c r="K24" i="542"/>
  <c r="L92" i="542"/>
  <c r="L100" i="542" s="1"/>
  <c r="K100" i="542"/>
  <c r="L25" i="542"/>
  <c r="L38" i="542" s="1"/>
  <c r="L65" i="542"/>
  <c r="L75" i="542" s="1"/>
  <c r="E2" i="541" l="1"/>
  <c r="AE173" i="539" l="1"/>
  <c r="AD173" i="539"/>
  <c r="AA173" i="539"/>
  <c r="Z173" i="539"/>
  <c r="M173" i="539"/>
  <c r="W172" i="539"/>
  <c r="H172" i="539"/>
  <c r="W171" i="539"/>
  <c r="H171" i="539"/>
  <c r="AG170" i="539"/>
  <c r="AF170" i="539"/>
  <c r="W170" i="539"/>
  <c r="H170" i="539"/>
  <c r="AG169" i="539"/>
  <c r="AF169" i="539"/>
  <c r="W169" i="539"/>
  <c r="H169" i="539"/>
  <c r="AG168" i="539"/>
  <c r="AF168" i="539"/>
  <c r="W168" i="539"/>
  <c r="H168" i="539"/>
  <c r="AG167" i="539"/>
  <c r="AF167" i="539"/>
  <c r="W167" i="539"/>
  <c r="H167" i="539"/>
  <c r="AG166" i="539"/>
  <c r="AF166" i="539"/>
  <c r="W166" i="539"/>
  <c r="H166" i="539"/>
  <c r="W165" i="539"/>
  <c r="N165" i="539" s="1"/>
  <c r="AG165" i="539" s="1"/>
  <c r="P165" i="539"/>
  <c r="H165" i="539"/>
  <c r="W164" i="539"/>
  <c r="N164" i="539" s="1"/>
  <c r="O164" i="539"/>
  <c r="H164" i="539"/>
  <c r="AG163" i="539"/>
  <c r="W163" i="539"/>
  <c r="P163" i="539"/>
  <c r="N163" i="539"/>
  <c r="O163" i="539" s="1"/>
  <c r="R163" i="539" s="1"/>
  <c r="AF163" i="539"/>
  <c r="H163" i="539"/>
  <c r="W162" i="539"/>
  <c r="N162" i="539" s="1"/>
  <c r="O162" i="539" s="1"/>
  <c r="P162" i="539"/>
  <c r="H162" i="539"/>
  <c r="W161" i="539"/>
  <c r="O161" i="539"/>
  <c r="N161" i="539"/>
  <c r="AF161" i="539" s="1"/>
  <c r="P161" i="539"/>
  <c r="H161" i="539"/>
  <c r="AE160" i="539"/>
  <c r="AD160" i="539"/>
  <c r="AA160" i="539"/>
  <c r="Z160" i="539"/>
  <c r="M160" i="539"/>
  <c r="W159" i="539"/>
  <c r="H159" i="539"/>
  <c r="W158" i="539"/>
  <c r="H158" i="539"/>
  <c r="W157" i="539"/>
  <c r="H157" i="539"/>
  <c r="W156" i="539"/>
  <c r="H156" i="539"/>
  <c r="AG155" i="539"/>
  <c r="AF155" i="539"/>
  <c r="W155" i="539"/>
  <c r="H155" i="539"/>
  <c r="AG154" i="539"/>
  <c r="AF154" i="539"/>
  <c r="W154" i="539"/>
  <c r="H154" i="539"/>
  <c r="AG153" i="539"/>
  <c r="W153" i="539"/>
  <c r="P153" i="539"/>
  <c r="N153" i="539"/>
  <c r="O153" i="539" s="1"/>
  <c r="R153" i="539" s="1"/>
  <c r="AF153" i="539"/>
  <c r="H153" i="539"/>
  <c r="W152" i="539"/>
  <c r="N152" i="539" s="1"/>
  <c r="O152" i="539"/>
  <c r="P152" i="539"/>
  <c r="H152" i="539"/>
  <c r="AG151" i="539"/>
  <c r="W151" i="539"/>
  <c r="P151" i="539"/>
  <c r="N151" i="539"/>
  <c r="O151" i="539" s="1"/>
  <c r="R151" i="539" s="1"/>
  <c r="AF151" i="539"/>
  <c r="H151" i="539"/>
  <c r="W150" i="539"/>
  <c r="N150" i="539" s="1"/>
  <c r="O150" i="539"/>
  <c r="P150" i="539"/>
  <c r="H150" i="539"/>
  <c r="AG149" i="539"/>
  <c r="W149" i="539"/>
  <c r="P149" i="539"/>
  <c r="N149" i="539"/>
  <c r="O149" i="539" s="1"/>
  <c r="R149" i="539" s="1"/>
  <c r="AF149" i="539"/>
  <c r="H149" i="539"/>
  <c r="W148" i="539"/>
  <c r="N148" i="539" s="1"/>
  <c r="P148" i="539"/>
  <c r="P160" i="539"/>
  <c r="H148" i="539"/>
  <c r="AE147" i="539"/>
  <c r="AD147" i="539"/>
  <c r="AA147" i="539"/>
  <c r="Z147" i="539"/>
  <c r="W147" i="539"/>
  <c r="M147" i="539"/>
  <c r="W146" i="539"/>
  <c r="H146" i="539"/>
  <c r="AG145" i="539"/>
  <c r="AF145" i="539"/>
  <c r="W145" i="539"/>
  <c r="AG144" i="539"/>
  <c r="AF144" i="539"/>
  <c r="W144" i="539"/>
  <c r="H144" i="539"/>
  <c r="W143" i="539"/>
  <c r="N143" i="539" s="1"/>
  <c r="O143" i="539"/>
  <c r="H143" i="539"/>
  <c r="AG142" i="539"/>
  <c r="W142" i="539"/>
  <c r="N142" i="539" s="1"/>
  <c r="P142" i="539"/>
  <c r="H142" i="539"/>
  <c r="W141" i="539"/>
  <c r="N141" i="539" s="1"/>
  <c r="O141" i="539"/>
  <c r="H141" i="539"/>
  <c r="AG140" i="539"/>
  <c r="W140" i="539"/>
  <c r="N140" i="539" s="1"/>
  <c r="P140" i="539"/>
  <c r="H140" i="539"/>
  <c r="W139" i="539"/>
  <c r="N139" i="539" s="1"/>
  <c r="O139" i="539"/>
  <c r="H139" i="539"/>
  <c r="AG138" i="539"/>
  <c r="W138" i="539"/>
  <c r="N138" i="539" s="1"/>
  <c r="P138" i="539"/>
  <c r="H138" i="539"/>
  <c r="W137" i="539"/>
  <c r="N137" i="539" s="1"/>
  <c r="O137" i="539"/>
  <c r="H137" i="539"/>
  <c r="AG136" i="539"/>
  <c r="W136" i="539"/>
  <c r="N136" i="539" s="1"/>
  <c r="P136" i="539"/>
  <c r="H136" i="539"/>
  <c r="W135" i="539"/>
  <c r="N135" i="539" s="1"/>
  <c r="P135" i="539"/>
  <c r="H135" i="539"/>
  <c r="AE134" i="539"/>
  <c r="AD134" i="539"/>
  <c r="AA134" i="539"/>
  <c r="Z134" i="539"/>
  <c r="M134" i="539"/>
  <c r="W133" i="539"/>
  <c r="H133" i="539"/>
  <c r="W132" i="539"/>
  <c r="H132" i="539"/>
  <c r="AG131" i="539"/>
  <c r="AF131" i="539"/>
  <c r="W131" i="539"/>
  <c r="H131" i="539"/>
  <c r="AG130" i="539"/>
  <c r="AF130" i="539"/>
  <c r="W130" i="539"/>
  <c r="H130" i="539"/>
  <c r="W129" i="539"/>
  <c r="N129" i="539" s="1"/>
  <c r="H129" i="539"/>
  <c r="W128" i="539"/>
  <c r="N128" i="539" s="1"/>
  <c r="O128" i="539" s="1"/>
  <c r="P128" i="539"/>
  <c r="Q128" i="539"/>
  <c r="H128" i="539"/>
  <c r="W127" i="539"/>
  <c r="N127" i="539" s="1"/>
  <c r="H127" i="539"/>
  <c r="AG126" i="539"/>
  <c r="W126" i="539"/>
  <c r="N126" i="539" s="1"/>
  <c r="AF126" i="539" s="1"/>
  <c r="P126" i="539"/>
  <c r="H126" i="539"/>
  <c r="W125" i="539"/>
  <c r="N125" i="539"/>
  <c r="AF125" i="539" s="1"/>
  <c r="P125" i="539"/>
  <c r="H125" i="539"/>
  <c r="AG124" i="539"/>
  <c r="AF124" i="539"/>
  <c r="W124" i="539"/>
  <c r="N124" i="539" s="1"/>
  <c r="O124" i="539"/>
  <c r="P124" i="539"/>
  <c r="H124" i="539"/>
  <c r="W123" i="539"/>
  <c r="N123" i="539"/>
  <c r="AF123" i="539" s="1"/>
  <c r="P123" i="539"/>
  <c r="H123" i="539"/>
  <c r="W122" i="539"/>
  <c r="N122" i="539"/>
  <c r="N134" i="539" s="1"/>
  <c r="P122" i="539"/>
  <c r="H122" i="539"/>
  <c r="AE121" i="539"/>
  <c r="AD121" i="539"/>
  <c r="AA121" i="539"/>
  <c r="Z121" i="539"/>
  <c r="W121" i="539"/>
  <c r="M121" i="539"/>
  <c r="AG120" i="539"/>
  <c r="AF120" i="539"/>
  <c r="W120" i="539"/>
  <c r="H120" i="539"/>
  <c r="AG119" i="539"/>
  <c r="AF119" i="539"/>
  <c r="W119" i="539"/>
  <c r="H119" i="539"/>
  <c r="AG118" i="539"/>
  <c r="AF118" i="539"/>
  <c r="W118" i="539"/>
  <c r="H118" i="539"/>
  <c r="AG117" i="539"/>
  <c r="AF117" i="539"/>
  <c r="W117" i="539"/>
  <c r="H117" i="539"/>
  <c r="W116" i="539"/>
  <c r="N116" i="539" s="1"/>
  <c r="P116" i="539"/>
  <c r="H116" i="539"/>
  <c r="AG115" i="539"/>
  <c r="W115" i="539"/>
  <c r="P115" i="539"/>
  <c r="N115" i="539"/>
  <c r="O115" i="539" s="1"/>
  <c r="AF115" i="539"/>
  <c r="H115" i="539"/>
  <c r="W114" i="539"/>
  <c r="N114" i="539" s="1"/>
  <c r="P114" i="539"/>
  <c r="H114" i="539"/>
  <c r="AG113" i="539"/>
  <c r="W113" i="539"/>
  <c r="P113" i="539"/>
  <c r="N113" i="539"/>
  <c r="O113" i="539" s="1"/>
  <c r="AF113" i="539"/>
  <c r="H113" i="539"/>
  <c r="W112" i="539"/>
  <c r="N112" i="539" s="1"/>
  <c r="P112" i="539"/>
  <c r="H112" i="539"/>
  <c r="AG111" i="539"/>
  <c r="W111" i="539"/>
  <c r="P111" i="539"/>
  <c r="N111" i="539"/>
  <c r="O111" i="539" s="1"/>
  <c r="AF111" i="539"/>
  <c r="H111" i="539"/>
  <c r="W110" i="539"/>
  <c r="N110" i="539" s="1"/>
  <c r="P110" i="539"/>
  <c r="H110" i="539"/>
  <c r="W109" i="539"/>
  <c r="O109" i="539"/>
  <c r="N109" i="539"/>
  <c r="P109" i="539"/>
  <c r="H109" i="539"/>
  <c r="AE108" i="539"/>
  <c r="AD108" i="539"/>
  <c r="AA108" i="539"/>
  <c r="Z108" i="539"/>
  <c r="W108" i="539"/>
  <c r="M108" i="539"/>
  <c r="W107" i="539"/>
  <c r="H107" i="539"/>
  <c r="AG106" i="539"/>
  <c r="AF106" i="539"/>
  <c r="W106" i="539"/>
  <c r="H106" i="539"/>
  <c r="AG105" i="539"/>
  <c r="AF105" i="539"/>
  <c r="W105" i="539"/>
  <c r="H105" i="539"/>
  <c r="AG104" i="539"/>
  <c r="AF104" i="539"/>
  <c r="W104" i="539"/>
  <c r="H104" i="539"/>
  <c r="AG103" i="539"/>
  <c r="AF103" i="539"/>
  <c r="W103" i="539"/>
  <c r="H103" i="539"/>
  <c r="W102" i="539"/>
  <c r="N102" i="539"/>
  <c r="O102" i="539" s="1"/>
  <c r="P102" i="539"/>
  <c r="H102" i="539"/>
  <c r="W101" i="539"/>
  <c r="N101" i="539" s="1"/>
  <c r="P101" i="539"/>
  <c r="H101" i="539"/>
  <c r="W100" i="539"/>
  <c r="N100" i="539"/>
  <c r="O100" i="539" s="1"/>
  <c r="P100" i="539"/>
  <c r="H100" i="539"/>
  <c r="W99" i="539"/>
  <c r="N99" i="539" s="1"/>
  <c r="P99" i="539"/>
  <c r="H99" i="539"/>
  <c r="W98" i="539"/>
  <c r="N98" i="539"/>
  <c r="O98" i="539" s="1"/>
  <c r="P98" i="539"/>
  <c r="H98" i="539"/>
  <c r="W97" i="539"/>
  <c r="N97" i="539" s="1"/>
  <c r="P97" i="539"/>
  <c r="H97" i="539"/>
  <c r="W96" i="539"/>
  <c r="N96" i="539" s="1"/>
  <c r="P96" i="539"/>
  <c r="H96" i="539"/>
  <c r="AE95" i="539"/>
  <c r="AD95" i="539"/>
  <c r="AA95" i="539"/>
  <c r="Z95" i="539"/>
  <c r="M95" i="539"/>
  <c r="AG94" i="539"/>
  <c r="AF94" i="539"/>
  <c r="W94" i="539"/>
  <c r="H94" i="539"/>
  <c r="AG93" i="539"/>
  <c r="AF93" i="539"/>
  <c r="W93" i="539"/>
  <c r="H93" i="539"/>
  <c r="AG92" i="539"/>
  <c r="AF92" i="539"/>
  <c r="W92" i="539"/>
  <c r="H92" i="539"/>
  <c r="AG91" i="539"/>
  <c r="AF91" i="539"/>
  <c r="W91" i="539"/>
  <c r="H91" i="539"/>
  <c r="W90" i="539"/>
  <c r="N90" i="539"/>
  <c r="H90" i="539"/>
  <c r="W89" i="539"/>
  <c r="N89" i="539" s="1"/>
  <c r="AF89" i="539" s="1"/>
  <c r="P89" i="539"/>
  <c r="H89" i="539"/>
  <c r="W88" i="539"/>
  <c r="N88" i="539"/>
  <c r="H88" i="539"/>
  <c r="W87" i="539"/>
  <c r="P87" i="539"/>
  <c r="N87" i="539"/>
  <c r="O87" i="539" s="1"/>
  <c r="H87" i="539"/>
  <c r="W86" i="539"/>
  <c r="N86" i="539"/>
  <c r="P86" i="539"/>
  <c r="H86" i="539"/>
  <c r="W85" i="539"/>
  <c r="P85" i="539"/>
  <c r="N85" i="539"/>
  <c r="AF85" i="539" s="1"/>
  <c r="H85" i="539"/>
  <c r="W84" i="539"/>
  <c r="N84" i="539" s="1"/>
  <c r="P84" i="539"/>
  <c r="H84" i="539"/>
  <c r="W83" i="539"/>
  <c r="N83" i="539" s="1"/>
  <c r="H83" i="539"/>
  <c r="AE82" i="539"/>
  <c r="AD82" i="539"/>
  <c r="AA82" i="539"/>
  <c r="Z82" i="539"/>
  <c r="M82" i="539"/>
  <c r="W81" i="539"/>
  <c r="AG80" i="539"/>
  <c r="AF80" i="539"/>
  <c r="W80" i="539"/>
  <c r="AG79" i="539"/>
  <c r="AF79" i="539"/>
  <c r="W79" i="539"/>
  <c r="AG78" i="539"/>
  <c r="AF78" i="539"/>
  <c r="W78" i="539"/>
  <c r="AG77" i="539"/>
  <c r="AF77" i="539"/>
  <c r="W77" i="539"/>
  <c r="AG76" i="539"/>
  <c r="W76" i="539"/>
  <c r="P76" i="539"/>
  <c r="N76" i="539"/>
  <c r="O76" i="539" s="1"/>
  <c r="AF76" i="539"/>
  <c r="H76" i="539"/>
  <c r="W75" i="539"/>
  <c r="N75" i="539" s="1"/>
  <c r="P75" i="539"/>
  <c r="H75" i="539"/>
  <c r="AG74" i="539"/>
  <c r="W74" i="539"/>
  <c r="P74" i="539"/>
  <c r="N74" i="539"/>
  <c r="O74" i="539" s="1"/>
  <c r="AF74" i="539"/>
  <c r="H74" i="539"/>
  <c r="W73" i="539"/>
  <c r="N73" i="539" s="1"/>
  <c r="P73" i="539"/>
  <c r="H73" i="539"/>
  <c r="AG72" i="539"/>
  <c r="W72" i="539"/>
  <c r="P72" i="539"/>
  <c r="N72" i="539"/>
  <c r="O72" i="539" s="1"/>
  <c r="AF72" i="539"/>
  <c r="H72" i="539"/>
  <c r="W71" i="539"/>
  <c r="N71" i="539" s="1"/>
  <c r="P71" i="539"/>
  <c r="H71" i="539"/>
  <c r="W70" i="539"/>
  <c r="O70" i="539"/>
  <c r="N70" i="539"/>
  <c r="AG70" i="539" s="1"/>
  <c r="H70" i="539"/>
  <c r="AE69" i="539"/>
  <c r="AD69" i="539"/>
  <c r="AA69" i="539"/>
  <c r="Z69" i="539"/>
  <c r="W69" i="539"/>
  <c r="M69" i="539"/>
  <c r="P69" i="539" s="1"/>
  <c r="W68" i="539"/>
  <c r="H68" i="539"/>
  <c r="AG67" i="539"/>
  <c r="AF67" i="539"/>
  <c r="W67" i="539"/>
  <c r="H67" i="539"/>
  <c r="AG66" i="539"/>
  <c r="AF66" i="539"/>
  <c r="W66" i="539"/>
  <c r="H66" i="539"/>
  <c r="AG65" i="539"/>
  <c r="AF65" i="539"/>
  <c r="W65" i="539"/>
  <c r="H65" i="539"/>
  <c r="AG64" i="539"/>
  <c r="AF64" i="539"/>
  <c r="W64" i="539"/>
  <c r="H64" i="539"/>
  <c r="AG63" i="539"/>
  <c r="AF63" i="539"/>
  <c r="W63" i="539"/>
  <c r="H63" i="539"/>
  <c r="AG62" i="539"/>
  <c r="AF62" i="539"/>
  <c r="W62" i="539"/>
  <c r="H62" i="539"/>
  <c r="W61" i="539"/>
  <c r="N61" i="539"/>
  <c r="AG61" i="539" s="1"/>
  <c r="P61" i="539"/>
  <c r="H61" i="539"/>
  <c r="W60" i="539"/>
  <c r="P60" i="539"/>
  <c r="N60" i="539"/>
  <c r="O60" i="539" s="1"/>
  <c r="AF60" i="539"/>
  <c r="H60" i="539"/>
  <c r="W59" i="539"/>
  <c r="N59" i="539"/>
  <c r="AG59" i="539" s="1"/>
  <c r="P59" i="539"/>
  <c r="H59" i="539"/>
  <c r="W58" i="539"/>
  <c r="P58" i="539"/>
  <c r="N58" i="539"/>
  <c r="O58" i="539" s="1"/>
  <c r="AF58" i="539"/>
  <c r="H58" i="539"/>
  <c r="W57" i="539"/>
  <c r="N57" i="539" s="1"/>
  <c r="P57" i="539"/>
  <c r="H57" i="539"/>
  <c r="AE56" i="539"/>
  <c r="AD56" i="539"/>
  <c r="AA56" i="539"/>
  <c r="Z56" i="539"/>
  <c r="W56" i="539"/>
  <c r="M56" i="539"/>
  <c r="W55" i="539"/>
  <c r="H55" i="539"/>
  <c r="AG54" i="539"/>
  <c r="AF54" i="539"/>
  <c r="W54" i="539"/>
  <c r="H54" i="539"/>
  <c r="AG53" i="539"/>
  <c r="AF53" i="539"/>
  <c r="W53" i="539"/>
  <c r="H53" i="539"/>
  <c r="AG52" i="539"/>
  <c r="AF52" i="539"/>
  <c r="W52" i="539"/>
  <c r="H52" i="539"/>
  <c r="AG51" i="539"/>
  <c r="AF51" i="539"/>
  <c r="W51" i="539"/>
  <c r="H51" i="539"/>
  <c r="W50" i="539"/>
  <c r="N50" i="539" s="1"/>
  <c r="P50" i="539"/>
  <c r="H50" i="539"/>
  <c r="AG49" i="539"/>
  <c r="W49" i="539"/>
  <c r="N49" i="539"/>
  <c r="AF49" i="539" s="1"/>
  <c r="P49" i="539"/>
  <c r="H49" i="539"/>
  <c r="W48" i="539"/>
  <c r="N48" i="539" s="1"/>
  <c r="P48" i="539"/>
  <c r="H48" i="539"/>
  <c r="AG47" i="539"/>
  <c r="W47" i="539"/>
  <c r="N47" i="539"/>
  <c r="AF47" i="539" s="1"/>
  <c r="P47" i="539"/>
  <c r="H47" i="539"/>
  <c r="W46" i="539"/>
  <c r="N46" i="539" s="1"/>
  <c r="P46" i="539"/>
  <c r="H46" i="539"/>
  <c r="AG45" i="539"/>
  <c r="W45" i="539"/>
  <c r="N45" i="539"/>
  <c r="AF45" i="539" s="1"/>
  <c r="P45" i="539"/>
  <c r="H45" i="539"/>
  <c r="AF44" i="539"/>
  <c r="W44" i="539"/>
  <c r="N44" i="539"/>
  <c r="H44" i="539"/>
  <c r="AE43" i="539"/>
  <c r="AD43" i="539"/>
  <c r="AA43" i="539"/>
  <c r="Z43" i="539"/>
  <c r="M43" i="539"/>
  <c r="W42" i="539"/>
  <c r="H42" i="539"/>
  <c r="W41" i="539"/>
  <c r="H41" i="539"/>
  <c r="AG40" i="539"/>
  <c r="AF40" i="539"/>
  <c r="W40" i="539"/>
  <c r="H40" i="539"/>
  <c r="AG39" i="539"/>
  <c r="AF39" i="539"/>
  <c r="W39" i="539"/>
  <c r="H39" i="539"/>
  <c r="W38" i="539"/>
  <c r="N38" i="539" s="1"/>
  <c r="P38" i="539"/>
  <c r="H38" i="539"/>
  <c r="AG37" i="539"/>
  <c r="W37" i="539"/>
  <c r="P37" i="539"/>
  <c r="N37" i="539"/>
  <c r="O37" i="539" s="1"/>
  <c r="AF37" i="539"/>
  <c r="H37" i="539"/>
  <c r="W36" i="539"/>
  <c r="N36" i="539"/>
  <c r="O36" i="539" s="1"/>
  <c r="P36" i="539"/>
  <c r="H36" i="539"/>
  <c r="W35" i="539"/>
  <c r="P35" i="539"/>
  <c r="N35" i="539"/>
  <c r="O35" i="539" s="1"/>
  <c r="AG35" i="539"/>
  <c r="H35" i="539"/>
  <c r="W34" i="539"/>
  <c r="N34" i="539"/>
  <c r="P34" i="539"/>
  <c r="H34" i="539"/>
  <c r="W33" i="539"/>
  <c r="P33" i="539"/>
  <c r="N33" i="539"/>
  <c r="O33" i="539" s="1"/>
  <c r="H33" i="539"/>
  <c r="W32" i="539"/>
  <c r="N32" i="539"/>
  <c r="P32" i="539"/>
  <c r="H32" i="539"/>
  <c r="W31" i="539"/>
  <c r="N31" i="539"/>
  <c r="H31" i="539"/>
  <c r="AE30" i="539"/>
  <c r="AD30" i="539"/>
  <c r="AA30" i="539"/>
  <c r="Z30" i="539"/>
  <c r="M30" i="539"/>
  <c r="AF29" i="539"/>
  <c r="W29" i="539"/>
  <c r="H29" i="539"/>
  <c r="AG28" i="539"/>
  <c r="AF28" i="539"/>
  <c r="W28" i="539"/>
  <c r="H28" i="539"/>
  <c r="AG27" i="539"/>
  <c r="AF27" i="539"/>
  <c r="W27" i="539"/>
  <c r="H27" i="539"/>
  <c r="AG26" i="539"/>
  <c r="AF26" i="539"/>
  <c r="W26" i="539"/>
  <c r="H26" i="539"/>
  <c r="AG25" i="539"/>
  <c r="AF25" i="539"/>
  <c r="W25" i="539"/>
  <c r="H25" i="539"/>
  <c r="AG24" i="539"/>
  <c r="AF24" i="539"/>
  <c r="W24" i="539"/>
  <c r="H24" i="539"/>
  <c r="AG23" i="539"/>
  <c r="W23" i="539"/>
  <c r="N23" i="539"/>
  <c r="AF23" i="539" s="1"/>
  <c r="P23" i="539"/>
  <c r="H23" i="539"/>
  <c r="W22" i="539"/>
  <c r="N22" i="539" s="1"/>
  <c r="P22" i="539"/>
  <c r="H22" i="539"/>
  <c r="AG21" i="539"/>
  <c r="W21" i="539"/>
  <c r="N21" i="539"/>
  <c r="AF21" i="539" s="1"/>
  <c r="P21" i="539"/>
  <c r="H21" i="539"/>
  <c r="W20" i="539"/>
  <c r="N20" i="539" s="1"/>
  <c r="P20" i="539"/>
  <c r="H20" i="539"/>
  <c r="AG19" i="539"/>
  <c r="W19" i="539"/>
  <c r="N19" i="539"/>
  <c r="AF19" i="539" s="1"/>
  <c r="P19" i="539"/>
  <c r="H19" i="539"/>
  <c r="W18" i="539"/>
  <c r="N18" i="539" s="1"/>
  <c r="H18" i="539"/>
  <c r="AE17" i="539"/>
  <c r="AD17" i="539"/>
  <c r="AA17" i="539"/>
  <c r="Z17" i="539"/>
  <c r="W17" i="539"/>
  <c r="M17" i="539"/>
  <c r="AG16" i="539"/>
  <c r="AF16" i="539"/>
  <c r="W16" i="539"/>
  <c r="H16" i="539"/>
  <c r="AG15" i="539"/>
  <c r="AF15" i="539"/>
  <c r="W15" i="539"/>
  <c r="H15" i="539"/>
  <c r="AG14" i="539"/>
  <c r="AF14" i="539"/>
  <c r="W14" i="539"/>
  <c r="H14" i="539"/>
  <c r="AG13" i="539"/>
  <c r="AF13" i="539"/>
  <c r="W13" i="539"/>
  <c r="H13" i="539"/>
  <c r="AG12" i="539"/>
  <c r="AF12" i="539"/>
  <c r="W12" i="539"/>
  <c r="H12" i="539"/>
  <c r="W11" i="539"/>
  <c r="P11" i="539"/>
  <c r="N11" i="539"/>
  <c r="O11" i="539" s="1"/>
  <c r="H11" i="539"/>
  <c r="W10" i="539"/>
  <c r="P10" i="539"/>
  <c r="N10" i="539"/>
  <c r="AG10" i="539" s="1"/>
  <c r="H10" i="539"/>
  <c r="W9" i="539"/>
  <c r="P9" i="539"/>
  <c r="N9" i="539"/>
  <c r="O9" i="539" s="1"/>
  <c r="H9" i="539"/>
  <c r="W8" i="539"/>
  <c r="P8" i="539"/>
  <c r="N8" i="539"/>
  <c r="AG8" i="539" s="1"/>
  <c r="H8" i="539"/>
  <c r="W7" i="539"/>
  <c r="P7" i="539"/>
  <c r="N7" i="539"/>
  <c r="O7" i="539" s="1"/>
  <c r="H7" i="539"/>
  <c r="W6" i="539"/>
  <c r="P6" i="539"/>
  <c r="N6" i="539"/>
  <c r="AG6" i="539" s="1"/>
  <c r="H6" i="539"/>
  <c r="W5" i="539"/>
  <c r="N5" i="539" s="1"/>
  <c r="P5" i="539"/>
  <c r="H5" i="539"/>
  <c r="AE2" i="539"/>
  <c r="AD2" i="539"/>
  <c r="AA2" i="539"/>
  <c r="Z2" i="539"/>
  <c r="I2" i="539"/>
  <c r="I1" i="539"/>
  <c r="E1" i="539"/>
  <c r="AE173" i="538"/>
  <c r="AD173" i="538"/>
  <c r="AA173" i="538"/>
  <c r="Z173" i="538"/>
  <c r="M173" i="538"/>
  <c r="W172" i="538"/>
  <c r="H172" i="538"/>
  <c r="W171" i="538"/>
  <c r="H171" i="538"/>
  <c r="AG170" i="538"/>
  <c r="AF170" i="538"/>
  <c r="W170" i="538"/>
  <c r="H170" i="538"/>
  <c r="AG169" i="538"/>
  <c r="AF169" i="538"/>
  <c r="W169" i="538"/>
  <c r="H169" i="538"/>
  <c r="AG168" i="538"/>
  <c r="AF168" i="538"/>
  <c r="W168" i="538"/>
  <c r="H168" i="538"/>
  <c r="AG167" i="538"/>
  <c r="AF167" i="538"/>
  <c r="W167" i="538"/>
  <c r="H167" i="538"/>
  <c r="AG166" i="538"/>
  <c r="AF166" i="538"/>
  <c r="W166" i="538"/>
  <c r="H166" i="538"/>
  <c r="AG165" i="538"/>
  <c r="AF165" i="538"/>
  <c r="W165" i="538"/>
  <c r="H165" i="538"/>
  <c r="W164" i="538"/>
  <c r="N164" i="538" s="1"/>
  <c r="P164" i="538"/>
  <c r="H164" i="538"/>
  <c r="AG163" i="538"/>
  <c r="W163" i="538"/>
  <c r="P163" i="538"/>
  <c r="N163" i="538"/>
  <c r="O163" i="538" s="1"/>
  <c r="H163" i="538"/>
  <c r="W162" i="538"/>
  <c r="N162" i="538" s="1"/>
  <c r="P162" i="538"/>
  <c r="H162" i="538"/>
  <c r="W161" i="538"/>
  <c r="N161" i="538" s="1"/>
  <c r="P161" i="538"/>
  <c r="H161" i="538"/>
  <c r="AE160" i="538"/>
  <c r="AD160" i="538"/>
  <c r="AA160" i="538"/>
  <c r="Z160" i="538"/>
  <c r="M160" i="538"/>
  <c r="P160" i="538" s="1"/>
  <c r="W159" i="538"/>
  <c r="H159" i="538"/>
  <c r="W158" i="538"/>
  <c r="H158" i="538"/>
  <c r="W157" i="538"/>
  <c r="H157" i="538"/>
  <c r="W156" i="538"/>
  <c r="H156" i="538"/>
  <c r="AG155" i="538"/>
  <c r="AF155" i="538"/>
  <c r="W155" i="538"/>
  <c r="H155" i="538"/>
  <c r="AG154" i="538"/>
  <c r="AF154" i="538"/>
  <c r="W154" i="538"/>
  <c r="H154" i="538"/>
  <c r="AG153" i="538"/>
  <c r="AF153" i="538"/>
  <c r="W153" i="538"/>
  <c r="H153" i="538"/>
  <c r="W152" i="538"/>
  <c r="N152" i="538" s="1"/>
  <c r="P152" i="538"/>
  <c r="H152" i="538"/>
  <c r="W151" i="538"/>
  <c r="N151" i="538"/>
  <c r="O151" i="538" s="1"/>
  <c r="H151" i="538"/>
  <c r="W150" i="538"/>
  <c r="N150" i="538" s="1"/>
  <c r="P150" i="538"/>
  <c r="H150" i="538"/>
  <c r="W149" i="538"/>
  <c r="N149" i="538"/>
  <c r="O149" i="538" s="1"/>
  <c r="P149" i="538"/>
  <c r="H149" i="538"/>
  <c r="W148" i="538"/>
  <c r="N148" i="538"/>
  <c r="N160" i="538" s="1"/>
  <c r="H148" i="538"/>
  <c r="AE147" i="538"/>
  <c r="AD147" i="538"/>
  <c r="AA147" i="538"/>
  <c r="Z147" i="538"/>
  <c r="W147" i="538"/>
  <c r="M147" i="538"/>
  <c r="W146" i="538"/>
  <c r="H146" i="538"/>
  <c r="AG145" i="538"/>
  <c r="AF145" i="538"/>
  <c r="W145" i="538"/>
  <c r="AG144" i="538"/>
  <c r="AF144" i="538"/>
  <c r="W144" i="538"/>
  <c r="H144" i="538"/>
  <c r="W143" i="538"/>
  <c r="P143" i="538"/>
  <c r="N143" i="538"/>
  <c r="O143" i="538" s="1"/>
  <c r="AG143" i="538"/>
  <c r="H143" i="538"/>
  <c r="W142" i="538"/>
  <c r="N142" i="538"/>
  <c r="O142" i="538" s="1"/>
  <c r="P142" i="538"/>
  <c r="H142" i="538"/>
  <c r="W141" i="538"/>
  <c r="P141" i="538"/>
  <c r="N141" i="538"/>
  <c r="O141" i="538" s="1"/>
  <c r="AG141" i="538"/>
  <c r="H141" i="538"/>
  <c r="W140" i="538"/>
  <c r="N140" i="538"/>
  <c r="H140" i="538"/>
  <c r="AG139" i="538"/>
  <c r="AF139" i="538"/>
  <c r="W139" i="538"/>
  <c r="N139" i="538" s="1"/>
  <c r="O139" i="538" s="1"/>
  <c r="Q139" i="538" s="1"/>
  <c r="P139" i="538"/>
  <c r="H139" i="538"/>
  <c r="W138" i="538"/>
  <c r="O138" i="538"/>
  <c r="N138" i="538"/>
  <c r="H138" i="538"/>
  <c r="AF137" i="538"/>
  <c r="W137" i="538"/>
  <c r="P137" i="538"/>
  <c r="N137" i="538"/>
  <c r="O137" i="538" s="1"/>
  <c r="R137" i="538" s="1"/>
  <c r="AG137" i="538"/>
  <c r="H137" i="538"/>
  <c r="AG136" i="538"/>
  <c r="W136" i="538"/>
  <c r="O136" i="538"/>
  <c r="N136" i="538"/>
  <c r="AF136" i="538" s="1"/>
  <c r="R136" i="538"/>
  <c r="P136" i="538"/>
  <c r="H136" i="538"/>
  <c r="W135" i="538"/>
  <c r="N135" i="538" s="1"/>
  <c r="P135" i="538"/>
  <c r="H135" i="538"/>
  <c r="AE134" i="538"/>
  <c r="AD134" i="538"/>
  <c r="AA134" i="538"/>
  <c r="Z134" i="538"/>
  <c r="M134" i="538"/>
  <c r="W133" i="538"/>
  <c r="H133" i="538"/>
  <c r="W132" i="538"/>
  <c r="H132" i="538"/>
  <c r="AG131" i="538"/>
  <c r="AF131" i="538"/>
  <c r="W131" i="538"/>
  <c r="H131" i="538"/>
  <c r="W130" i="538"/>
  <c r="N130" i="538" s="1"/>
  <c r="P130" i="538"/>
  <c r="H130" i="538"/>
  <c r="W129" i="538"/>
  <c r="N129" i="538"/>
  <c r="O129" i="538" s="1"/>
  <c r="H129" i="538"/>
  <c r="W128" i="538"/>
  <c r="N128" i="538" s="1"/>
  <c r="P128" i="538"/>
  <c r="H128" i="538"/>
  <c r="W127" i="538"/>
  <c r="N127" i="538"/>
  <c r="O127" i="538" s="1"/>
  <c r="H127" i="538"/>
  <c r="W126" i="538"/>
  <c r="P126" i="538"/>
  <c r="N126" i="538"/>
  <c r="O126" i="538" s="1"/>
  <c r="AG126" i="538"/>
  <c r="H126" i="538"/>
  <c r="W125" i="538"/>
  <c r="N125" i="538"/>
  <c r="O125" i="538" s="1"/>
  <c r="P125" i="538"/>
  <c r="H125" i="538"/>
  <c r="W124" i="538"/>
  <c r="P124" i="538"/>
  <c r="N124" i="538"/>
  <c r="O124" i="538" s="1"/>
  <c r="AG124" i="538"/>
  <c r="H124" i="538"/>
  <c r="W123" i="538"/>
  <c r="N123" i="538"/>
  <c r="O123" i="538" s="1"/>
  <c r="P123" i="538"/>
  <c r="H123" i="538"/>
  <c r="W122" i="538"/>
  <c r="N122" i="538"/>
  <c r="H122" i="538"/>
  <c r="AE121" i="538"/>
  <c r="AD121" i="538"/>
  <c r="AA121" i="538"/>
  <c r="Z121" i="538"/>
  <c r="W121" i="538"/>
  <c r="M121" i="538"/>
  <c r="AG120" i="538"/>
  <c r="AF120" i="538"/>
  <c r="W120" i="538"/>
  <c r="H120" i="538"/>
  <c r="AG119" i="538"/>
  <c r="AF119" i="538"/>
  <c r="W119" i="538"/>
  <c r="H119" i="538"/>
  <c r="AG118" i="538"/>
  <c r="AF118" i="538"/>
  <c r="W118" i="538"/>
  <c r="H118" i="538"/>
  <c r="AG117" i="538"/>
  <c r="AF117" i="538"/>
  <c r="W117" i="538"/>
  <c r="H117" i="538"/>
  <c r="AG116" i="538"/>
  <c r="AF116" i="538"/>
  <c r="W116" i="538"/>
  <c r="H116" i="538"/>
  <c r="AG115" i="538"/>
  <c r="AF115" i="538"/>
  <c r="W115" i="538"/>
  <c r="H115" i="538"/>
  <c r="W114" i="538"/>
  <c r="N114" i="538"/>
  <c r="AG114" i="538" s="1"/>
  <c r="P114" i="538"/>
  <c r="H114" i="538"/>
  <c r="W113" i="538"/>
  <c r="N113" i="538" s="1"/>
  <c r="P113" i="538"/>
  <c r="H113" i="538"/>
  <c r="W112" i="538"/>
  <c r="N112" i="538"/>
  <c r="AG112" i="538" s="1"/>
  <c r="P112" i="538"/>
  <c r="H112" i="538"/>
  <c r="W111" i="538"/>
  <c r="N111" i="538" s="1"/>
  <c r="P111" i="538"/>
  <c r="H111" i="538"/>
  <c r="AG110" i="538"/>
  <c r="W110" i="538"/>
  <c r="P110" i="538"/>
  <c r="N110" i="538"/>
  <c r="AF110" i="538" s="1"/>
  <c r="H110" i="538"/>
  <c r="W109" i="538"/>
  <c r="P109" i="538"/>
  <c r="N109" i="538"/>
  <c r="AG109" i="538" s="1"/>
  <c r="AF109" i="538"/>
  <c r="P121" i="538"/>
  <c r="H109" i="538"/>
  <c r="AE108" i="538"/>
  <c r="AD108" i="538"/>
  <c r="AA108" i="538"/>
  <c r="Z108" i="538"/>
  <c r="W108" i="538"/>
  <c r="M108" i="538"/>
  <c r="W107" i="538"/>
  <c r="H107" i="538"/>
  <c r="AG106" i="538"/>
  <c r="AF106" i="538"/>
  <c r="W106" i="538"/>
  <c r="H106" i="538"/>
  <c r="AG105" i="538"/>
  <c r="AF105" i="538"/>
  <c r="W105" i="538"/>
  <c r="H105" i="538"/>
  <c r="AG104" i="538"/>
  <c r="AF104" i="538"/>
  <c r="W104" i="538"/>
  <c r="H104" i="538"/>
  <c r="AG103" i="538"/>
  <c r="AF103" i="538"/>
  <c r="W103" i="538"/>
  <c r="H103" i="538"/>
  <c r="AG102" i="538"/>
  <c r="AF102" i="538"/>
  <c r="W102" i="538"/>
  <c r="H102" i="538"/>
  <c r="W101" i="538"/>
  <c r="P101" i="538"/>
  <c r="N101" i="538"/>
  <c r="O101" i="538" s="1"/>
  <c r="AG101" i="538"/>
  <c r="H101" i="538"/>
  <c r="W100" i="538"/>
  <c r="N100" i="538"/>
  <c r="AG100" i="538" s="1"/>
  <c r="P100" i="538"/>
  <c r="H100" i="538"/>
  <c r="W99" i="538"/>
  <c r="P99" i="538"/>
  <c r="N99" i="538"/>
  <c r="O99" i="538" s="1"/>
  <c r="H99" i="538"/>
  <c r="W98" i="538"/>
  <c r="N98" i="538"/>
  <c r="AG98" i="538" s="1"/>
  <c r="P98" i="538"/>
  <c r="H98" i="538"/>
  <c r="W97" i="538"/>
  <c r="P97" i="538"/>
  <c r="N97" i="538"/>
  <c r="O97" i="538" s="1"/>
  <c r="H97" i="538"/>
  <c r="W96" i="538"/>
  <c r="N96" i="538" s="1"/>
  <c r="P96" i="538"/>
  <c r="H96" i="538"/>
  <c r="AE95" i="538"/>
  <c r="AD95" i="538"/>
  <c r="AA95" i="538"/>
  <c r="Z95" i="538"/>
  <c r="M95" i="538"/>
  <c r="AG94" i="538"/>
  <c r="AF94" i="538"/>
  <c r="W94" i="538"/>
  <c r="H94" i="538"/>
  <c r="AG93" i="538"/>
  <c r="AF93" i="538"/>
  <c r="W93" i="538"/>
  <c r="H93" i="538"/>
  <c r="AG92" i="538"/>
  <c r="AF92" i="538"/>
  <c r="W92" i="538"/>
  <c r="H92" i="538"/>
  <c r="AG91" i="538"/>
  <c r="AF91" i="538"/>
  <c r="W91" i="538"/>
  <c r="H91" i="538"/>
  <c r="AG90" i="538"/>
  <c r="AF90" i="538"/>
  <c r="W90" i="538"/>
  <c r="H90" i="538"/>
  <c r="AG89" i="538"/>
  <c r="AF89" i="538"/>
  <c r="W89" i="538"/>
  <c r="H89" i="538"/>
  <c r="W88" i="538"/>
  <c r="N88" i="538"/>
  <c r="AG88" i="538" s="1"/>
  <c r="P88" i="538"/>
  <c r="H88" i="538"/>
  <c r="W87" i="538"/>
  <c r="P87" i="538"/>
  <c r="N87" i="538"/>
  <c r="O87" i="538" s="1"/>
  <c r="AG87" i="538"/>
  <c r="H87" i="538"/>
  <c r="W86" i="538"/>
  <c r="N86" i="538"/>
  <c r="AG86" i="538" s="1"/>
  <c r="P86" i="538"/>
  <c r="H86" i="538"/>
  <c r="W85" i="538"/>
  <c r="P85" i="538"/>
  <c r="N85" i="538"/>
  <c r="O85" i="538" s="1"/>
  <c r="AG85" i="538"/>
  <c r="H85" i="538"/>
  <c r="W84" i="538"/>
  <c r="N84" i="538"/>
  <c r="AG84" i="538" s="1"/>
  <c r="P84" i="538"/>
  <c r="H84" i="538"/>
  <c r="W83" i="538"/>
  <c r="N83" i="538"/>
  <c r="AF83" i="538" s="1"/>
  <c r="P83" i="538"/>
  <c r="H83" i="538"/>
  <c r="AE82" i="538"/>
  <c r="AD82" i="538"/>
  <c r="AA82" i="538"/>
  <c r="Z82" i="538"/>
  <c r="M82" i="538"/>
  <c r="P82" i="538" s="1"/>
  <c r="W81" i="538"/>
  <c r="AG80" i="538"/>
  <c r="AF80" i="538"/>
  <c r="W80" i="538"/>
  <c r="AG79" i="538"/>
  <c r="AF79" i="538"/>
  <c r="W79" i="538"/>
  <c r="AG78" i="538"/>
  <c r="AF78" i="538"/>
  <c r="W78" i="538"/>
  <c r="AG77" i="538"/>
  <c r="AF77" i="538"/>
  <c r="W77" i="538"/>
  <c r="AG76" i="538"/>
  <c r="AF76" i="538"/>
  <c r="W76" i="538"/>
  <c r="H76" i="538"/>
  <c r="W75" i="538"/>
  <c r="N75" i="538" s="1"/>
  <c r="P75" i="538"/>
  <c r="H75" i="538"/>
  <c r="W74" i="538"/>
  <c r="N74" i="538" s="1"/>
  <c r="H74" i="538"/>
  <c r="W73" i="538"/>
  <c r="N73" i="538" s="1"/>
  <c r="P73" i="538"/>
  <c r="H73" i="538"/>
  <c r="W72" i="538"/>
  <c r="N72" i="538" s="1"/>
  <c r="H72" i="538"/>
  <c r="W71" i="538"/>
  <c r="N71" i="538" s="1"/>
  <c r="P71" i="538"/>
  <c r="H71" i="538"/>
  <c r="W70" i="538"/>
  <c r="N70" i="538" s="1"/>
  <c r="H70" i="538"/>
  <c r="AE69" i="538"/>
  <c r="AD69" i="538"/>
  <c r="AA69" i="538"/>
  <c r="Z69" i="538"/>
  <c r="W69" i="538"/>
  <c r="M69" i="538"/>
  <c r="W68" i="538"/>
  <c r="H68" i="538"/>
  <c r="AG67" i="538"/>
  <c r="AF67" i="538"/>
  <c r="W67" i="538"/>
  <c r="H67" i="538"/>
  <c r="AG66" i="538"/>
  <c r="AF66" i="538"/>
  <c r="W66" i="538"/>
  <c r="H66" i="538"/>
  <c r="AG65" i="538"/>
  <c r="AF65" i="538"/>
  <c r="W65" i="538"/>
  <c r="H65" i="538"/>
  <c r="AG64" i="538"/>
  <c r="AF64" i="538"/>
  <c r="W64" i="538"/>
  <c r="H64" i="538"/>
  <c r="AG63" i="538"/>
  <c r="AF63" i="538"/>
  <c r="W63" i="538"/>
  <c r="H63" i="538"/>
  <c r="AG62" i="538"/>
  <c r="AF62" i="538"/>
  <c r="W62" i="538"/>
  <c r="H62" i="538"/>
  <c r="W61" i="538"/>
  <c r="N61" i="538"/>
  <c r="O61" i="538" s="1"/>
  <c r="P61" i="538"/>
  <c r="H61" i="538"/>
  <c r="W60" i="538"/>
  <c r="P60" i="538"/>
  <c r="N60" i="538"/>
  <c r="AG60" i="538" s="1"/>
  <c r="H60" i="538"/>
  <c r="W59" i="538"/>
  <c r="N59" i="538"/>
  <c r="O59" i="538" s="1"/>
  <c r="P59" i="538"/>
  <c r="H59" i="538"/>
  <c r="W58" i="538"/>
  <c r="P58" i="538"/>
  <c r="N58" i="538"/>
  <c r="AG58" i="538" s="1"/>
  <c r="H58" i="538"/>
  <c r="W57" i="538"/>
  <c r="N57" i="538" s="1"/>
  <c r="P57" i="538"/>
  <c r="H57" i="538"/>
  <c r="AE56" i="538"/>
  <c r="AD56" i="538"/>
  <c r="AA56" i="538"/>
  <c r="Z56" i="538"/>
  <c r="W56" i="538"/>
  <c r="M56" i="538"/>
  <c r="W55" i="538"/>
  <c r="H55" i="538"/>
  <c r="AG54" i="538"/>
  <c r="AF54" i="538"/>
  <c r="W54" i="538"/>
  <c r="H54" i="538"/>
  <c r="AG53" i="538"/>
  <c r="AF53" i="538"/>
  <c r="W53" i="538"/>
  <c r="H53" i="538"/>
  <c r="AG52" i="538"/>
  <c r="AF52" i="538"/>
  <c r="W52" i="538"/>
  <c r="H52" i="538"/>
  <c r="AG51" i="538"/>
  <c r="AF51" i="538"/>
  <c r="W51" i="538"/>
  <c r="H51" i="538"/>
  <c r="W50" i="538"/>
  <c r="N50" i="538" s="1"/>
  <c r="P50" i="538"/>
  <c r="H50" i="538"/>
  <c r="AG49" i="538"/>
  <c r="W49" i="538"/>
  <c r="N49" i="538"/>
  <c r="AF49" i="538" s="1"/>
  <c r="P49" i="538"/>
  <c r="H49" i="538"/>
  <c r="W48" i="538"/>
  <c r="N48" i="538" s="1"/>
  <c r="P48" i="538"/>
  <c r="H48" i="538"/>
  <c r="AG47" i="538"/>
  <c r="W47" i="538"/>
  <c r="N47" i="538"/>
  <c r="AF47" i="538" s="1"/>
  <c r="P47" i="538"/>
  <c r="H47" i="538"/>
  <c r="W46" i="538"/>
  <c r="N46" i="538" s="1"/>
  <c r="P46" i="538"/>
  <c r="H46" i="538"/>
  <c r="AG45" i="538"/>
  <c r="W45" i="538"/>
  <c r="N45" i="538"/>
  <c r="AF45" i="538" s="1"/>
  <c r="P45" i="538"/>
  <c r="H45" i="538"/>
  <c r="AF44" i="538"/>
  <c r="W44" i="538"/>
  <c r="N44" i="538"/>
  <c r="AG44" i="538" s="1"/>
  <c r="P56" i="538"/>
  <c r="H44" i="538"/>
  <c r="AE43" i="538"/>
  <c r="AD43" i="538"/>
  <c r="AA43" i="538"/>
  <c r="Z43" i="538"/>
  <c r="M43" i="538"/>
  <c r="W42" i="538"/>
  <c r="H42" i="538"/>
  <c r="W41" i="538"/>
  <c r="H41" i="538"/>
  <c r="AG40" i="538"/>
  <c r="AF40" i="538"/>
  <c r="W40" i="538"/>
  <c r="H40" i="538"/>
  <c r="AG39" i="538"/>
  <c r="AF39" i="538"/>
  <c r="W39" i="538"/>
  <c r="H39" i="538"/>
  <c r="W38" i="538"/>
  <c r="N38" i="538"/>
  <c r="AF38" i="538" s="1"/>
  <c r="P38" i="538"/>
  <c r="H38" i="538"/>
  <c r="W37" i="538"/>
  <c r="P37" i="538"/>
  <c r="N37" i="538"/>
  <c r="O37" i="538" s="1"/>
  <c r="AG37" i="538"/>
  <c r="H37" i="538"/>
  <c r="W36" i="538"/>
  <c r="N36" i="538"/>
  <c r="AF36" i="538" s="1"/>
  <c r="P36" i="538"/>
  <c r="H36" i="538"/>
  <c r="AG35" i="538"/>
  <c r="W35" i="538"/>
  <c r="P35" i="538"/>
  <c r="N35" i="538"/>
  <c r="AF35" i="538" s="1"/>
  <c r="H35" i="538"/>
  <c r="W34" i="538"/>
  <c r="N34" i="538"/>
  <c r="AF34" i="538" s="1"/>
  <c r="P34" i="538"/>
  <c r="H34" i="538"/>
  <c r="AG33" i="538"/>
  <c r="W33" i="538"/>
  <c r="P33" i="538"/>
  <c r="N33" i="538"/>
  <c r="AF33" i="538" s="1"/>
  <c r="H33" i="538"/>
  <c r="W32" i="538"/>
  <c r="N32" i="538" s="1"/>
  <c r="P32" i="538"/>
  <c r="H32" i="538"/>
  <c r="W31" i="538"/>
  <c r="N31" i="538" s="1"/>
  <c r="P31" i="538"/>
  <c r="H31" i="538"/>
  <c r="AE30" i="538"/>
  <c r="AD30" i="538"/>
  <c r="AA30" i="538"/>
  <c r="Z30" i="538"/>
  <c r="M30" i="538"/>
  <c r="AF29" i="538"/>
  <c r="W29" i="538"/>
  <c r="H29" i="538"/>
  <c r="AG28" i="538"/>
  <c r="AF28" i="538"/>
  <c r="W28" i="538"/>
  <c r="H28" i="538"/>
  <c r="AG27" i="538"/>
  <c r="AF27" i="538"/>
  <c r="W27" i="538"/>
  <c r="H27" i="538"/>
  <c r="AG26" i="538"/>
  <c r="AF26" i="538"/>
  <c r="W26" i="538"/>
  <c r="H26" i="538"/>
  <c r="AG25" i="538"/>
  <c r="AF25" i="538"/>
  <c r="W25" i="538"/>
  <c r="H25" i="538"/>
  <c r="AG24" i="538"/>
  <c r="AF24" i="538"/>
  <c r="W24" i="538"/>
  <c r="H24" i="538"/>
  <c r="AG23" i="538"/>
  <c r="W23" i="538"/>
  <c r="P23" i="538"/>
  <c r="N23" i="538"/>
  <c r="O23" i="538" s="1"/>
  <c r="AF23" i="538"/>
  <c r="H23" i="538"/>
  <c r="W22" i="538"/>
  <c r="N22" i="538" s="1"/>
  <c r="P22" i="538"/>
  <c r="H22" i="538"/>
  <c r="AG21" i="538"/>
  <c r="W21" i="538"/>
  <c r="N21" i="538"/>
  <c r="O21" i="538" s="1"/>
  <c r="AF21" i="538"/>
  <c r="P21" i="538"/>
  <c r="H21" i="538"/>
  <c r="W20" i="538"/>
  <c r="N20" i="538" s="1"/>
  <c r="P20" i="538"/>
  <c r="H20" i="538"/>
  <c r="AG19" i="538"/>
  <c r="W19" i="538"/>
  <c r="N19" i="538"/>
  <c r="AF19" i="538" s="1"/>
  <c r="P19" i="538"/>
  <c r="H19" i="538"/>
  <c r="W18" i="538"/>
  <c r="N18" i="538" s="1"/>
  <c r="P18" i="538"/>
  <c r="H18" i="538"/>
  <c r="AE17" i="538"/>
  <c r="AD17" i="538"/>
  <c r="AA17" i="538"/>
  <c r="Z17" i="538"/>
  <c r="W17" i="538"/>
  <c r="M17" i="538"/>
  <c r="AG16" i="538"/>
  <c r="AF16" i="538"/>
  <c r="W16" i="538"/>
  <c r="H16" i="538"/>
  <c r="AG15" i="538"/>
  <c r="AF15" i="538"/>
  <c r="W15" i="538"/>
  <c r="H15" i="538"/>
  <c r="AG14" i="538"/>
  <c r="AF14" i="538"/>
  <c r="W14" i="538"/>
  <c r="H14" i="538"/>
  <c r="AG13" i="538"/>
  <c r="AF13" i="538"/>
  <c r="W13" i="538"/>
  <c r="H13" i="538"/>
  <c r="AG12" i="538"/>
  <c r="AF12" i="538"/>
  <c r="W12" i="538"/>
  <c r="H12" i="538"/>
  <c r="AG11" i="538"/>
  <c r="AF11" i="538"/>
  <c r="W11" i="538"/>
  <c r="H11" i="538"/>
  <c r="W10" i="538"/>
  <c r="N10" i="538"/>
  <c r="P10" i="538"/>
  <c r="H10" i="538"/>
  <c r="W9" i="538"/>
  <c r="P9" i="538"/>
  <c r="N9" i="538"/>
  <c r="O9" i="538" s="1"/>
  <c r="R9" i="538"/>
  <c r="AG9" i="538"/>
  <c r="H9" i="538"/>
  <c r="W8" i="538"/>
  <c r="N8" i="538"/>
  <c r="P8" i="538"/>
  <c r="H8" i="538"/>
  <c r="W7" i="538"/>
  <c r="N7" i="538"/>
  <c r="AG7" i="538" s="1"/>
  <c r="P7" i="538"/>
  <c r="H7" i="538"/>
  <c r="W6" i="538"/>
  <c r="N6" i="538" s="1"/>
  <c r="P6" i="538"/>
  <c r="H6" i="538"/>
  <c r="W5" i="538"/>
  <c r="N5" i="538" s="1"/>
  <c r="P5" i="538"/>
  <c r="H5" i="538"/>
  <c r="AE2" i="538"/>
  <c r="AD2" i="538"/>
  <c r="AA2" i="538"/>
  <c r="Z2" i="538"/>
  <c r="I2" i="538"/>
  <c r="I1" i="538"/>
  <c r="E1" i="538"/>
  <c r="AE173" i="537"/>
  <c r="AD173" i="537"/>
  <c r="AA173" i="537"/>
  <c r="Z173" i="537"/>
  <c r="M173" i="537"/>
  <c r="W172" i="537"/>
  <c r="H172" i="537"/>
  <c r="W171" i="537"/>
  <c r="H171" i="537"/>
  <c r="AG170" i="537"/>
  <c r="AF170" i="537"/>
  <c r="W170" i="537"/>
  <c r="H170" i="537"/>
  <c r="AG169" i="537"/>
  <c r="AF169" i="537"/>
  <c r="W169" i="537"/>
  <c r="H169" i="537"/>
  <c r="AG168" i="537"/>
  <c r="AF168" i="537"/>
  <c r="W168" i="537"/>
  <c r="H168" i="537"/>
  <c r="AG167" i="537"/>
  <c r="AF167" i="537"/>
  <c r="W167" i="537"/>
  <c r="H167" i="537"/>
  <c r="AG166" i="537"/>
  <c r="AF166" i="537"/>
  <c r="W166" i="537"/>
  <c r="H166" i="537"/>
  <c r="AG165" i="537"/>
  <c r="AF165" i="537"/>
  <c r="W165" i="537"/>
  <c r="H165" i="537"/>
  <c r="W164" i="537"/>
  <c r="P164" i="537"/>
  <c r="N164" i="537"/>
  <c r="O164" i="537" s="1"/>
  <c r="AF164" i="537"/>
  <c r="H164" i="537"/>
  <c r="W163" i="537"/>
  <c r="N163" i="537"/>
  <c r="AG163" i="537" s="1"/>
  <c r="P163" i="537"/>
  <c r="H163" i="537"/>
  <c r="W162" i="537"/>
  <c r="P162" i="537"/>
  <c r="N162" i="537"/>
  <c r="O162" i="537" s="1"/>
  <c r="AF162" i="537"/>
  <c r="H162" i="537"/>
  <c r="W161" i="537"/>
  <c r="N161" i="537" s="1"/>
  <c r="P161" i="537"/>
  <c r="P173" i="537"/>
  <c r="H161" i="537"/>
  <c r="AE160" i="537"/>
  <c r="AD160" i="537"/>
  <c r="AA160" i="537"/>
  <c r="Z160" i="537"/>
  <c r="M160" i="537"/>
  <c r="W159" i="537"/>
  <c r="H159" i="537"/>
  <c r="W158" i="537"/>
  <c r="H158" i="537"/>
  <c r="W157" i="537"/>
  <c r="H157" i="537"/>
  <c r="W156" i="537"/>
  <c r="H156" i="537"/>
  <c r="AG155" i="537"/>
  <c r="AF155" i="537"/>
  <c r="W155" i="537"/>
  <c r="H155" i="537"/>
  <c r="AG154" i="537"/>
  <c r="AF154" i="537"/>
  <c r="W154" i="537"/>
  <c r="H154" i="537"/>
  <c r="AG153" i="537"/>
  <c r="AF153" i="537"/>
  <c r="W153" i="537"/>
  <c r="H153" i="537"/>
  <c r="AG152" i="537"/>
  <c r="AF152" i="537"/>
  <c r="W152" i="537"/>
  <c r="H152" i="537"/>
  <c r="W151" i="537"/>
  <c r="N151" i="537"/>
  <c r="AG151" i="537" s="1"/>
  <c r="P151" i="537"/>
  <c r="H151" i="537"/>
  <c r="W150" i="537"/>
  <c r="P150" i="537"/>
  <c r="N150" i="537"/>
  <c r="O150" i="537" s="1"/>
  <c r="AF150" i="537"/>
  <c r="H150" i="537"/>
  <c r="W149" i="537"/>
  <c r="N149" i="537"/>
  <c r="AG149" i="537" s="1"/>
  <c r="H149" i="537"/>
  <c r="W148" i="537"/>
  <c r="N148" i="537"/>
  <c r="AG148" i="537" s="1"/>
  <c r="P148" i="537"/>
  <c r="H148" i="537"/>
  <c r="AE147" i="537"/>
  <c r="AD147" i="537"/>
  <c r="AA147" i="537"/>
  <c r="Z147" i="537"/>
  <c r="W147" i="537"/>
  <c r="M147" i="537"/>
  <c r="W146" i="537"/>
  <c r="H146" i="537"/>
  <c r="AG145" i="537"/>
  <c r="AF145" i="537"/>
  <c r="W145" i="537"/>
  <c r="AG144" i="537"/>
  <c r="AF144" i="537"/>
  <c r="W144" i="537"/>
  <c r="H144" i="537"/>
  <c r="W143" i="537"/>
  <c r="P143" i="537"/>
  <c r="N143" i="537"/>
  <c r="O143" i="537" s="1"/>
  <c r="AF143" i="537"/>
  <c r="H143" i="537"/>
  <c r="W142" i="537"/>
  <c r="N142" i="537"/>
  <c r="AG142" i="537" s="1"/>
  <c r="P142" i="537"/>
  <c r="H142" i="537"/>
  <c r="W141" i="537"/>
  <c r="P141" i="537"/>
  <c r="N141" i="537"/>
  <c r="O141" i="537" s="1"/>
  <c r="AF141" i="537"/>
  <c r="H141" i="537"/>
  <c r="W140" i="537"/>
  <c r="N140" i="537"/>
  <c r="AG140" i="537" s="1"/>
  <c r="H140" i="537"/>
  <c r="W139" i="537"/>
  <c r="N139" i="537" s="1"/>
  <c r="P139" i="537"/>
  <c r="H139" i="537"/>
  <c r="W138" i="537"/>
  <c r="N138" i="537"/>
  <c r="AG138" i="537" s="1"/>
  <c r="H138" i="537"/>
  <c r="W137" i="537"/>
  <c r="P137" i="537"/>
  <c r="N137" i="537"/>
  <c r="O137" i="537" s="1"/>
  <c r="AF137" i="537"/>
  <c r="H137" i="537"/>
  <c r="W136" i="537"/>
  <c r="N136" i="537"/>
  <c r="AG136" i="537" s="1"/>
  <c r="P136" i="537"/>
  <c r="H136" i="537"/>
  <c r="W135" i="537"/>
  <c r="N135" i="537"/>
  <c r="AG135" i="537" s="1"/>
  <c r="P147" i="537"/>
  <c r="H135" i="537"/>
  <c r="AE134" i="537"/>
  <c r="AD134" i="537"/>
  <c r="AA134" i="537"/>
  <c r="Z134" i="537"/>
  <c r="M134" i="537"/>
  <c r="W133" i="537"/>
  <c r="H133" i="537"/>
  <c r="W132" i="537"/>
  <c r="H132" i="537"/>
  <c r="AG131" i="537"/>
  <c r="AF131" i="537"/>
  <c r="W131" i="537"/>
  <c r="H131" i="537"/>
  <c r="AG130" i="537"/>
  <c r="AF130" i="537"/>
  <c r="W130" i="537"/>
  <c r="H130" i="537"/>
  <c r="W129" i="537"/>
  <c r="P129" i="537"/>
  <c r="N129" i="537"/>
  <c r="AF129" i="537" s="1"/>
  <c r="H129" i="537"/>
  <c r="W128" i="537"/>
  <c r="P128" i="537"/>
  <c r="N128" i="537"/>
  <c r="AG128" i="537" s="1"/>
  <c r="H128" i="537"/>
  <c r="W127" i="537"/>
  <c r="P127" i="537"/>
  <c r="N127" i="537"/>
  <c r="AF127" i="537" s="1"/>
  <c r="H127" i="537"/>
  <c r="W126" i="537"/>
  <c r="P126" i="537"/>
  <c r="N126" i="537"/>
  <c r="AG126" i="537" s="1"/>
  <c r="H126" i="537"/>
  <c r="W125" i="537"/>
  <c r="P125" i="537"/>
  <c r="N125" i="537"/>
  <c r="AF125" i="537" s="1"/>
  <c r="H125" i="537"/>
  <c r="W124" i="537"/>
  <c r="P124" i="537"/>
  <c r="N124" i="537"/>
  <c r="AG124" i="537" s="1"/>
  <c r="H124" i="537"/>
  <c r="W123" i="537"/>
  <c r="P123" i="537"/>
  <c r="N123" i="537"/>
  <c r="O123" i="537" s="1"/>
  <c r="AF123" i="537"/>
  <c r="H123" i="537"/>
  <c r="W122" i="537"/>
  <c r="N122" i="537" s="1"/>
  <c r="P122" i="537"/>
  <c r="P134" i="537"/>
  <c r="H122" i="537"/>
  <c r="AE121" i="537"/>
  <c r="AD121" i="537"/>
  <c r="AA121" i="537"/>
  <c r="Z121" i="537"/>
  <c r="W121" i="537"/>
  <c r="M121" i="537"/>
  <c r="P121" i="537" s="1"/>
  <c r="AG120" i="537"/>
  <c r="AF120" i="537"/>
  <c r="W120" i="537"/>
  <c r="H120" i="537"/>
  <c r="AG119" i="537"/>
  <c r="AF119" i="537"/>
  <c r="W119" i="537"/>
  <c r="H119" i="537"/>
  <c r="AG118" i="537"/>
  <c r="AF118" i="537"/>
  <c r="W118" i="537"/>
  <c r="H118" i="537"/>
  <c r="AG117" i="537"/>
  <c r="AF117" i="537"/>
  <c r="W117" i="537"/>
  <c r="H117" i="537"/>
  <c r="AG116" i="537"/>
  <c r="AF116" i="537"/>
  <c r="W116" i="537"/>
  <c r="H116" i="537"/>
  <c r="AG115" i="537"/>
  <c r="W115" i="537"/>
  <c r="P115" i="537"/>
  <c r="O115" i="537"/>
  <c r="R115" i="537" s="1"/>
  <c r="N115" i="537"/>
  <c r="Q115" i="537"/>
  <c r="AF115" i="537"/>
  <c r="H115" i="537"/>
  <c r="W114" i="537"/>
  <c r="N114" i="537" s="1"/>
  <c r="P114" i="537"/>
  <c r="H114" i="537"/>
  <c r="AG113" i="537"/>
  <c r="W113" i="537"/>
  <c r="P113" i="537"/>
  <c r="N113" i="537"/>
  <c r="O113" i="537" s="1"/>
  <c r="AF113" i="537"/>
  <c r="H113" i="537"/>
  <c r="W112" i="537"/>
  <c r="N112" i="537" s="1"/>
  <c r="P112" i="537"/>
  <c r="H112" i="537"/>
  <c r="AG111" i="537"/>
  <c r="W111" i="537"/>
  <c r="N111" i="537"/>
  <c r="AF111" i="537" s="1"/>
  <c r="P111" i="537"/>
  <c r="H111" i="537"/>
  <c r="W110" i="537"/>
  <c r="N110" i="537" s="1"/>
  <c r="P110" i="537"/>
  <c r="H110" i="537"/>
  <c r="W109" i="537"/>
  <c r="N109" i="537" s="1"/>
  <c r="H109" i="537"/>
  <c r="AE108" i="537"/>
  <c r="AD108" i="537"/>
  <c r="AA108" i="537"/>
  <c r="Z108" i="537"/>
  <c r="W108" i="537"/>
  <c r="M108" i="537"/>
  <c r="W107" i="537"/>
  <c r="H107" i="537"/>
  <c r="AG106" i="537"/>
  <c r="AF106" i="537"/>
  <c r="W106" i="537"/>
  <c r="H106" i="537"/>
  <c r="AG105" i="537"/>
  <c r="AF105" i="537"/>
  <c r="W105" i="537"/>
  <c r="H105" i="537"/>
  <c r="AG104" i="537"/>
  <c r="AF104" i="537"/>
  <c r="W104" i="537"/>
  <c r="H104" i="537"/>
  <c r="AG103" i="537"/>
  <c r="AF103" i="537"/>
  <c r="W103" i="537"/>
  <c r="H103" i="537"/>
  <c r="AG102" i="537"/>
  <c r="AF102" i="537"/>
  <c r="W102" i="537"/>
  <c r="H102" i="537"/>
  <c r="W101" i="537"/>
  <c r="P101" i="537"/>
  <c r="N101" i="537"/>
  <c r="O101" i="537" s="1"/>
  <c r="AF101" i="537"/>
  <c r="H101" i="537"/>
  <c r="W100" i="537"/>
  <c r="N100" i="537"/>
  <c r="AG100" i="537" s="1"/>
  <c r="P100" i="537"/>
  <c r="H100" i="537"/>
  <c r="W99" i="537"/>
  <c r="P99" i="537"/>
  <c r="N99" i="537"/>
  <c r="O99" i="537" s="1"/>
  <c r="AF99" i="537"/>
  <c r="H99" i="537"/>
  <c r="W98" i="537"/>
  <c r="N98" i="537"/>
  <c r="AG98" i="537" s="1"/>
  <c r="P98" i="537"/>
  <c r="H98" i="537"/>
  <c r="W97" i="537"/>
  <c r="P97" i="537"/>
  <c r="N97" i="537"/>
  <c r="O97" i="537" s="1"/>
  <c r="AF97" i="537"/>
  <c r="H97" i="537"/>
  <c r="W96" i="537"/>
  <c r="N96" i="537" s="1"/>
  <c r="P96" i="537"/>
  <c r="H96" i="537"/>
  <c r="AE95" i="537"/>
  <c r="AD95" i="537"/>
  <c r="AA95" i="537"/>
  <c r="Z95" i="537"/>
  <c r="M95" i="537"/>
  <c r="AG94" i="537"/>
  <c r="AF94" i="537"/>
  <c r="W94" i="537"/>
  <c r="H94" i="537"/>
  <c r="AG93" i="537"/>
  <c r="AF93" i="537"/>
  <c r="W93" i="537"/>
  <c r="H93" i="537"/>
  <c r="AG92" i="537"/>
  <c r="AF92" i="537"/>
  <c r="W92" i="537"/>
  <c r="H92" i="537"/>
  <c r="AG91" i="537"/>
  <c r="AF91" i="537"/>
  <c r="W91" i="537"/>
  <c r="H91" i="537"/>
  <c r="AG90" i="537"/>
  <c r="AF90" i="537"/>
  <c r="W90" i="537"/>
  <c r="H90" i="537"/>
  <c r="AG89" i="537"/>
  <c r="AF89" i="537"/>
  <c r="W89" i="537"/>
  <c r="H89" i="537"/>
  <c r="AG88" i="537"/>
  <c r="AF88" i="537"/>
  <c r="W88" i="537"/>
  <c r="H88" i="537"/>
  <c r="W87" i="537"/>
  <c r="P87" i="537"/>
  <c r="N87" i="537"/>
  <c r="O87" i="537" s="1"/>
  <c r="AF87" i="537"/>
  <c r="H87" i="537"/>
  <c r="W86" i="537"/>
  <c r="N86" i="537"/>
  <c r="AG86" i="537" s="1"/>
  <c r="H86" i="537"/>
  <c r="W85" i="537"/>
  <c r="N85" i="537" s="1"/>
  <c r="P85" i="537"/>
  <c r="H85" i="537"/>
  <c r="W84" i="537"/>
  <c r="N84" i="537"/>
  <c r="AG84" i="537" s="1"/>
  <c r="P84" i="537"/>
  <c r="H84" i="537"/>
  <c r="W83" i="537"/>
  <c r="N83" i="537"/>
  <c r="AG83" i="537" s="1"/>
  <c r="P83" i="537"/>
  <c r="H83" i="537"/>
  <c r="AE82" i="537"/>
  <c r="AD82" i="537"/>
  <c r="AA82" i="537"/>
  <c r="Z82" i="537"/>
  <c r="M82" i="537"/>
  <c r="W81" i="537"/>
  <c r="AG80" i="537"/>
  <c r="AF80" i="537"/>
  <c r="W80" i="537"/>
  <c r="AG79" i="537"/>
  <c r="AF79" i="537"/>
  <c r="W79" i="537"/>
  <c r="AG78" i="537"/>
  <c r="AF78" i="537"/>
  <c r="W78" i="537"/>
  <c r="AG77" i="537"/>
  <c r="AF77" i="537"/>
  <c r="W77" i="537"/>
  <c r="AG76" i="537"/>
  <c r="AF76" i="537"/>
  <c r="W76" i="537"/>
  <c r="H76" i="537"/>
  <c r="AG75" i="537"/>
  <c r="W75" i="537"/>
  <c r="N75" i="537"/>
  <c r="AF75" i="537" s="1"/>
  <c r="P75" i="537"/>
  <c r="H75" i="537"/>
  <c r="W74" i="537"/>
  <c r="N74" i="537" s="1"/>
  <c r="P74" i="537"/>
  <c r="H74" i="537"/>
  <c r="AG73" i="537"/>
  <c r="W73" i="537"/>
  <c r="N73" i="537"/>
  <c r="AF73" i="537" s="1"/>
  <c r="P73" i="537"/>
  <c r="H73" i="537"/>
  <c r="W72" i="537"/>
  <c r="N72" i="537" s="1"/>
  <c r="P72" i="537"/>
  <c r="H72" i="537"/>
  <c r="AG71" i="537"/>
  <c r="W71" i="537"/>
  <c r="N71" i="537"/>
  <c r="AF71" i="537" s="1"/>
  <c r="P71" i="537"/>
  <c r="H71" i="537"/>
  <c r="AF70" i="537"/>
  <c r="W70" i="537"/>
  <c r="N70" i="537"/>
  <c r="P82" i="537"/>
  <c r="H70" i="537"/>
  <c r="AE69" i="537"/>
  <c r="AD69" i="537"/>
  <c r="AA69" i="537"/>
  <c r="Z69" i="537"/>
  <c r="W69" i="537"/>
  <c r="M69" i="537"/>
  <c r="W68" i="537"/>
  <c r="H68" i="537"/>
  <c r="AG67" i="537"/>
  <c r="AF67" i="537"/>
  <c r="W67" i="537"/>
  <c r="H67" i="537"/>
  <c r="AG66" i="537"/>
  <c r="AF66" i="537"/>
  <c r="W66" i="537"/>
  <c r="H66" i="537"/>
  <c r="AG65" i="537"/>
  <c r="AF65" i="537"/>
  <c r="W65" i="537"/>
  <c r="H65" i="537"/>
  <c r="AG64" i="537"/>
  <c r="AF64" i="537"/>
  <c r="W64" i="537"/>
  <c r="H64" i="537"/>
  <c r="AG63" i="537"/>
  <c r="AF63" i="537"/>
  <c r="W63" i="537"/>
  <c r="H63" i="537"/>
  <c r="AG62" i="537"/>
  <c r="AF62" i="537"/>
  <c r="W62" i="537"/>
  <c r="H62" i="537"/>
  <c r="W61" i="537"/>
  <c r="P61" i="537"/>
  <c r="N61" i="537"/>
  <c r="O61" i="537" s="1"/>
  <c r="AF61" i="537"/>
  <c r="H61" i="537"/>
  <c r="W60" i="537"/>
  <c r="N60" i="537"/>
  <c r="AG60" i="537" s="1"/>
  <c r="P60" i="537"/>
  <c r="H60" i="537"/>
  <c r="W59" i="537"/>
  <c r="P59" i="537"/>
  <c r="N59" i="537"/>
  <c r="O59" i="537" s="1"/>
  <c r="AF59" i="537"/>
  <c r="H59" i="537"/>
  <c r="W58" i="537"/>
  <c r="N58" i="537"/>
  <c r="AG58" i="537" s="1"/>
  <c r="P58" i="537"/>
  <c r="H58" i="537"/>
  <c r="W57" i="537"/>
  <c r="P57" i="537"/>
  <c r="N57" i="537"/>
  <c r="AG57" i="537" s="1"/>
  <c r="H57" i="537"/>
  <c r="AE56" i="537"/>
  <c r="AD56" i="537"/>
  <c r="AA56" i="537"/>
  <c r="Z56" i="537"/>
  <c r="W56" i="537"/>
  <c r="M56" i="537"/>
  <c r="W55" i="537"/>
  <c r="H55" i="537"/>
  <c r="AG54" i="537"/>
  <c r="AF54" i="537"/>
  <c r="W54" i="537"/>
  <c r="H54" i="537"/>
  <c r="AG53" i="537"/>
  <c r="AF53" i="537"/>
  <c r="W53" i="537"/>
  <c r="H53" i="537"/>
  <c r="AG52" i="537"/>
  <c r="AF52" i="537"/>
  <c r="W52" i="537"/>
  <c r="H52" i="537"/>
  <c r="AG51" i="537"/>
  <c r="AF51" i="537"/>
  <c r="W51" i="537"/>
  <c r="H51" i="537"/>
  <c r="AG50" i="537"/>
  <c r="W50" i="537"/>
  <c r="N50" i="537" s="1"/>
  <c r="P50" i="537"/>
  <c r="H50" i="537"/>
  <c r="AG49" i="537"/>
  <c r="W49" i="537"/>
  <c r="N49" i="537" s="1"/>
  <c r="AF49" i="537" s="1"/>
  <c r="O49" i="537"/>
  <c r="P49" i="537"/>
  <c r="H49" i="537"/>
  <c r="W48" i="537"/>
  <c r="N48" i="537" s="1"/>
  <c r="P48" i="537"/>
  <c r="H48" i="537"/>
  <c r="W47" i="537"/>
  <c r="N47" i="537"/>
  <c r="AG47" i="537" s="1"/>
  <c r="P47" i="537"/>
  <c r="H47" i="537"/>
  <c r="W46" i="537"/>
  <c r="N46" i="537" s="1"/>
  <c r="P46" i="537"/>
  <c r="H46" i="537"/>
  <c r="W45" i="537"/>
  <c r="N45" i="537"/>
  <c r="AG45" i="537" s="1"/>
  <c r="P45" i="537"/>
  <c r="H45" i="537"/>
  <c r="W44" i="537"/>
  <c r="P44" i="537"/>
  <c r="N44" i="537"/>
  <c r="P56" i="537"/>
  <c r="H44" i="537"/>
  <c r="AE43" i="537"/>
  <c r="AD43" i="537"/>
  <c r="AA43" i="537"/>
  <c r="Z43" i="537"/>
  <c r="M43" i="537"/>
  <c r="P43" i="537" s="1"/>
  <c r="W42" i="537"/>
  <c r="H42" i="537"/>
  <c r="W41" i="537"/>
  <c r="H41" i="537"/>
  <c r="AG40" i="537"/>
  <c r="AF40" i="537"/>
  <c r="W40" i="537"/>
  <c r="H40" i="537"/>
  <c r="AG39" i="537"/>
  <c r="AF39" i="537"/>
  <c r="W39" i="537"/>
  <c r="H39" i="537"/>
  <c r="W38" i="537"/>
  <c r="P38" i="537"/>
  <c r="N38" i="537"/>
  <c r="O38" i="537" s="1"/>
  <c r="H38" i="537"/>
  <c r="W37" i="537"/>
  <c r="P37" i="537"/>
  <c r="N37" i="537"/>
  <c r="AG37" i="537" s="1"/>
  <c r="H37" i="537"/>
  <c r="W36" i="537"/>
  <c r="P36" i="537"/>
  <c r="N36" i="537"/>
  <c r="O36" i="537" s="1"/>
  <c r="H36" i="537"/>
  <c r="W35" i="537"/>
  <c r="P35" i="537"/>
  <c r="N35" i="537"/>
  <c r="AG35" i="537" s="1"/>
  <c r="H35" i="537"/>
  <c r="W34" i="537"/>
  <c r="P34" i="537"/>
  <c r="N34" i="537"/>
  <c r="O34" i="537" s="1"/>
  <c r="H34" i="537"/>
  <c r="W33" i="537"/>
  <c r="P33" i="537"/>
  <c r="N33" i="537"/>
  <c r="AG33" i="537" s="1"/>
  <c r="H33" i="537"/>
  <c r="W32" i="537"/>
  <c r="P32" i="537"/>
  <c r="N32" i="537"/>
  <c r="O32" i="537" s="1"/>
  <c r="H32" i="537"/>
  <c r="W31" i="537"/>
  <c r="N31" i="537" s="1"/>
  <c r="P31" i="537"/>
  <c r="H31" i="537"/>
  <c r="AE30" i="537"/>
  <c r="AD30" i="537"/>
  <c r="AA30" i="537"/>
  <c r="Z30" i="537"/>
  <c r="M30" i="537"/>
  <c r="AF29" i="537"/>
  <c r="W29" i="537"/>
  <c r="H29" i="537"/>
  <c r="AG28" i="537"/>
  <c r="AF28" i="537"/>
  <c r="W28" i="537"/>
  <c r="H28" i="537"/>
  <c r="AG27" i="537"/>
  <c r="AF27" i="537"/>
  <c r="W27" i="537"/>
  <c r="H27" i="537"/>
  <c r="AG26" i="537"/>
  <c r="AF26" i="537"/>
  <c r="W26" i="537"/>
  <c r="H26" i="537"/>
  <c r="AG25" i="537"/>
  <c r="AF25" i="537"/>
  <c r="W25" i="537"/>
  <c r="H25" i="537"/>
  <c r="AG24" i="537"/>
  <c r="AF24" i="537"/>
  <c r="W24" i="537"/>
  <c r="H24" i="537"/>
  <c r="W23" i="537"/>
  <c r="N23" i="537" s="1"/>
  <c r="P23" i="537"/>
  <c r="H23" i="537"/>
  <c r="W22" i="537"/>
  <c r="N22" i="537" s="1"/>
  <c r="H22" i="537"/>
  <c r="W21" i="537"/>
  <c r="N21" i="537" s="1"/>
  <c r="P21" i="537"/>
  <c r="H21" i="537"/>
  <c r="W20" i="537"/>
  <c r="N20" i="537" s="1"/>
  <c r="H20" i="537"/>
  <c r="W19" i="537"/>
  <c r="N19" i="537" s="1"/>
  <c r="P19" i="537"/>
  <c r="H19" i="537"/>
  <c r="W18" i="537"/>
  <c r="N18" i="537" s="1"/>
  <c r="P18" i="537"/>
  <c r="H18" i="537"/>
  <c r="AE17" i="537"/>
  <c r="AE2" i="537" s="1"/>
  <c r="AD17" i="537"/>
  <c r="AA17" i="537"/>
  <c r="Z17" i="537"/>
  <c r="W17" i="537"/>
  <c r="M17" i="537"/>
  <c r="AG16" i="537"/>
  <c r="AF16" i="537"/>
  <c r="W16" i="537"/>
  <c r="H16" i="537"/>
  <c r="AG15" i="537"/>
  <c r="AF15" i="537"/>
  <c r="W15" i="537"/>
  <c r="H15" i="537"/>
  <c r="AG14" i="537"/>
  <c r="AF14" i="537"/>
  <c r="W14" i="537"/>
  <c r="H14" i="537"/>
  <c r="AG13" i="537"/>
  <c r="AF13" i="537"/>
  <c r="W13" i="537"/>
  <c r="H13" i="537"/>
  <c r="AG12" i="537"/>
  <c r="AF12" i="537"/>
  <c r="W12" i="537"/>
  <c r="H12" i="537"/>
  <c r="AG11" i="537"/>
  <c r="AF11" i="537"/>
  <c r="W11" i="537"/>
  <c r="H11" i="537"/>
  <c r="W10" i="537"/>
  <c r="P10" i="537"/>
  <c r="N10" i="537"/>
  <c r="O10" i="537" s="1"/>
  <c r="H10" i="537"/>
  <c r="W9" i="537"/>
  <c r="P9" i="537"/>
  <c r="N9" i="537"/>
  <c r="AG9" i="537" s="1"/>
  <c r="H9" i="537"/>
  <c r="W8" i="537"/>
  <c r="P8" i="537"/>
  <c r="N8" i="537"/>
  <c r="O8" i="537" s="1"/>
  <c r="AF8" i="537"/>
  <c r="H8" i="537"/>
  <c r="W7" i="537"/>
  <c r="P7" i="537"/>
  <c r="N7" i="537"/>
  <c r="AG7" i="537" s="1"/>
  <c r="H7" i="537"/>
  <c r="W6" i="537"/>
  <c r="P6" i="537"/>
  <c r="N6" i="537"/>
  <c r="O6" i="537" s="1"/>
  <c r="AF6" i="537"/>
  <c r="H6" i="537"/>
  <c r="W5" i="537"/>
  <c r="N5" i="537" s="1"/>
  <c r="P5" i="537"/>
  <c r="H5" i="537"/>
  <c r="AD2" i="537"/>
  <c r="AA2" i="537"/>
  <c r="Z2" i="537"/>
  <c r="I2" i="537"/>
  <c r="I1" i="537"/>
  <c r="E1" i="537"/>
  <c r="M32" i="536"/>
  <c r="L32" i="536"/>
  <c r="K32" i="536"/>
  <c r="L8" i="536" s="1"/>
  <c r="J32" i="536"/>
  <c r="I32" i="536"/>
  <c r="H32" i="536"/>
  <c r="G32" i="536"/>
  <c r="J8" i="536" s="1"/>
  <c r="F32" i="536"/>
  <c r="E32" i="536"/>
  <c r="D32" i="536"/>
  <c r="Q15" i="536"/>
  <c r="P15" i="536"/>
  <c r="O15" i="536"/>
  <c r="N15" i="536"/>
  <c r="M15" i="536"/>
  <c r="L15" i="536"/>
  <c r="K15" i="536"/>
  <c r="J15" i="536"/>
  <c r="I15" i="536"/>
  <c r="H15" i="536"/>
  <c r="G15" i="536"/>
  <c r="F15" i="536"/>
  <c r="E15" i="536"/>
  <c r="F8" i="536" s="1"/>
  <c r="D15" i="536"/>
  <c r="H8" i="536"/>
  <c r="L7" i="536"/>
  <c r="J7" i="536"/>
  <c r="H7" i="536"/>
  <c r="F7" i="536"/>
  <c r="L6" i="536"/>
  <c r="J6" i="536"/>
  <c r="H6" i="536"/>
  <c r="F6" i="536"/>
  <c r="M32" i="535"/>
  <c r="L32" i="535"/>
  <c r="K32" i="535"/>
  <c r="L8" i="535" s="1"/>
  <c r="J32" i="535"/>
  <c r="I32" i="535"/>
  <c r="H32" i="535"/>
  <c r="G32" i="535"/>
  <c r="J8" i="535" s="1"/>
  <c r="F32" i="535"/>
  <c r="E32" i="535"/>
  <c r="D32" i="535"/>
  <c r="Q15" i="535"/>
  <c r="P15" i="535"/>
  <c r="O15" i="535"/>
  <c r="N15" i="535"/>
  <c r="M15" i="535"/>
  <c r="L15" i="535"/>
  <c r="K15" i="535"/>
  <c r="J15" i="535"/>
  <c r="I15" i="535"/>
  <c r="H15" i="535"/>
  <c r="G15" i="535"/>
  <c r="F15" i="535"/>
  <c r="E15" i="535"/>
  <c r="F8" i="535" s="1"/>
  <c r="D15" i="535"/>
  <c r="H8" i="535"/>
  <c r="L7" i="535"/>
  <c r="J7" i="535"/>
  <c r="H7" i="535"/>
  <c r="F7" i="535"/>
  <c r="L6" i="535"/>
  <c r="J6" i="535"/>
  <c r="H6" i="535"/>
  <c r="F6" i="535"/>
  <c r="M32" i="534"/>
  <c r="L32" i="534"/>
  <c r="K32" i="534"/>
  <c r="L8" i="534" s="1"/>
  <c r="J32" i="534"/>
  <c r="I32" i="534"/>
  <c r="H32" i="534"/>
  <c r="G32" i="534"/>
  <c r="J8" i="534" s="1"/>
  <c r="F32" i="534"/>
  <c r="E32" i="534"/>
  <c r="D32" i="534"/>
  <c r="Q15" i="534"/>
  <c r="P15" i="534"/>
  <c r="O15" i="534"/>
  <c r="N15" i="534"/>
  <c r="M15" i="534"/>
  <c r="L15" i="534"/>
  <c r="K15" i="534"/>
  <c r="J15" i="534"/>
  <c r="I15" i="534"/>
  <c r="H15" i="534"/>
  <c r="G15" i="534"/>
  <c r="F15" i="534"/>
  <c r="E15" i="534"/>
  <c r="F8" i="534" s="1"/>
  <c r="D15" i="534"/>
  <c r="H8" i="534"/>
  <c r="L7" i="534"/>
  <c r="J7" i="534"/>
  <c r="H7" i="534"/>
  <c r="F7" i="534"/>
  <c r="L6" i="534"/>
  <c r="J6" i="534"/>
  <c r="H6" i="534"/>
  <c r="F6" i="534"/>
  <c r="G1" i="539" l="1"/>
  <c r="G2" i="539" s="1"/>
  <c r="G1" i="538"/>
  <c r="G2" i="538" s="1"/>
  <c r="O18" i="537"/>
  <c r="N30" i="537"/>
  <c r="AG18" i="537"/>
  <c r="AF18" i="537"/>
  <c r="AF23" i="537"/>
  <c r="O23" i="537"/>
  <c r="AG23" i="537"/>
  <c r="R32" i="537"/>
  <c r="Q32" i="537"/>
  <c r="R34" i="537"/>
  <c r="Q34" i="537"/>
  <c r="R10" i="537"/>
  <c r="Q10" i="537"/>
  <c r="P17" i="537"/>
  <c r="AF21" i="537"/>
  <c r="O21" i="537"/>
  <c r="AG21" i="537"/>
  <c r="R38" i="537"/>
  <c r="Q38" i="537"/>
  <c r="O48" i="537"/>
  <c r="AG48" i="537"/>
  <c r="AF48" i="537"/>
  <c r="G1" i="537"/>
  <c r="G2" i="537" s="1"/>
  <c r="AF19" i="537"/>
  <c r="O19" i="537"/>
  <c r="AG19" i="537"/>
  <c r="AG22" i="537"/>
  <c r="AF22" i="537"/>
  <c r="O22" i="537"/>
  <c r="N43" i="537"/>
  <c r="O31" i="537"/>
  <c r="AG31" i="537"/>
  <c r="AF31" i="537"/>
  <c r="O46" i="537"/>
  <c r="AG46" i="537"/>
  <c r="AF46" i="537"/>
  <c r="R36" i="537"/>
  <c r="Q36" i="537"/>
  <c r="N17" i="537"/>
  <c r="O5" i="537"/>
  <c r="AG5" i="537"/>
  <c r="AF5" i="537"/>
  <c r="AG20" i="537"/>
  <c r="AF20" i="537"/>
  <c r="O20" i="537"/>
  <c r="P30" i="537"/>
  <c r="AF32" i="537"/>
  <c r="AF34" i="537"/>
  <c r="AF36" i="537"/>
  <c r="AF38" i="537"/>
  <c r="N56" i="537"/>
  <c r="AG44" i="537"/>
  <c r="P69" i="537"/>
  <c r="AF6" i="538"/>
  <c r="O6" i="538"/>
  <c r="AG6" i="538"/>
  <c r="AF10" i="537"/>
  <c r="Q6" i="537"/>
  <c r="AG6" i="537"/>
  <c r="O7" i="537"/>
  <c r="R8" i="537"/>
  <c r="AG8" i="537"/>
  <c r="O9" i="537"/>
  <c r="AG10" i="537"/>
  <c r="P20" i="537"/>
  <c r="P22" i="537"/>
  <c r="AG32" i="537"/>
  <c r="O33" i="537"/>
  <c r="AG34" i="537"/>
  <c r="O35" i="537"/>
  <c r="AG36" i="537"/>
  <c r="O37" i="537"/>
  <c r="AG38" i="537"/>
  <c r="O44" i="537"/>
  <c r="O45" i="537"/>
  <c r="O47" i="537"/>
  <c r="AF50" i="537"/>
  <c r="O50" i="537"/>
  <c r="Q59" i="537"/>
  <c r="N121" i="537"/>
  <c r="O109" i="537"/>
  <c r="AG109" i="537"/>
  <c r="AF109" i="537"/>
  <c r="Q113" i="537"/>
  <c r="R113" i="537"/>
  <c r="N173" i="537"/>
  <c r="O161" i="537"/>
  <c r="AG161" i="537"/>
  <c r="AF161" i="537"/>
  <c r="AF7" i="537"/>
  <c r="AF9" i="537"/>
  <c r="AF33" i="537"/>
  <c r="AF35" i="537"/>
  <c r="AF37" i="537"/>
  <c r="AF45" i="537"/>
  <c r="AF47" i="537"/>
  <c r="Q49" i="537"/>
  <c r="O72" i="537"/>
  <c r="AG72" i="537"/>
  <c r="AF72" i="537"/>
  <c r="AF85" i="537"/>
  <c r="O85" i="537"/>
  <c r="AG85" i="537"/>
  <c r="O110" i="537"/>
  <c r="AG110" i="537"/>
  <c r="AF110" i="537"/>
  <c r="O114" i="537"/>
  <c r="AG114" i="537"/>
  <c r="AF114" i="537"/>
  <c r="N134" i="537"/>
  <c r="O122" i="537"/>
  <c r="AG122" i="537"/>
  <c r="AF122" i="537"/>
  <c r="AF139" i="537"/>
  <c r="O139" i="537"/>
  <c r="AG139" i="537"/>
  <c r="R141" i="537"/>
  <c r="Q141" i="537"/>
  <c r="R162" i="537"/>
  <c r="Q162" i="537"/>
  <c r="N17" i="538"/>
  <c r="O5" i="538"/>
  <c r="AG5" i="538"/>
  <c r="AF5" i="538"/>
  <c r="AF44" i="537"/>
  <c r="R49" i="537"/>
  <c r="N82" i="537"/>
  <c r="O74" i="537"/>
  <c r="AG74" i="537"/>
  <c r="AF74" i="537"/>
  <c r="O96" i="537"/>
  <c r="AG96" i="537"/>
  <c r="N108" i="537"/>
  <c r="AF96" i="537"/>
  <c r="P108" i="537"/>
  <c r="O112" i="537"/>
  <c r="AG112" i="537"/>
  <c r="AF112" i="537"/>
  <c r="O57" i="537"/>
  <c r="O58" i="537"/>
  <c r="R59" i="537"/>
  <c r="AG59" i="537"/>
  <c r="O60" i="537"/>
  <c r="R61" i="537"/>
  <c r="AG61" i="537"/>
  <c r="AG70" i="537"/>
  <c r="O83" i="537"/>
  <c r="O84" i="537"/>
  <c r="O86" i="537"/>
  <c r="R87" i="537"/>
  <c r="AG87" i="537"/>
  <c r="P95" i="537"/>
  <c r="N95" i="537"/>
  <c r="R97" i="537"/>
  <c r="AG97" i="537"/>
  <c r="O98" i="537"/>
  <c r="R99" i="537"/>
  <c r="AG99" i="537"/>
  <c r="O100" i="537"/>
  <c r="Q101" i="537"/>
  <c r="AG101" i="537"/>
  <c r="P109" i="537"/>
  <c r="R123" i="537"/>
  <c r="AG123" i="537"/>
  <c r="O124" i="537"/>
  <c r="AG125" i="537"/>
  <c r="O126" i="537"/>
  <c r="AG127" i="537"/>
  <c r="O128" i="537"/>
  <c r="AG129" i="537"/>
  <c r="O135" i="537"/>
  <c r="O136" i="537"/>
  <c r="Q137" i="537"/>
  <c r="AG137" i="537"/>
  <c r="O138" i="537"/>
  <c r="O140" i="537"/>
  <c r="AG141" i="537"/>
  <c r="O142" i="537"/>
  <c r="R143" i="537"/>
  <c r="AG143" i="537"/>
  <c r="O148" i="537"/>
  <c r="O149" i="537"/>
  <c r="Q150" i="537"/>
  <c r="AG150" i="537"/>
  <c r="O151" i="537"/>
  <c r="P160" i="537"/>
  <c r="N160" i="537"/>
  <c r="AG162" i="537"/>
  <c r="O163" i="537"/>
  <c r="Q164" i="537"/>
  <c r="AG164" i="537"/>
  <c r="O7" i="538"/>
  <c r="AG8" i="538"/>
  <c r="AG10" i="538"/>
  <c r="P17" i="538"/>
  <c r="AF18" i="538"/>
  <c r="O18" i="538"/>
  <c r="N30" i="538"/>
  <c r="AG18" i="538"/>
  <c r="AF48" i="538"/>
  <c r="O48" i="538"/>
  <c r="AG48" i="538"/>
  <c r="R59" i="538"/>
  <c r="Q59" i="538"/>
  <c r="AF71" i="538"/>
  <c r="O71" i="538"/>
  <c r="AG71" i="538"/>
  <c r="AF75" i="538"/>
  <c r="O75" i="538"/>
  <c r="AG75" i="538"/>
  <c r="R99" i="538"/>
  <c r="Q99" i="538"/>
  <c r="AF111" i="538"/>
  <c r="O111" i="538"/>
  <c r="AG111" i="538"/>
  <c r="AF113" i="538"/>
  <c r="O113" i="538"/>
  <c r="AG113" i="538"/>
  <c r="R123" i="538"/>
  <c r="Q123" i="538"/>
  <c r="R127" i="538"/>
  <c r="Q127" i="538"/>
  <c r="AG130" i="538"/>
  <c r="AF130" i="538"/>
  <c r="O130" i="538"/>
  <c r="AF58" i="537"/>
  <c r="AF60" i="537"/>
  <c r="O70" i="537"/>
  <c r="O71" i="537"/>
  <c r="O73" i="537"/>
  <c r="O75" i="537"/>
  <c r="AF84" i="537"/>
  <c r="P86" i="537"/>
  <c r="AF86" i="537"/>
  <c r="AF98" i="537"/>
  <c r="AF100" i="537"/>
  <c r="O111" i="537"/>
  <c r="AF124" i="537"/>
  <c r="AF126" i="537"/>
  <c r="AF128" i="537"/>
  <c r="P135" i="537"/>
  <c r="AF136" i="537"/>
  <c r="P138" i="537"/>
  <c r="AF138" i="537"/>
  <c r="P140" i="537"/>
  <c r="AF140" i="537"/>
  <c r="AF142" i="537"/>
  <c r="N147" i="537"/>
  <c r="P149" i="537"/>
  <c r="AF149" i="537"/>
  <c r="AF151" i="537"/>
  <c r="AF163" i="537"/>
  <c r="AF7" i="538"/>
  <c r="O8" i="538"/>
  <c r="AF8" i="538"/>
  <c r="AF9" i="538"/>
  <c r="O10" i="538"/>
  <c r="AF10" i="538"/>
  <c r="O20" i="538"/>
  <c r="AG20" i="538"/>
  <c r="AF20" i="538"/>
  <c r="Q23" i="538"/>
  <c r="R23" i="538"/>
  <c r="AF32" i="538"/>
  <c r="O32" i="538"/>
  <c r="AG32" i="538"/>
  <c r="AF50" i="538"/>
  <c r="O50" i="538"/>
  <c r="AG50" i="538"/>
  <c r="P69" i="538"/>
  <c r="AG72" i="538"/>
  <c r="AF72" i="538"/>
  <c r="O72" i="538"/>
  <c r="O96" i="538"/>
  <c r="AG96" i="538"/>
  <c r="N108" i="538"/>
  <c r="AF96" i="538"/>
  <c r="P108" i="538"/>
  <c r="N134" i="538"/>
  <c r="R129" i="538"/>
  <c r="Q129" i="538"/>
  <c r="N147" i="538"/>
  <c r="AF135" i="538"/>
  <c r="O135" i="538"/>
  <c r="AG135" i="538"/>
  <c r="AF57" i="537"/>
  <c r="N69" i="537"/>
  <c r="P70" i="537"/>
  <c r="AF83" i="537"/>
  <c r="O125" i="537"/>
  <c r="O127" i="537"/>
  <c r="O129" i="537"/>
  <c r="AF135" i="537"/>
  <c r="AF148" i="537"/>
  <c r="Q9" i="538"/>
  <c r="R61" i="538"/>
  <c r="Q61" i="538"/>
  <c r="AF73" i="538"/>
  <c r="O73" i="538"/>
  <c r="AG73" i="538"/>
  <c r="R97" i="538"/>
  <c r="Q97" i="538"/>
  <c r="R125" i="538"/>
  <c r="Q125" i="538"/>
  <c r="P134" i="538"/>
  <c r="Q21" i="538"/>
  <c r="R21" i="538"/>
  <c r="O22" i="538"/>
  <c r="AG22" i="538"/>
  <c r="AF22" i="538"/>
  <c r="N43" i="538"/>
  <c r="O31" i="538"/>
  <c r="AG31" i="538"/>
  <c r="AF31" i="538"/>
  <c r="AF46" i="538"/>
  <c r="O46" i="538"/>
  <c r="AG46" i="538"/>
  <c r="N69" i="538"/>
  <c r="AF57" i="538"/>
  <c r="O57" i="538"/>
  <c r="AG57" i="538"/>
  <c r="N82" i="538"/>
  <c r="O70" i="538"/>
  <c r="AG70" i="538"/>
  <c r="AF70" i="538"/>
  <c r="AG74" i="538"/>
  <c r="AF74" i="538"/>
  <c r="O74" i="538"/>
  <c r="AG128" i="538"/>
  <c r="AF128" i="538"/>
  <c r="O128" i="538"/>
  <c r="P30" i="538"/>
  <c r="O33" i="538"/>
  <c r="AG34" i="538"/>
  <c r="O35" i="538"/>
  <c r="AG36" i="538"/>
  <c r="AG38" i="538"/>
  <c r="O44" i="538"/>
  <c r="O45" i="538"/>
  <c r="O47" i="538"/>
  <c r="O49" i="538"/>
  <c r="AF59" i="538"/>
  <c r="AF61" i="538"/>
  <c r="AG83" i="538"/>
  <c r="AF85" i="538"/>
  <c r="AF87" i="538"/>
  <c r="AF97" i="538"/>
  <c r="AF99" i="538"/>
  <c r="AF101" i="538"/>
  <c r="O109" i="538"/>
  <c r="O110" i="538"/>
  <c r="O112" i="538"/>
  <c r="O114" i="538"/>
  <c r="N121" i="538"/>
  <c r="P122" i="538"/>
  <c r="AF123" i="538"/>
  <c r="AF125" i="538"/>
  <c r="P127" i="538"/>
  <c r="AF127" i="538"/>
  <c r="P129" i="538"/>
  <c r="AF129" i="538"/>
  <c r="R138" i="538"/>
  <c r="P138" i="538"/>
  <c r="R142" i="538"/>
  <c r="Q142" i="538"/>
  <c r="R151" i="538"/>
  <c r="Q151" i="538"/>
  <c r="AG164" i="538"/>
  <c r="AF164" i="538"/>
  <c r="O164" i="538"/>
  <c r="N30" i="539"/>
  <c r="AG18" i="539"/>
  <c r="AF18" i="539"/>
  <c r="O18" i="539"/>
  <c r="R33" i="539"/>
  <c r="O19" i="538"/>
  <c r="AF37" i="538"/>
  <c r="P44" i="538"/>
  <c r="O58" i="538"/>
  <c r="AG59" i="538"/>
  <c r="O60" i="538"/>
  <c r="AG61" i="538"/>
  <c r="P72" i="538"/>
  <c r="P74" i="538"/>
  <c r="O83" i="538"/>
  <c r="O84" i="538"/>
  <c r="R85" i="538"/>
  <c r="O86" i="538"/>
  <c r="Q87" i="538"/>
  <c r="O88" i="538"/>
  <c r="P95" i="538"/>
  <c r="N95" i="538"/>
  <c r="AG97" i="538"/>
  <c r="O98" i="538"/>
  <c r="AG99" i="538"/>
  <c r="O100" i="538"/>
  <c r="Q101" i="538"/>
  <c r="AF112" i="538"/>
  <c r="AF114" i="538"/>
  <c r="AF122" i="538"/>
  <c r="AG123" i="538"/>
  <c r="AG125" i="538"/>
  <c r="AG127" i="538"/>
  <c r="AG129" i="538"/>
  <c r="P147" i="538"/>
  <c r="Q137" i="538"/>
  <c r="R139" i="538"/>
  <c r="O140" i="538"/>
  <c r="AG140" i="538"/>
  <c r="AF140" i="538"/>
  <c r="AG162" i="538"/>
  <c r="AF162" i="538"/>
  <c r="O162" i="538"/>
  <c r="P17" i="539"/>
  <c r="AF20" i="539"/>
  <c r="O20" i="539"/>
  <c r="AG20" i="539"/>
  <c r="P30" i="539"/>
  <c r="O34" i="538"/>
  <c r="O36" i="538"/>
  <c r="R37" i="538"/>
  <c r="O38" i="538"/>
  <c r="P43" i="538"/>
  <c r="N56" i="538"/>
  <c r="AF58" i="538"/>
  <c r="AF60" i="538"/>
  <c r="AF84" i="538"/>
  <c r="AF86" i="538"/>
  <c r="AF88" i="538"/>
  <c r="AF98" i="538"/>
  <c r="AF100" i="538"/>
  <c r="AG122" i="538"/>
  <c r="AF124" i="538"/>
  <c r="AF126" i="538"/>
  <c r="Q136" i="538"/>
  <c r="AG138" i="538"/>
  <c r="AF138" i="538"/>
  <c r="AG150" i="538"/>
  <c r="AF150" i="538"/>
  <c r="O150" i="538"/>
  <c r="AF5" i="539"/>
  <c r="N17" i="539"/>
  <c r="O5" i="539"/>
  <c r="AG5" i="539"/>
  <c r="AF22" i="539"/>
  <c r="O22" i="539"/>
  <c r="AG22" i="539"/>
  <c r="P70" i="538"/>
  <c r="O122" i="538"/>
  <c r="Q126" i="538"/>
  <c r="Q138" i="538"/>
  <c r="P140" i="538"/>
  <c r="R149" i="538"/>
  <c r="Q149" i="538"/>
  <c r="AG152" i="538"/>
  <c r="AF152" i="538"/>
  <c r="O152" i="538"/>
  <c r="AF161" i="538"/>
  <c r="N173" i="538"/>
  <c r="O161" i="538"/>
  <c r="AG161" i="538"/>
  <c r="R163" i="538"/>
  <c r="Q163" i="538"/>
  <c r="R7" i="539"/>
  <c r="Q7" i="539"/>
  <c r="R9" i="539"/>
  <c r="Q9" i="539"/>
  <c r="R11" i="539"/>
  <c r="Q11" i="539"/>
  <c r="AF142" i="538"/>
  <c r="P148" i="538"/>
  <c r="AF149" i="538"/>
  <c r="P151" i="538"/>
  <c r="AF151" i="538"/>
  <c r="AF160" i="538"/>
  <c r="AF163" i="538"/>
  <c r="AF7" i="539"/>
  <c r="AF9" i="539"/>
  <c r="AF11" i="539"/>
  <c r="O19" i="539"/>
  <c r="O21" i="539"/>
  <c r="O23" i="539"/>
  <c r="N43" i="539"/>
  <c r="AF31" i="539"/>
  <c r="Q33" i="539"/>
  <c r="AG33" i="539"/>
  <c r="P56" i="539"/>
  <c r="O71" i="539"/>
  <c r="AG71" i="539"/>
  <c r="AF71" i="539"/>
  <c r="Q76" i="539"/>
  <c r="R76" i="539"/>
  <c r="P82" i="539"/>
  <c r="AG142" i="538"/>
  <c r="AF148" i="538"/>
  <c r="AG149" i="538"/>
  <c r="AG151" i="538"/>
  <c r="P173" i="538"/>
  <c r="O6" i="539"/>
  <c r="AG7" i="539"/>
  <c r="O8" i="539"/>
  <c r="AG9" i="539"/>
  <c r="O10" i="539"/>
  <c r="AG11" i="539"/>
  <c r="P18" i="539"/>
  <c r="O31" i="539"/>
  <c r="Q37" i="539"/>
  <c r="R37" i="539"/>
  <c r="P43" i="539"/>
  <c r="O50" i="539"/>
  <c r="AG50" i="539"/>
  <c r="AF50" i="539"/>
  <c r="Q74" i="539"/>
  <c r="R74" i="539"/>
  <c r="N95" i="539"/>
  <c r="O83" i="539"/>
  <c r="AG83" i="539"/>
  <c r="AF83" i="539"/>
  <c r="AF141" i="538"/>
  <c r="AF143" i="538"/>
  <c r="AG148" i="538"/>
  <c r="AF6" i="539"/>
  <c r="AF8" i="539"/>
  <c r="AF10" i="539"/>
  <c r="P31" i="539"/>
  <c r="AG32" i="539"/>
  <c r="AG34" i="539"/>
  <c r="AF34" i="539"/>
  <c r="R36" i="539"/>
  <c r="Q36" i="539"/>
  <c r="O38" i="539"/>
  <c r="AG38" i="539"/>
  <c r="AF38" i="539"/>
  <c r="O46" i="539"/>
  <c r="AG46" i="539"/>
  <c r="AF46" i="539"/>
  <c r="Q72" i="539"/>
  <c r="R72" i="539"/>
  <c r="O75" i="539"/>
  <c r="AG75" i="539"/>
  <c r="AF75" i="539"/>
  <c r="Q141" i="538"/>
  <c r="Q143" i="538"/>
  <c r="O148" i="538"/>
  <c r="AG31" i="539"/>
  <c r="O32" i="539"/>
  <c r="AF32" i="539"/>
  <c r="AF33" i="539"/>
  <c r="O34" i="539"/>
  <c r="N56" i="539"/>
  <c r="O48" i="539"/>
  <c r="AG48" i="539"/>
  <c r="AF48" i="539"/>
  <c r="O57" i="539"/>
  <c r="AG57" i="539"/>
  <c r="N69" i="539"/>
  <c r="AF57" i="539"/>
  <c r="O73" i="539"/>
  <c r="AG73" i="539"/>
  <c r="AF73" i="539"/>
  <c r="AF84" i="539"/>
  <c r="O84" i="539"/>
  <c r="AG84" i="539"/>
  <c r="AF36" i="539"/>
  <c r="AG44" i="539"/>
  <c r="R58" i="539"/>
  <c r="AG58" i="539"/>
  <c r="O59" i="539"/>
  <c r="R60" i="539"/>
  <c r="AG60" i="539"/>
  <c r="O61" i="539"/>
  <c r="P70" i="539"/>
  <c r="N82" i="539"/>
  <c r="P95" i="539"/>
  <c r="R98" i="539"/>
  <c r="Q98" i="539"/>
  <c r="R102" i="539"/>
  <c r="Q102" i="539"/>
  <c r="P108" i="539"/>
  <c r="R113" i="539"/>
  <c r="Q113" i="539"/>
  <c r="AF116" i="539"/>
  <c r="O116" i="539"/>
  <c r="AG116" i="539"/>
  <c r="Q162" i="539"/>
  <c r="R162" i="539"/>
  <c r="AG36" i="539"/>
  <c r="O44" i="539"/>
  <c r="O45" i="539"/>
  <c r="O47" i="539"/>
  <c r="O49" i="539"/>
  <c r="AF59" i="539"/>
  <c r="AF61" i="539"/>
  <c r="AF70" i="539"/>
  <c r="O82" i="539"/>
  <c r="R82" i="539" s="1"/>
  <c r="S70" i="539" s="1"/>
  <c r="AG87" i="539"/>
  <c r="AF87" i="539"/>
  <c r="AG97" i="539"/>
  <c r="AF97" i="539"/>
  <c r="O97" i="539"/>
  <c r="AG101" i="539"/>
  <c r="AF101" i="539"/>
  <c r="O101" i="539"/>
  <c r="R111" i="539"/>
  <c r="Q111" i="539"/>
  <c r="AF114" i="539"/>
  <c r="O114" i="539"/>
  <c r="AG114" i="539"/>
  <c r="AG127" i="539"/>
  <c r="AF127" i="539"/>
  <c r="O127" i="539"/>
  <c r="AG129" i="539"/>
  <c r="AF129" i="539"/>
  <c r="O129" i="539"/>
  <c r="AF35" i="539"/>
  <c r="P44" i="539"/>
  <c r="AG85" i="539"/>
  <c r="O85" i="539"/>
  <c r="Q87" i="539"/>
  <c r="R87" i="539"/>
  <c r="O90" i="539"/>
  <c r="AG90" i="539"/>
  <c r="AF90" i="539"/>
  <c r="R100" i="539"/>
  <c r="Q100" i="539"/>
  <c r="AF112" i="539"/>
  <c r="O112" i="539"/>
  <c r="AG112" i="539"/>
  <c r="AG134" i="539"/>
  <c r="AH122" i="539" s="1"/>
  <c r="AF134" i="539"/>
  <c r="Q35" i="539"/>
  <c r="P83" i="539"/>
  <c r="O86" i="539"/>
  <c r="AG86" i="539"/>
  <c r="AF86" i="539"/>
  <c r="O88" i="539"/>
  <c r="AG88" i="539"/>
  <c r="AF88" i="539"/>
  <c r="AG89" i="539"/>
  <c r="O89" i="539"/>
  <c r="N108" i="539"/>
  <c r="AF96" i="539"/>
  <c r="O96" i="539"/>
  <c r="AG96" i="539"/>
  <c r="AG99" i="539"/>
  <c r="AF99" i="539"/>
  <c r="O99" i="539"/>
  <c r="N121" i="539"/>
  <c r="AF110" i="539"/>
  <c r="O110" i="539"/>
  <c r="O121" i="539" s="1"/>
  <c r="AG110" i="539"/>
  <c r="R115" i="539"/>
  <c r="Q115" i="539"/>
  <c r="P88" i="539"/>
  <c r="P90" i="539"/>
  <c r="AF98" i="539"/>
  <c r="AF100" i="539"/>
  <c r="AF102" i="539"/>
  <c r="Q109" i="539"/>
  <c r="AF109" i="539"/>
  <c r="O123" i="539"/>
  <c r="AG123" i="539"/>
  <c r="AF128" i="539"/>
  <c r="O135" i="539"/>
  <c r="AG135" i="539"/>
  <c r="N147" i="539"/>
  <c r="N160" i="539"/>
  <c r="O148" i="539"/>
  <c r="AG148" i="539"/>
  <c r="P164" i="539"/>
  <c r="P173" i="539"/>
  <c r="AG98" i="539"/>
  <c r="AG100" i="539"/>
  <c r="AG102" i="539"/>
  <c r="AG109" i="539"/>
  <c r="O122" i="539"/>
  <c r="Q124" i="539"/>
  <c r="O126" i="539"/>
  <c r="AG128" i="539"/>
  <c r="P129" i="539"/>
  <c r="AF135" i="539"/>
  <c r="O136" i="539"/>
  <c r="AF136" i="539"/>
  <c r="AG137" i="539"/>
  <c r="AF137" i="539"/>
  <c r="O138" i="539"/>
  <c r="AF138" i="539"/>
  <c r="AG139" i="539"/>
  <c r="AF139" i="539"/>
  <c r="O140" i="539"/>
  <c r="AF140" i="539"/>
  <c r="AG141" i="539"/>
  <c r="AF141" i="539"/>
  <c r="O142" i="539"/>
  <c r="AF142" i="539"/>
  <c r="AG143" i="539"/>
  <c r="AF143" i="539"/>
  <c r="AF148" i="539"/>
  <c r="Q149" i="539"/>
  <c r="Q150" i="539"/>
  <c r="R150" i="539"/>
  <c r="P121" i="539"/>
  <c r="AF122" i="539"/>
  <c r="R124" i="539"/>
  <c r="P127" i="539"/>
  <c r="P134" i="539"/>
  <c r="Q137" i="539"/>
  <c r="P137" i="539"/>
  <c r="Q139" i="539"/>
  <c r="P139" i="539"/>
  <c r="Q141" i="539"/>
  <c r="P141" i="539"/>
  <c r="Q143" i="539"/>
  <c r="P143" i="539"/>
  <c r="AG150" i="539"/>
  <c r="AF150" i="539"/>
  <c r="Q151" i="539"/>
  <c r="Q152" i="539"/>
  <c r="R152" i="539"/>
  <c r="AG162" i="539"/>
  <c r="AF162" i="539"/>
  <c r="Q163" i="539"/>
  <c r="Q164" i="539"/>
  <c r="R164" i="539"/>
  <c r="N173" i="539"/>
  <c r="AG122" i="539"/>
  <c r="O125" i="539"/>
  <c r="AG125" i="539"/>
  <c r="R128" i="539"/>
  <c r="P147" i="539"/>
  <c r="AG152" i="539"/>
  <c r="AF152" i="539"/>
  <c r="Q153" i="539"/>
  <c r="AG164" i="539"/>
  <c r="AF164" i="539"/>
  <c r="O165" i="539"/>
  <c r="AF165" i="539"/>
  <c r="AG161" i="539"/>
  <c r="J124" i="533"/>
  <c r="H123" i="533"/>
  <c r="H122" i="533"/>
  <c r="H121" i="533"/>
  <c r="H120" i="533"/>
  <c r="H119" i="533"/>
  <c r="P118" i="533"/>
  <c r="K118" i="533" s="1"/>
  <c r="L118" i="533" s="1"/>
  <c r="H118" i="533"/>
  <c r="P117" i="533"/>
  <c r="K117" i="533"/>
  <c r="L117" i="533" s="1"/>
  <c r="H117" i="533"/>
  <c r="P116" i="533"/>
  <c r="K116" i="533" s="1"/>
  <c r="L116" i="533" s="1"/>
  <c r="H116" i="533"/>
  <c r="P115" i="533"/>
  <c r="K115" i="533"/>
  <c r="L115" i="533" s="1"/>
  <c r="H115" i="533"/>
  <c r="P114" i="533"/>
  <c r="K114" i="533" s="1"/>
  <c r="L114" i="533" s="1"/>
  <c r="H114" i="533"/>
  <c r="P113" i="533"/>
  <c r="K113" i="533"/>
  <c r="L113" i="533" s="1"/>
  <c r="H113" i="533"/>
  <c r="P112" i="533"/>
  <c r="K112" i="533" s="1"/>
  <c r="H112" i="533"/>
  <c r="J111" i="533"/>
  <c r="H110" i="533"/>
  <c r="H109" i="533"/>
  <c r="H108" i="533"/>
  <c r="H107" i="533"/>
  <c r="H106" i="533"/>
  <c r="P105" i="533"/>
  <c r="K105" i="533" s="1"/>
  <c r="L105" i="533" s="1"/>
  <c r="H105" i="533"/>
  <c r="P104" i="533"/>
  <c r="K104" i="533"/>
  <c r="L104" i="533" s="1"/>
  <c r="H104" i="533"/>
  <c r="P103" i="533"/>
  <c r="K103" i="533" s="1"/>
  <c r="L103" i="533" s="1"/>
  <c r="H103" i="533"/>
  <c r="P102" i="533"/>
  <c r="K102" i="533"/>
  <c r="L102" i="533" s="1"/>
  <c r="H102" i="533"/>
  <c r="P101" i="533"/>
  <c r="K101" i="533" s="1"/>
  <c r="H101" i="533"/>
  <c r="J100" i="533"/>
  <c r="H99" i="533"/>
  <c r="H98" i="533"/>
  <c r="H97" i="533"/>
  <c r="H96" i="533"/>
  <c r="H95" i="533"/>
  <c r="P94" i="533"/>
  <c r="K94" i="533" s="1"/>
  <c r="L94" i="533" s="1"/>
  <c r="H94" i="533"/>
  <c r="P93" i="533"/>
  <c r="K93" i="533"/>
  <c r="L93" i="533" s="1"/>
  <c r="H93" i="533"/>
  <c r="P92" i="533"/>
  <c r="K92" i="533" s="1"/>
  <c r="H92" i="533"/>
  <c r="H90" i="533"/>
  <c r="H89" i="533"/>
  <c r="H88" i="533"/>
  <c r="H87" i="533"/>
  <c r="H86" i="533"/>
  <c r="H85" i="533"/>
  <c r="H84" i="533"/>
  <c r="H83" i="533"/>
  <c r="H82" i="533"/>
  <c r="L81" i="533"/>
  <c r="K81" i="533"/>
  <c r="J81" i="533"/>
  <c r="H80" i="533"/>
  <c r="H79" i="533"/>
  <c r="H78" i="533"/>
  <c r="H77" i="533"/>
  <c r="H76" i="533"/>
  <c r="J75" i="533"/>
  <c r="H74" i="533"/>
  <c r="H73" i="533"/>
  <c r="H72" i="533"/>
  <c r="P71" i="533"/>
  <c r="K71" i="533"/>
  <c r="L71" i="533" s="1"/>
  <c r="H71" i="533"/>
  <c r="P70" i="533"/>
  <c r="K70" i="533" s="1"/>
  <c r="L70" i="533" s="1"/>
  <c r="H70" i="533"/>
  <c r="P69" i="533"/>
  <c r="K69" i="533"/>
  <c r="L69" i="533" s="1"/>
  <c r="H69" i="533"/>
  <c r="P68" i="533"/>
  <c r="K68" i="533" s="1"/>
  <c r="L68" i="533" s="1"/>
  <c r="H68" i="533"/>
  <c r="P67" i="533"/>
  <c r="K67" i="533"/>
  <c r="L67" i="533" s="1"/>
  <c r="H67" i="533"/>
  <c r="P66" i="533"/>
  <c r="K66" i="533" s="1"/>
  <c r="L66" i="533" s="1"/>
  <c r="H66" i="533"/>
  <c r="P65" i="533"/>
  <c r="K65" i="533"/>
  <c r="K75" i="533" s="1"/>
  <c r="H65" i="533"/>
  <c r="J64" i="533"/>
  <c r="H63" i="533"/>
  <c r="H62" i="533"/>
  <c r="H61" i="533"/>
  <c r="H60" i="533"/>
  <c r="H59" i="533"/>
  <c r="P58" i="533"/>
  <c r="K58" i="533" s="1"/>
  <c r="L58" i="533" s="1"/>
  <c r="H58" i="533"/>
  <c r="P57" i="533"/>
  <c r="K57" i="533"/>
  <c r="L57" i="533" s="1"/>
  <c r="H57" i="533"/>
  <c r="P56" i="533"/>
  <c r="K56" i="533" s="1"/>
  <c r="L56" i="533" s="1"/>
  <c r="H56" i="533"/>
  <c r="P55" i="533"/>
  <c r="K55" i="533"/>
  <c r="L55" i="533" s="1"/>
  <c r="H55" i="533"/>
  <c r="P54" i="533"/>
  <c r="K54" i="533" s="1"/>
  <c r="L54" i="533" s="1"/>
  <c r="H54" i="533"/>
  <c r="P53" i="533"/>
  <c r="K53" i="533"/>
  <c r="L53" i="533" s="1"/>
  <c r="H53" i="533"/>
  <c r="P52" i="533"/>
  <c r="K52" i="533" s="1"/>
  <c r="H52" i="533"/>
  <c r="H50" i="533"/>
  <c r="H49" i="533"/>
  <c r="H47" i="533"/>
  <c r="H46" i="533"/>
  <c r="H45" i="533"/>
  <c r="H44" i="533"/>
  <c r="H43" i="533"/>
  <c r="H42" i="533"/>
  <c r="H41" i="533"/>
  <c r="H40" i="533"/>
  <c r="H39" i="533"/>
  <c r="J38" i="533"/>
  <c r="H37" i="533"/>
  <c r="H36" i="533"/>
  <c r="H35" i="533"/>
  <c r="H34" i="533"/>
  <c r="H33" i="533"/>
  <c r="H32" i="533"/>
  <c r="H31" i="533"/>
  <c r="H30" i="533"/>
  <c r="H29" i="533"/>
  <c r="P28" i="533"/>
  <c r="K28" i="533" s="1"/>
  <c r="L28" i="533" s="1"/>
  <c r="H28" i="533"/>
  <c r="P27" i="533"/>
  <c r="K27" i="533"/>
  <c r="L27" i="533" s="1"/>
  <c r="H27" i="533"/>
  <c r="P26" i="533"/>
  <c r="K26" i="533" s="1"/>
  <c r="L26" i="533" s="1"/>
  <c r="H26" i="533"/>
  <c r="P25" i="533"/>
  <c r="K25" i="533"/>
  <c r="K38" i="533" s="1"/>
  <c r="H25" i="533"/>
  <c r="J24" i="533"/>
  <c r="H23" i="533"/>
  <c r="H22" i="533"/>
  <c r="P21" i="533"/>
  <c r="K21" i="533"/>
  <c r="L21" i="533" s="1"/>
  <c r="H21" i="533"/>
  <c r="P20" i="533"/>
  <c r="K20" i="533" s="1"/>
  <c r="L20" i="533" s="1"/>
  <c r="H20" i="533"/>
  <c r="P19" i="533"/>
  <c r="K19" i="533"/>
  <c r="L19" i="533" s="1"/>
  <c r="H19" i="533"/>
  <c r="P18" i="533"/>
  <c r="K18" i="533" s="1"/>
  <c r="L18" i="533" s="1"/>
  <c r="H18" i="533"/>
  <c r="P17" i="533"/>
  <c r="K17" i="533"/>
  <c r="K24" i="533" s="1"/>
  <c r="H17" i="533"/>
  <c r="J16" i="533"/>
  <c r="H15" i="533"/>
  <c r="H14" i="533"/>
  <c r="H13" i="533"/>
  <c r="H12" i="533"/>
  <c r="H11" i="533"/>
  <c r="H10" i="533"/>
  <c r="H9" i="533"/>
  <c r="P8" i="533"/>
  <c r="K8" i="533" s="1"/>
  <c r="L8" i="533" s="1"/>
  <c r="H8" i="533"/>
  <c r="P7" i="533"/>
  <c r="K7" i="533"/>
  <c r="L7" i="533" s="1"/>
  <c r="H7" i="533"/>
  <c r="P6" i="533"/>
  <c r="K6" i="533" s="1"/>
  <c r="L6" i="533" s="1"/>
  <c r="H6" i="533"/>
  <c r="P5" i="533"/>
  <c r="K5" i="533"/>
  <c r="L5" i="533" s="1"/>
  <c r="L16" i="533" s="1"/>
  <c r="H5" i="533"/>
  <c r="I2" i="533"/>
  <c r="I1" i="533"/>
  <c r="E1" i="533"/>
  <c r="R165" i="539" l="1"/>
  <c r="Q165" i="539"/>
  <c r="AG173" i="539"/>
  <c r="AH161" i="539" s="1"/>
  <c r="AF173" i="539"/>
  <c r="Q161" i="539"/>
  <c r="R143" i="539"/>
  <c r="R139" i="539"/>
  <c r="AG147" i="539"/>
  <c r="AH135" i="539" s="1"/>
  <c r="AF147" i="539"/>
  <c r="AG108" i="539"/>
  <c r="AH96" i="539" s="1"/>
  <c r="AF108" i="539"/>
  <c r="Q86" i="539"/>
  <c r="R86" i="539"/>
  <c r="Q85" i="539"/>
  <c r="R85" i="539"/>
  <c r="Q129" i="539"/>
  <c r="R129" i="539"/>
  <c r="Q70" i="539"/>
  <c r="Q49" i="539"/>
  <c r="R49" i="539"/>
  <c r="R48" i="539"/>
  <c r="Q48" i="539"/>
  <c r="R148" i="538"/>
  <c r="Q148" i="538"/>
  <c r="O160" i="538"/>
  <c r="Q60" i="539"/>
  <c r="R46" i="539"/>
  <c r="Q46" i="539"/>
  <c r="Q8" i="539"/>
  <c r="R8" i="539"/>
  <c r="Q43" i="539"/>
  <c r="AG43" i="539"/>
  <c r="AH31" i="539" s="1"/>
  <c r="AF43" i="539"/>
  <c r="AG173" i="538"/>
  <c r="AH161" i="538" s="1"/>
  <c r="AF173" i="538"/>
  <c r="AG160" i="538"/>
  <c r="AH148" i="538" s="1"/>
  <c r="R143" i="538"/>
  <c r="AG95" i="538"/>
  <c r="AH83" i="538" s="1"/>
  <c r="AF95" i="538"/>
  <c r="Q86" i="538"/>
  <c r="R86" i="538"/>
  <c r="Q19" i="538"/>
  <c r="R19" i="538"/>
  <c r="R112" i="538"/>
  <c r="Q112" i="538"/>
  <c r="R49" i="538"/>
  <c r="Q49" i="538"/>
  <c r="R33" i="538"/>
  <c r="Q33" i="538"/>
  <c r="R87" i="538"/>
  <c r="Q82" i="538"/>
  <c r="AG82" i="538"/>
  <c r="AH70" i="538" s="1"/>
  <c r="AF82" i="538"/>
  <c r="AG69" i="538"/>
  <c r="AH57" i="538" s="1"/>
  <c r="Q69" i="538"/>
  <c r="AF69" i="538"/>
  <c r="R101" i="538"/>
  <c r="R73" i="538"/>
  <c r="Q73" i="538"/>
  <c r="R129" i="537"/>
  <c r="Q129" i="537"/>
  <c r="Q85" i="538"/>
  <c r="R50" i="538"/>
  <c r="Q50" i="538"/>
  <c r="Q111" i="537"/>
  <c r="R111" i="537"/>
  <c r="Q73" i="537"/>
  <c r="R73" i="537"/>
  <c r="R113" i="538"/>
  <c r="Q113" i="538"/>
  <c r="R75" i="538"/>
  <c r="Q75" i="538"/>
  <c r="R48" i="538"/>
  <c r="Q48" i="538"/>
  <c r="Q18" i="538"/>
  <c r="O30" i="538"/>
  <c r="R18" i="538"/>
  <c r="R128" i="537"/>
  <c r="Q128" i="537"/>
  <c r="R124" i="537"/>
  <c r="Q124" i="537"/>
  <c r="R100" i="537"/>
  <c r="Q100" i="537"/>
  <c r="R84" i="537"/>
  <c r="Q84" i="537"/>
  <c r="R58" i="537"/>
  <c r="Q58" i="537"/>
  <c r="R137" i="537"/>
  <c r="O108" i="537"/>
  <c r="R96" i="537"/>
  <c r="Q96" i="537"/>
  <c r="R74" i="537"/>
  <c r="Q74" i="537"/>
  <c r="AG17" i="538"/>
  <c r="AH5" i="538" s="1"/>
  <c r="AF17" i="538"/>
  <c r="R150" i="537"/>
  <c r="R139" i="537"/>
  <c r="Q139" i="537"/>
  <c r="O134" i="537"/>
  <c r="R122" i="537"/>
  <c r="Q122" i="537"/>
  <c r="R114" i="537"/>
  <c r="Q114" i="537"/>
  <c r="Q99" i="537"/>
  <c r="AG121" i="537"/>
  <c r="AH109" i="537" s="1"/>
  <c r="AF121" i="537"/>
  <c r="R50" i="537"/>
  <c r="Q50" i="537"/>
  <c r="O56" i="537"/>
  <c r="R56" i="537" s="1"/>
  <c r="S44" i="537" s="1"/>
  <c r="Q44" i="537"/>
  <c r="R44" i="537"/>
  <c r="Q35" i="537"/>
  <c r="R35" i="537"/>
  <c r="Q9" i="537"/>
  <c r="R9" i="537"/>
  <c r="R164" i="537"/>
  <c r="Q123" i="537"/>
  <c r="R101" i="537"/>
  <c r="Q61" i="537"/>
  <c r="O17" i="537"/>
  <c r="R5" i="537"/>
  <c r="Q5" i="537"/>
  <c r="R48" i="537"/>
  <c r="Q48" i="537"/>
  <c r="R21" i="537"/>
  <c r="Q21" i="537"/>
  <c r="R6" i="537"/>
  <c r="R125" i="539"/>
  <c r="Q125" i="539"/>
  <c r="O134" i="539"/>
  <c r="R122" i="539"/>
  <c r="Q122" i="539"/>
  <c r="R123" i="539"/>
  <c r="Q123" i="539"/>
  <c r="R121" i="539"/>
  <c r="S109" i="539" s="1"/>
  <c r="AG121" i="539"/>
  <c r="AH109" i="539" s="1"/>
  <c r="AF121" i="539"/>
  <c r="Q89" i="539"/>
  <c r="R89" i="539"/>
  <c r="Q88" i="539"/>
  <c r="R88" i="539"/>
  <c r="Q90" i="539"/>
  <c r="R90" i="539"/>
  <c r="Q47" i="539"/>
  <c r="R47" i="539"/>
  <c r="R116" i="539"/>
  <c r="Q116" i="539"/>
  <c r="Q82" i="539"/>
  <c r="AG82" i="539"/>
  <c r="AH70" i="539" s="1"/>
  <c r="AF82" i="539"/>
  <c r="R84" i="539"/>
  <c r="Q84" i="539"/>
  <c r="R73" i="539"/>
  <c r="Q73" i="539"/>
  <c r="O69" i="539"/>
  <c r="R69" i="539" s="1"/>
  <c r="S57" i="539" s="1"/>
  <c r="R57" i="539"/>
  <c r="Q57" i="539"/>
  <c r="AG56" i="539"/>
  <c r="AH44" i="539" s="1"/>
  <c r="Q56" i="539"/>
  <c r="AF56" i="539"/>
  <c r="Q32" i="539"/>
  <c r="R32" i="539"/>
  <c r="R75" i="539"/>
  <c r="Q75" i="539"/>
  <c r="R50" i="539"/>
  <c r="Q50" i="539"/>
  <c r="R71" i="539"/>
  <c r="Q71" i="539"/>
  <c r="R23" i="539"/>
  <c r="Q23" i="539"/>
  <c r="Q5" i="539"/>
  <c r="O17" i="539"/>
  <c r="R5" i="539"/>
  <c r="Q150" i="538"/>
  <c r="R150" i="538"/>
  <c r="AG56" i="538"/>
  <c r="AH44" i="538" s="1"/>
  <c r="Q56" i="538"/>
  <c r="AF56" i="538"/>
  <c r="R36" i="538"/>
  <c r="Q36" i="538"/>
  <c r="R20" i="539"/>
  <c r="Q20" i="539"/>
  <c r="Q162" i="538"/>
  <c r="R162" i="538"/>
  <c r="Q98" i="538"/>
  <c r="R98" i="538"/>
  <c r="Q58" i="538"/>
  <c r="R58" i="538"/>
  <c r="AG30" i="539"/>
  <c r="AH18" i="539" s="1"/>
  <c r="AF30" i="539"/>
  <c r="R110" i="538"/>
  <c r="Q110" i="538"/>
  <c r="R47" i="538"/>
  <c r="Q47" i="538"/>
  <c r="R124" i="538"/>
  <c r="Q37" i="538"/>
  <c r="R127" i="537"/>
  <c r="Q127" i="537"/>
  <c r="AG69" i="537"/>
  <c r="AH57" i="537" s="1"/>
  <c r="Q69" i="537"/>
  <c r="AF69" i="537"/>
  <c r="O147" i="538"/>
  <c r="Q135" i="538"/>
  <c r="R135" i="538"/>
  <c r="AF108" i="538"/>
  <c r="AG108" i="538"/>
  <c r="AH96" i="538" s="1"/>
  <c r="R20" i="538"/>
  <c r="Q20" i="538"/>
  <c r="AF147" i="537"/>
  <c r="AG147" i="537"/>
  <c r="AH135" i="537" s="1"/>
  <c r="Q71" i="537"/>
  <c r="R71" i="537"/>
  <c r="Q130" i="538"/>
  <c r="R130" i="538"/>
  <c r="R7" i="538"/>
  <c r="Q7" i="538"/>
  <c r="R163" i="537"/>
  <c r="Q163" i="537"/>
  <c r="AG160" i="537"/>
  <c r="AH148" i="537" s="1"/>
  <c r="AF160" i="537"/>
  <c r="R140" i="537"/>
  <c r="Q140" i="537"/>
  <c r="R136" i="537"/>
  <c r="Q136" i="537"/>
  <c r="R83" i="537"/>
  <c r="Q83" i="537"/>
  <c r="O95" i="537"/>
  <c r="R60" i="537"/>
  <c r="Q60" i="537"/>
  <c r="O69" i="537"/>
  <c r="R69" i="537" s="1"/>
  <c r="S57" i="537" s="1"/>
  <c r="R57" i="537"/>
  <c r="Q57" i="537"/>
  <c r="AF82" i="537"/>
  <c r="Q82" i="537"/>
  <c r="AG82" i="537"/>
  <c r="AH70" i="537" s="1"/>
  <c r="AF134" i="537"/>
  <c r="AG134" i="537"/>
  <c r="AH122" i="537" s="1"/>
  <c r="R85" i="537"/>
  <c r="Q85" i="537"/>
  <c r="R72" i="537"/>
  <c r="Q72" i="537"/>
  <c r="O173" i="537"/>
  <c r="R161" i="537"/>
  <c r="Q161" i="537"/>
  <c r="R6" i="538"/>
  <c r="Q6" i="538"/>
  <c r="Q97" i="537"/>
  <c r="AG17" i="537"/>
  <c r="AH5" i="537" s="1"/>
  <c r="AF17" i="537"/>
  <c r="R31" i="537"/>
  <c r="Q31" i="537"/>
  <c r="O43" i="537"/>
  <c r="R43" i="537" s="1"/>
  <c r="S31" i="537" s="1"/>
  <c r="Q8" i="537"/>
  <c r="R126" i="539"/>
  <c r="Q126" i="539"/>
  <c r="R161" i="539"/>
  <c r="R148" i="539"/>
  <c r="O160" i="539"/>
  <c r="Q148" i="539"/>
  <c r="R141" i="539"/>
  <c r="R137" i="539"/>
  <c r="R135" i="539"/>
  <c r="O147" i="539"/>
  <c r="Q135" i="539"/>
  <c r="Q99" i="539"/>
  <c r="R99" i="539"/>
  <c r="Q96" i="539"/>
  <c r="O108" i="539"/>
  <c r="R96" i="539"/>
  <c r="Q97" i="539"/>
  <c r="R97" i="539"/>
  <c r="Q45" i="539"/>
  <c r="R45" i="539"/>
  <c r="R59" i="539"/>
  <c r="Q59" i="539"/>
  <c r="Q34" i="539"/>
  <c r="R34" i="539"/>
  <c r="R35" i="539"/>
  <c r="O95" i="539"/>
  <c r="R83" i="539"/>
  <c r="Q83" i="539"/>
  <c r="R70" i="539"/>
  <c r="Q10" i="539"/>
  <c r="R10" i="539"/>
  <c r="Q6" i="539"/>
  <c r="R6" i="539"/>
  <c r="Q58" i="539"/>
  <c r="R21" i="539"/>
  <c r="Q21" i="539"/>
  <c r="Q152" i="538"/>
  <c r="R152" i="538"/>
  <c r="R22" i="539"/>
  <c r="Q22" i="539"/>
  <c r="AF17" i="539"/>
  <c r="AG17" i="539"/>
  <c r="AH5" i="539" s="1"/>
  <c r="R34" i="538"/>
  <c r="Q34" i="538"/>
  <c r="Q140" i="538"/>
  <c r="R140" i="538"/>
  <c r="Q88" i="538"/>
  <c r="R88" i="538"/>
  <c r="Q84" i="538"/>
  <c r="R84" i="538"/>
  <c r="R18" i="539"/>
  <c r="Q18" i="539"/>
  <c r="O30" i="539"/>
  <c r="R141" i="538"/>
  <c r="AG121" i="538"/>
  <c r="AH109" i="538" s="1"/>
  <c r="AF121" i="538"/>
  <c r="R109" i="538"/>
  <c r="Q109" i="538"/>
  <c r="O121" i="538"/>
  <c r="R45" i="538"/>
  <c r="Q45" i="538"/>
  <c r="R35" i="538"/>
  <c r="Q35" i="538"/>
  <c r="R74" i="538"/>
  <c r="Q74" i="538"/>
  <c r="Q57" i="538"/>
  <c r="O69" i="538"/>
  <c r="R69" i="538" s="1"/>
  <c r="S57" i="538" s="1"/>
  <c r="R57" i="538"/>
  <c r="R46" i="538"/>
  <c r="Q46" i="538"/>
  <c r="O43" i="538"/>
  <c r="R43" i="538" s="1"/>
  <c r="S31" i="538" s="1"/>
  <c r="R31" i="538"/>
  <c r="Q31" i="538"/>
  <c r="R22" i="538"/>
  <c r="Q22" i="538"/>
  <c r="Q124" i="538"/>
  <c r="R125" i="537"/>
  <c r="Q125" i="537"/>
  <c r="AG134" i="538"/>
  <c r="AH122" i="538" s="1"/>
  <c r="AF134" i="538"/>
  <c r="R72" i="538"/>
  <c r="Q72" i="538"/>
  <c r="Q8" i="538"/>
  <c r="R8" i="538"/>
  <c r="O82" i="537"/>
  <c r="R82" i="537" s="1"/>
  <c r="S70" i="537" s="1"/>
  <c r="Q70" i="537"/>
  <c r="R70" i="537"/>
  <c r="R126" i="538"/>
  <c r="R149" i="537"/>
  <c r="Q149" i="537"/>
  <c r="R142" i="537"/>
  <c r="Q142" i="537"/>
  <c r="R138" i="537"/>
  <c r="Q138" i="537"/>
  <c r="R135" i="537"/>
  <c r="O147" i="537"/>
  <c r="Q135" i="537"/>
  <c r="R126" i="537"/>
  <c r="Q126" i="537"/>
  <c r="AG108" i="537"/>
  <c r="AH96" i="537" s="1"/>
  <c r="AF108" i="537"/>
  <c r="Q87" i="537"/>
  <c r="AF173" i="537"/>
  <c r="AG173" i="537"/>
  <c r="AH161" i="537" s="1"/>
  <c r="Q47" i="537"/>
  <c r="R47" i="537"/>
  <c r="Q37" i="537"/>
  <c r="R37" i="537"/>
  <c r="Q33" i="537"/>
  <c r="R33" i="537"/>
  <c r="Q143" i="537"/>
  <c r="R20" i="537"/>
  <c r="Q20" i="537"/>
  <c r="R46" i="537"/>
  <c r="Q46" i="537"/>
  <c r="Q43" i="537"/>
  <c r="AG43" i="537"/>
  <c r="AH31" i="537" s="1"/>
  <c r="AF43" i="537"/>
  <c r="R23" i="537"/>
  <c r="Q23" i="537"/>
  <c r="AG30" i="537"/>
  <c r="AH18" i="537" s="1"/>
  <c r="AF30" i="537"/>
  <c r="R142" i="539"/>
  <c r="Q142" i="539"/>
  <c r="R140" i="539"/>
  <c r="Q140" i="539"/>
  <c r="R138" i="539"/>
  <c r="Q138" i="539"/>
  <c r="R136" i="539"/>
  <c r="Q136" i="539"/>
  <c r="R109" i="539"/>
  <c r="O173" i="539"/>
  <c r="AF160" i="539"/>
  <c r="AG160" i="539"/>
  <c r="AH148" i="539" s="1"/>
  <c r="R110" i="539"/>
  <c r="Q110" i="539"/>
  <c r="R112" i="539"/>
  <c r="Q112" i="539"/>
  <c r="Q127" i="539"/>
  <c r="R127" i="539"/>
  <c r="R114" i="539"/>
  <c r="Q114" i="539"/>
  <c r="Q101" i="539"/>
  <c r="R101" i="539"/>
  <c r="Q44" i="539"/>
  <c r="O56" i="539"/>
  <c r="R56" i="539" s="1"/>
  <c r="S44" i="539" s="1"/>
  <c r="R44" i="539"/>
  <c r="R61" i="539"/>
  <c r="Q61" i="539"/>
  <c r="AG69" i="539"/>
  <c r="AH57" i="539" s="1"/>
  <c r="Q69" i="539"/>
  <c r="AF69" i="539"/>
  <c r="R38" i="539"/>
  <c r="Q38" i="539"/>
  <c r="AG95" i="539"/>
  <c r="AH83" i="539" s="1"/>
  <c r="AF95" i="539"/>
  <c r="O43" i="539"/>
  <c r="R43" i="539" s="1"/>
  <c r="S31" i="539" s="1"/>
  <c r="Q31" i="539"/>
  <c r="R31" i="539"/>
  <c r="R19" i="539"/>
  <c r="Q19" i="539"/>
  <c r="Q161" i="538"/>
  <c r="O173" i="538"/>
  <c r="R161" i="538"/>
  <c r="R122" i="538"/>
  <c r="Q122" i="538"/>
  <c r="O134" i="538"/>
  <c r="R38" i="538"/>
  <c r="Q38" i="538"/>
  <c r="Q100" i="538"/>
  <c r="R100" i="538"/>
  <c r="Q83" i="538"/>
  <c r="O95" i="538"/>
  <c r="R83" i="538"/>
  <c r="Q60" i="538"/>
  <c r="R60" i="538"/>
  <c r="Q164" i="538"/>
  <c r="R164" i="538"/>
  <c r="R114" i="538"/>
  <c r="Q114" i="538"/>
  <c r="O56" i="538"/>
  <c r="R56" i="538" s="1"/>
  <c r="S44" i="538" s="1"/>
  <c r="R44" i="538"/>
  <c r="Q44" i="538"/>
  <c r="Q128" i="538"/>
  <c r="R128" i="538"/>
  <c r="R70" i="538"/>
  <c r="O82" i="538"/>
  <c r="R82" i="538" s="1"/>
  <c r="S70" i="538" s="1"/>
  <c r="Q70" i="538"/>
  <c r="AF43" i="538"/>
  <c r="Q43" i="538"/>
  <c r="AG43" i="538"/>
  <c r="AH31" i="538" s="1"/>
  <c r="AG147" i="538"/>
  <c r="AH135" i="538" s="1"/>
  <c r="AF147" i="538"/>
  <c r="O108" i="538"/>
  <c r="R96" i="538"/>
  <c r="Q96" i="538"/>
  <c r="R32" i="538"/>
  <c r="Q32" i="538"/>
  <c r="Q10" i="538"/>
  <c r="R10" i="538"/>
  <c r="Q75" i="537"/>
  <c r="R75" i="537"/>
  <c r="R111" i="538"/>
  <c r="Q111" i="538"/>
  <c r="R71" i="538"/>
  <c r="Q71" i="538"/>
  <c r="AG30" i="538"/>
  <c r="AH18" i="538" s="1"/>
  <c r="AF30" i="538"/>
  <c r="R151" i="537"/>
  <c r="Q151" i="537"/>
  <c r="R148" i="537"/>
  <c r="Q148" i="537"/>
  <c r="O160" i="537"/>
  <c r="R98" i="537"/>
  <c r="Q98" i="537"/>
  <c r="AG95" i="537"/>
  <c r="AH83" i="537" s="1"/>
  <c r="AF95" i="537"/>
  <c r="R86" i="537"/>
  <c r="Q86" i="537"/>
  <c r="R112" i="537"/>
  <c r="Q112" i="537"/>
  <c r="O17" i="538"/>
  <c r="R5" i="538"/>
  <c r="Q5" i="538"/>
  <c r="R110" i="537"/>
  <c r="Q110" i="537"/>
  <c r="R109" i="537"/>
  <c r="Q109" i="537"/>
  <c r="O121" i="537"/>
  <c r="Q45" i="537"/>
  <c r="R45" i="537"/>
  <c r="Q7" i="537"/>
  <c r="R7" i="537"/>
  <c r="AF56" i="537"/>
  <c r="AG56" i="537"/>
  <c r="AH44" i="537" s="1"/>
  <c r="Q56" i="537"/>
  <c r="R22" i="537"/>
  <c r="Q22" i="537"/>
  <c r="R19" i="537"/>
  <c r="Q19" i="537"/>
  <c r="O30" i="537"/>
  <c r="R18" i="537"/>
  <c r="Q18" i="537"/>
  <c r="G1" i="533"/>
  <c r="G2" i="533" s="1"/>
  <c r="L52" i="533"/>
  <c r="L64" i="533" s="1"/>
  <c r="K64" i="533"/>
  <c r="L112" i="533"/>
  <c r="L124" i="533" s="1"/>
  <c r="K124" i="533"/>
  <c r="L101" i="533"/>
  <c r="L111" i="533" s="1"/>
  <c r="K111" i="533"/>
  <c r="L92" i="533"/>
  <c r="L100" i="533" s="1"/>
  <c r="E2" i="533" s="1"/>
  <c r="K100" i="533"/>
  <c r="L17" i="533"/>
  <c r="L24" i="533" s="1"/>
  <c r="L25" i="533"/>
  <c r="L38" i="533" s="1"/>
  <c r="L65" i="533"/>
  <c r="L75" i="533" s="1"/>
  <c r="K16" i="533"/>
  <c r="R30" i="537" l="1"/>
  <c r="S18" i="537" s="1"/>
  <c r="Q30" i="537"/>
  <c r="R17" i="538"/>
  <c r="S5" i="538" s="1"/>
  <c r="Q17" i="538"/>
  <c r="E2" i="538"/>
  <c r="Q121" i="538"/>
  <c r="R121" i="538"/>
  <c r="S109" i="538" s="1"/>
  <c r="R108" i="539"/>
  <c r="S96" i="539" s="1"/>
  <c r="Q108" i="539"/>
  <c r="Q147" i="538"/>
  <c r="R147" i="538"/>
  <c r="S135" i="538" s="1"/>
  <c r="E2" i="539"/>
  <c r="R17" i="539"/>
  <c r="S5" i="539" s="1"/>
  <c r="Q17" i="539"/>
  <c r="Q30" i="538"/>
  <c r="R30" i="538"/>
  <c r="S18" i="538" s="1"/>
  <c r="R160" i="538"/>
  <c r="S148" i="538" s="1"/>
  <c r="Q160" i="538"/>
  <c r="R121" i="537"/>
  <c r="S109" i="537" s="1"/>
  <c r="Q121" i="537"/>
  <c r="R108" i="538"/>
  <c r="S96" i="538" s="1"/>
  <c r="Q108" i="538"/>
  <c r="R134" i="538"/>
  <c r="S122" i="538" s="1"/>
  <c r="Q134" i="538"/>
  <c r="R173" i="538"/>
  <c r="S161" i="538" s="1"/>
  <c r="Q173" i="538"/>
  <c r="Q173" i="539"/>
  <c r="R173" i="539"/>
  <c r="S161" i="539" s="1"/>
  <c r="R95" i="539"/>
  <c r="S83" i="539" s="1"/>
  <c r="Q95" i="539"/>
  <c r="Q147" i="539"/>
  <c r="R147" i="539"/>
  <c r="S135" i="539" s="1"/>
  <c r="Q160" i="537"/>
  <c r="R160" i="537"/>
  <c r="S148" i="537" s="1"/>
  <c r="R95" i="538"/>
  <c r="S83" i="538" s="1"/>
  <c r="Q95" i="538"/>
  <c r="R30" i="539"/>
  <c r="S18" i="539" s="1"/>
  <c r="Q30" i="539"/>
  <c r="R160" i="539"/>
  <c r="S148" i="539" s="1"/>
  <c r="Q160" i="539"/>
  <c r="R17" i="537"/>
  <c r="S5" i="537" s="1"/>
  <c r="Q17" i="537"/>
  <c r="E2" i="537"/>
  <c r="Q108" i="537"/>
  <c r="R108" i="537"/>
  <c r="S96" i="537" s="1"/>
  <c r="Q121" i="539"/>
  <c r="R147" i="537"/>
  <c r="S135" i="537" s="1"/>
  <c r="Q147" i="537"/>
  <c r="R173" i="537"/>
  <c r="S161" i="537" s="1"/>
  <c r="Q173" i="537"/>
  <c r="Q95" i="537"/>
  <c r="R95" i="537"/>
  <c r="S83" i="537" s="1"/>
  <c r="Q134" i="539"/>
  <c r="R134" i="539"/>
  <c r="S122" i="539" s="1"/>
  <c r="R134" i="537"/>
  <c r="S122" i="537" s="1"/>
  <c r="Q134" i="537"/>
  <c r="AE173" i="532"/>
  <c r="AD173" i="532"/>
  <c r="AA173" i="532"/>
  <c r="Z173" i="532"/>
  <c r="M173" i="532"/>
  <c r="W172" i="532"/>
  <c r="H172" i="532"/>
  <c r="W171" i="532"/>
  <c r="H171" i="532"/>
  <c r="AG170" i="532"/>
  <c r="AF170" i="532"/>
  <c r="W170" i="532"/>
  <c r="H170" i="532"/>
  <c r="AG169" i="532"/>
  <c r="AF169" i="532"/>
  <c r="W169" i="532"/>
  <c r="H169" i="532"/>
  <c r="AG168" i="532"/>
  <c r="AF168" i="532"/>
  <c r="W168" i="532"/>
  <c r="H168" i="532"/>
  <c r="AG167" i="532"/>
  <c r="AF167" i="532"/>
  <c r="W167" i="532"/>
  <c r="H167" i="532"/>
  <c r="AG166" i="532"/>
  <c r="AF166" i="532"/>
  <c r="W166" i="532"/>
  <c r="H166" i="532"/>
  <c r="AG165" i="532"/>
  <c r="AF165" i="532"/>
  <c r="W165" i="532"/>
  <c r="H165" i="532"/>
  <c r="W164" i="532"/>
  <c r="N164" i="532"/>
  <c r="P164" i="532"/>
  <c r="H164" i="532"/>
  <c r="W163" i="532"/>
  <c r="N163" i="532"/>
  <c r="O163" i="532" s="1"/>
  <c r="AG163" i="532"/>
  <c r="P163" i="532"/>
  <c r="H163" i="532"/>
  <c r="W162" i="532"/>
  <c r="N162" i="532"/>
  <c r="AG162" i="532" s="1"/>
  <c r="P162" i="532"/>
  <c r="H162" i="532"/>
  <c r="W161" i="532"/>
  <c r="N161" i="532"/>
  <c r="P161" i="532"/>
  <c r="H161" i="532"/>
  <c r="AE160" i="532"/>
  <c r="AD160" i="532"/>
  <c r="AA160" i="532"/>
  <c r="Z160" i="532"/>
  <c r="M160" i="532"/>
  <c r="W159" i="532"/>
  <c r="H159" i="532"/>
  <c r="W158" i="532"/>
  <c r="H158" i="532"/>
  <c r="W157" i="532"/>
  <c r="H157" i="532"/>
  <c r="W156" i="532"/>
  <c r="H156" i="532"/>
  <c r="AG155" i="532"/>
  <c r="AF155" i="532"/>
  <c r="W155" i="532"/>
  <c r="H155" i="532"/>
  <c r="AG154" i="532"/>
  <c r="AF154" i="532"/>
  <c r="W154" i="532"/>
  <c r="H154" i="532"/>
  <c r="W153" i="532"/>
  <c r="P153" i="532"/>
  <c r="N153" i="532"/>
  <c r="O153" i="532" s="1"/>
  <c r="H153" i="532"/>
  <c r="W152" i="532"/>
  <c r="P152" i="532"/>
  <c r="N152" i="532"/>
  <c r="AG152" i="532" s="1"/>
  <c r="H152" i="532"/>
  <c r="W151" i="532"/>
  <c r="P151" i="532"/>
  <c r="N151" i="532"/>
  <c r="O151" i="532" s="1"/>
  <c r="H151" i="532"/>
  <c r="W150" i="532"/>
  <c r="P150" i="532"/>
  <c r="N150" i="532"/>
  <c r="H150" i="532"/>
  <c r="W149" i="532"/>
  <c r="N149" i="532"/>
  <c r="O149" i="532" s="1"/>
  <c r="P149" i="532"/>
  <c r="H149" i="532"/>
  <c r="W148" i="532"/>
  <c r="N148" i="532" s="1"/>
  <c r="H148" i="532"/>
  <c r="AE147" i="532"/>
  <c r="AD147" i="532"/>
  <c r="AA147" i="532"/>
  <c r="Z147" i="532"/>
  <c r="W147" i="532"/>
  <c r="M147" i="532"/>
  <c r="W146" i="532"/>
  <c r="H146" i="532"/>
  <c r="AG145" i="532"/>
  <c r="AF145" i="532"/>
  <c r="W145" i="532"/>
  <c r="AG144" i="532"/>
  <c r="AF144" i="532"/>
  <c r="W144" i="532"/>
  <c r="H144" i="532"/>
  <c r="W143" i="532"/>
  <c r="P143" i="532"/>
  <c r="N143" i="532"/>
  <c r="H143" i="532"/>
  <c r="W142" i="532"/>
  <c r="P142" i="532"/>
  <c r="N142" i="532"/>
  <c r="O142" i="532" s="1"/>
  <c r="H142" i="532"/>
  <c r="W141" i="532"/>
  <c r="N141" i="532"/>
  <c r="P141" i="532"/>
  <c r="H141" i="532"/>
  <c r="W140" i="532"/>
  <c r="N140" i="532"/>
  <c r="O140" i="532" s="1"/>
  <c r="P140" i="532"/>
  <c r="H140" i="532"/>
  <c r="W139" i="532"/>
  <c r="N139" i="532"/>
  <c r="P139" i="532"/>
  <c r="H139" i="532"/>
  <c r="W138" i="532"/>
  <c r="N138" i="532"/>
  <c r="O138" i="532" s="1"/>
  <c r="P138" i="532"/>
  <c r="H138" i="532"/>
  <c r="W137" i="532"/>
  <c r="N137" i="532"/>
  <c r="P137" i="532"/>
  <c r="H137" i="532"/>
  <c r="W136" i="532"/>
  <c r="N136" i="532"/>
  <c r="O136" i="532" s="1"/>
  <c r="P136" i="532"/>
  <c r="H136" i="532"/>
  <c r="W135" i="532"/>
  <c r="N135" i="532" s="1"/>
  <c r="P135" i="532"/>
  <c r="H135" i="532"/>
  <c r="AE134" i="532"/>
  <c r="AD134" i="532"/>
  <c r="AA134" i="532"/>
  <c r="Z134" i="532"/>
  <c r="M134" i="532"/>
  <c r="W133" i="532"/>
  <c r="H133" i="532"/>
  <c r="W132" i="532"/>
  <c r="H132" i="532"/>
  <c r="AG131" i="532"/>
  <c r="AF131" i="532"/>
  <c r="W131" i="532"/>
  <c r="H131" i="532"/>
  <c r="W130" i="532"/>
  <c r="N130" i="532"/>
  <c r="O130" i="532" s="1"/>
  <c r="P130" i="532"/>
  <c r="H130" i="532"/>
  <c r="W129" i="532"/>
  <c r="N129" i="532"/>
  <c r="AG129" i="532" s="1"/>
  <c r="P129" i="532"/>
  <c r="H129" i="532"/>
  <c r="W128" i="532"/>
  <c r="P128" i="532"/>
  <c r="N128" i="532"/>
  <c r="O128" i="532" s="1"/>
  <c r="H128" i="532"/>
  <c r="W127" i="532"/>
  <c r="N127" i="532"/>
  <c r="P127" i="532"/>
  <c r="H127" i="532"/>
  <c r="W126" i="532"/>
  <c r="N126" i="532"/>
  <c r="O126" i="532" s="1"/>
  <c r="P126" i="532"/>
  <c r="H126" i="532"/>
  <c r="W125" i="532"/>
  <c r="N125" i="532"/>
  <c r="AG125" i="532" s="1"/>
  <c r="P125" i="532"/>
  <c r="H125" i="532"/>
  <c r="W124" i="532"/>
  <c r="P124" i="532"/>
  <c r="N124" i="532"/>
  <c r="O124" i="532" s="1"/>
  <c r="H124" i="532"/>
  <c r="W123" i="532"/>
  <c r="N123" i="532"/>
  <c r="P123" i="532"/>
  <c r="H123" i="532"/>
  <c r="W122" i="532"/>
  <c r="N122" i="532"/>
  <c r="P122" i="532"/>
  <c r="H122" i="532"/>
  <c r="AE121" i="532"/>
  <c r="AD121" i="532"/>
  <c r="AA121" i="532"/>
  <c r="Z121" i="532"/>
  <c r="W121" i="532"/>
  <c r="M121" i="532"/>
  <c r="AG120" i="532"/>
  <c r="AF120" i="532"/>
  <c r="W120" i="532"/>
  <c r="H120" i="532"/>
  <c r="AG119" i="532"/>
  <c r="AF119" i="532"/>
  <c r="W119" i="532"/>
  <c r="H119" i="532"/>
  <c r="AG118" i="532"/>
  <c r="AF118" i="532"/>
  <c r="W118" i="532"/>
  <c r="H118" i="532"/>
  <c r="AG117" i="532"/>
  <c r="AF117" i="532"/>
  <c r="W117" i="532"/>
  <c r="H117" i="532"/>
  <c r="AG116" i="532"/>
  <c r="AF116" i="532"/>
  <c r="W116" i="532"/>
  <c r="H116" i="532"/>
  <c r="W115" i="532"/>
  <c r="N115" i="532" s="1"/>
  <c r="AF115" i="532" s="1"/>
  <c r="P115" i="532"/>
  <c r="H115" i="532"/>
  <c r="W114" i="532"/>
  <c r="N114" i="532"/>
  <c r="P114" i="532"/>
  <c r="H114" i="532"/>
  <c r="W113" i="532"/>
  <c r="N113" i="532" s="1"/>
  <c r="O113" i="532"/>
  <c r="P113" i="532"/>
  <c r="H113" i="532"/>
  <c r="W112" i="532"/>
  <c r="N112" i="532"/>
  <c r="P112" i="532"/>
  <c r="H112" i="532"/>
  <c r="W111" i="532"/>
  <c r="N111" i="532" s="1"/>
  <c r="P111" i="532"/>
  <c r="H111" i="532"/>
  <c r="AG110" i="532"/>
  <c r="W110" i="532"/>
  <c r="N110" i="532"/>
  <c r="O110" i="532" s="1"/>
  <c r="H110" i="532"/>
  <c r="W109" i="532"/>
  <c r="N109" i="532" s="1"/>
  <c r="P121" i="532"/>
  <c r="H109" i="532"/>
  <c r="AE108" i="532"/>
  <c r="AD108" i="532"/>
  <c r="AA108" i="532"/>
  <c r="Z108" i="532"/>
  <c r="W108" i="532"/>
  <c r="M108" i="532"/>
  <c r="W107" i="532"/>
  <c r="H107" i="532"/>
  <c r="AG106" i="532"/>
  <c r="AF106" i="532"/>
  <c r="W106" i="532"/>
  <c r="H106" i="532"/>
  <c r="AG105" i="532"/>
  <c r="AF105" i="532"/>
  <c r="W105" i="532"/>
  <c r="H105" i="532"/>
  <c r="AG104" i="532"/>
  <c r="AF104" i="532"/>
  <c r="W104" i="532"/>
  <c r="H104" i="532"/>
  <c r="AG103" i="532"/>
  <c r="AF103" i="532"/>
  <c r="W103" i="532"/>
  <c r="H103" i="532"/>
  <c r="AG102" i="532"/>
  <c r="AF102" i="532"/>
  <c r="W102" i="532"/>
  <c r="H102" i="532"/>
  <c r="W101" i="532"/>
  <c r="N101" i="532"/>
  <c r="O101" i="532" s="1"/>
  <c r="AF101" i="532"/>
  <c r="P101" i="532"/>
  <c r="H101" i="532"/>
  <c r="W100" i="532"/>
  <c r="N100" i="532"/>
  <c r="AG100" i="532" s="1"/>
  <c r="P100" i="532"/>
  <c r="H100" i="532"/>
  <c r="W99" i="532"/>
  <c r="P99" i="532"/>
  <c r="N99" i="532"/>
  <c r="O99" i="532" s="1"/>
  <c r="AF99" i="532"/>
  <c r="H99" i="532"/>
  <c r="W98" i="532"/>
  <c r="N98" i="532"/>
  <c r="P98" i="532"/>
  <c r="H98" i="532"/>
  <c r="W97" i="532"/>
  <c r="N97" i="532"/>
  <c r="O97" i="532" s="1"/>
  <c r="AF97" i="532"/>
  <c r="P97" i="532"/>
  <c r="H97" i="532"/>
  <c r="W96" i="532"/>
  <c r="N96" i="532" s="1"/>
  <c r="H96" i="532"/>
  <c r="AE95" i="532"/>
  <c r="AD95" i="532"/>
  <c r="AA95" i="532"/>
  <c r="Z95" i="532"/>
  <c r="M95" i="532"/>
  <c r="AG94" i="532"/>
  <c r="AF94" i="532"/>
  <c r="W94" i="532"/>
  <c r="H94" i="532"/>
  <c r="AG93" i="532"/>
  <c r="AF93" i="532"/>
  <c r="W93" i="532"/>
  <c r="H93" i="532"/>
  <c r="AG92" i="532"/>
  <c r="AF92" i="532"/>
  <c r="W92" i="532"/>
  <c r="H92" i="532"/>
  <c r="AG91" i="532"/>
  <c r="AF91" i="532"/>
  <c r="W91" i="532"/>
  <c r="H91" i="532"/>
  <c r="AG90" i="532"/>
  <c r="AF90" i="532"/>
  <c r="W90" i="532"/>
  <c r="H90" i="532"/>
  <c r="AG89" i="532"/>
  <c r="AF89" i="532"/>
  <c r="W89" i="532"/>
  <c r="H89" i="532"/>
  <c r="W88" i="532"/>
  <c r="N88" i="532"/>
  <c r="P88" i="532"/>
  <c r="H88" i="532"/>
  <c r="W87" i="532"/>
  <c r="N87" i="532"/>
  <c r="O87" i="532" s="1"/>
  <c r="AF87" i="532"/>
  <c r="P87" i="532"/>
  <c r="H87" i="532"/>
  <c r="W86" i="532"/>
  <c r="N86" i="532"/>
  <c r="AG86" i="532" s="1"/>
  <c r="P86" i="532"/>
  <c r="H86" i="532"/>
  <c r="W85" i="532"/>
  <c r="P85" i="532"/>
  <c r="N85" i="532"/>
  <c r="O85" i="532" s="1"/>
  <c r="AF85" i="532"/>
  <c r="H85" i="532"/>
  <c r="W84" i="532"/>
  <c r="N84" i="532"/>
  <c r="P84" i="532"/>
  <c r="H84" i="532"/>
  <c r="W83" i="532"/>
  <c r="N83" i="532"/>
  <c r="AG83" i="532" s="1"/>
  <c r="P83" i="532"/>
  <c r="H83" i="532"/>
  <c r="AE82" i="532"/>
  <c r="AD82" i="532"/>
  <c r="AA82" i="532"/>
  <c r="Z82" i="532"/>
  <c r="M82" i="532"/>
  <c r="W81" i="532"/>
  <c r="AG80" i="532"/>
  <c r="AF80" i="532"/>
  <c r="W80" i="532"/>
  <c r="AG79" i="532"/>
  <c r="AF79" i="532"/>
  <c r="W79" i="532"/>
  <c r="AG78" i="532"/>
  <c r="AF78" i="532"/>
  <c r="W78" i="532"/>
  <c r="AG77" i="532"/>
  <c r="AF77" i="532"/>
  <c r="W77" i="532"/>
  <c r="AG76" i="532"/>
  <c r="AF76" i="532"/>
  <c r="W76" i="532"/>
  <c r="H76" i="532"/>
  <c r="W75" i="532"/>
  <c r="N75" i="532" s="1"/>
  <c r="H75" i="532"/>
  <c r="W74" i="532"/>
  <c r="N74" i="532" s="1"/>
  <c r="H74" i="532"/>
  <c r="W73" i="532"/>
  <c r="N73" i="532" s="1"/>
  <c r="H73" i="532"/>
  <c r="W72" i="532"/>
  <c r="N72" i="532" s="1"/>
  <c r="H72" i="532"/>
  <c r="W71" i="532"/>
  <c r="N71" i="532" s="1"/>
  <c r="P71" i="532"/>
  <c r="H71" i="532"/>
  <c r="W70" i="532"/>
  <c r="O70" i="532"/>
  <c r="N70" i="532"/>
  <c r="H70" i="532"/>
  <c r="AE69" i="532"/>
  <c r="AD69" i="532"/>
  <c r="AA69" i="532"/>
  <c r="Z69" i="532"/>
  <c r="W69" i="532"/>
  <c r="M69" i="532"/>
  <c r="W68" i="532"/>
  <c r="H68" i="532"/>
  <c r="AG67" i="532"/>
  <c r="AF67" i="532"/>
  <c r="W67" i="532"/>
  <c r="H67" i="532"/>
  <c r="AG66" i="532"/>
  <c r="AF66" i="532"/>
  <c r="W66" i="532"/>
  <c r="H66" i="532"/>
  <c r="AG65" i="532"/>
  <c r="AF65" i="532"/>
  <c r="W65" i="532"/>
  <c r="H65" i="532"/>
  <c r="AG64" i="532"/>
  <c r="AF64" i="532"/>
  <c r="W64" i="532"/>
  <c r="H64" i="532"/>
  <c r="AG63" i="532"/>
  <c r="AF63" i="532"/>
  <c r="W63" i="532"/>
  <c r="H63" i="532"/>
  <c r="AG62" i="532"/>
  <c r="AF62" i="532"/>
  <c r="W62" i="532"/>
  <c r="H62" i="532"/>
  <c r="W61" i="532"/>
  <c r="P61" i="532"/>
  <c r="N61" i="532"/>
  <c r="H61" i="532"/>
  <c r="W60" i="532"/>
  <c r="N60" i="532"/>
  <c r="P60" i="532"/>
  <c r="H60" i="532"/>
  <c r="W59" i="532"/>
  <c r="N59" i="532"/>
  <c r="P59" i="532"/>
  <c r="H59" i="532"/>
  <c r="W58" i="532"/>
  <c r="N58" i="532"/>
  <c r="P58" i="532"/>
  <c r="H58" i="532"/>
  <c r="W57" i="532"/>
  <c r="N57" i="532" s="1"/>
  <c r="H57" i="532"/>
  <c r="AE56" i="532"/>
  <c r="AD56" i="532"/>
  <c r="AA56" i="532"/>
  <c r="Z56" i="532"/>
  <c r="W56" i="532"/>
  <c r="M56" i="532"/>
  <c r="W55" i="532"/>
  <c r="H55" i="532"/>
  <c r="AG54" i="532"/>
  <c r="AF54" i="532"/>
  <c r="W54" i="532"/>
  <c r="H54" i="532"/>
  <c r="AG53" i="532"/>
  <c r="AF53" i="532"/>
  <c r="W53" i="532"/>
  <c r="H53" i="532"/>
  <c r="AG52" i="532"/>
  <c r="AF52" i="532"/>
  <c r="W52" i="532"/>
  <c r="H52" i="532"/>
  <c r="AG51" i="532"/>
  <c r="AF51" i="532"/>
  <c r="W51" i="532"/>
  <c r="H51" i="532"/>
  <c r="W50" i="532"/>
  <c r="N50" i="532" s="1"/>
  <c r="H50" i="532"/>
  <c r="W49" i="532"/>
  <c r="N49" i="532" s="1"/>
  <c r="H49" i="532"/>
  <c r="W48" i="532"/>
  <c r="N48" i="532" s="1"/>
  <c r="P48" i="532"/>
  <c r="H48" i="532"/>
  <c r="W47" i="532"/>
  <c r="N47" i="532" s="1"/>
  <c r="H47" i="532"/>
  <c r="W46" i="532"/>
  <c r="N46" i="532" s="1"/>
  <c r="P46" i="532"/>
  <c r="H46" i="532"/>
  <c r="W45" i="532"/>
  <c r="N45" i="532" s="1"/>
  <c r="H45" i="532"/>
  <c r="W44" i="532"/>
  <c r="O44" i="532"/>
  <c r="N44" i="532"/>
  <c r="H44" i="532"/>
  <c r="AE43" i="532"/>
  <c r="AD43" i="532"/>
  <c r="AA43" i="532"/>
  <c r="Z43" i="532"/>
  <c r="M43" i="532"/>
  <c r="W42" i="532"/>
  <c r="H42" i="532"/>
  <c r="W41" i="532"/>
  <c r="H41" i="532"/>
  <c r="AG40" i="532"/>
  <c r="AF40" i="532"/>
  <c r="W40" i="532"/>
  <c r="H40" i="532"/>
  <c r="AG39" i="532"/>
  <c r="AF39" i="532"/>
  <c r="W39" i="532"/>
  <c r="H39" i="532"/>
  <c r="AG38" i="532"/>
  <c r="AF38" i="532"/>
  <c r="W38" i="532"/>
  <c r="H38" i="532"/>
  <c r="W37" i="532"/>
  <c r="N37" i="532" s="1"/>
  <c r="H37" i="532"/>
  <c r="W36" i="532"/>
  <c r="N36" i="532" s="1"/>
  <c r="P36" i="532"/>
  <c r="H36" i="532"/>
  <c r="W35" i="532"/>
  <c r="N35" i="532" s="1"/>
  <c r="H35" i="532"/>
  <c r="W34" i="532"/>
  <c r="N34" i="532" s="1"/>
  <c r="P34" i="532"/>
  <c r="H34" i="532"/>
  <c r="W33" i="532"/>
  <c r="N33" i="532" s="1"/>
  <c r="H33" i="532"/>
  <c r="W32" i="532"/>
  <c r="N32" i="532" s="1"/>
  <c r="P32" i="532"/>
  <c r="H32" i="532"/>
  <c r="W31" i="532"/>
  <c r="O31" i="532"/>
  <c r="N31" i="532"/>
  <c r="H31" i="532"/>
  <c r="AE30" i="532"/>
  <c r="AD30" i="532"/>
  <c r="AA30" i="532"/>
  <c r="Z30" i="532"/>
  <c r="M30" i="532"/>
  <c r="AF29" i="532"/>
  <c r="W29" i="532"/>
  <c r="H29" i="532"/>
  <c r="AG28" i="532"/>
  <c r="AF28" i="532"/>
  <c r="W28" i="532"/>
  <c r="H28" i="532"/>
  <c r="AG27" i="532"/>
  <c r="AF27" i="532"/>
  <c r="W27" i="532"/>
  <c r="H27" i="532"/>
  <c r="AG26" i="532"/>
  <c r="AF26" i="532"/>
  <c r="W26" i="532"/>
  <c r="H26" i="532"/>
  <c r="AG25" i="532"/>
  <c r="AF25" i="532"/>
  <c r="W25" i="532"/>
  <c r="H25" i="532"/>
  <c r="AG24" i="532"/>
  <c r="AF24" i="532"/>
  <c r="W24" i="532"/>
  <c r="H24" i="532"/>
  <c r="W23" i="532"/>
  <c r="N23" i="532"/>
  <c r="P23" i="532"/>
  <c r="H23" i="532"/>
  <c r="W22" i="532"/>
  <c r="N22" i="532" s="1"/>
  <c r="P22" i="532"/>
  <c r="H22" i="532"/>
  <c r="W21" i="532"/>
  <c r="N21" i="532"/>
  <c r="P21" i="532"/>
  <c r="H21" i="532"/>
  <c r="W20" i="532"/>
  <c r="N20" i="532" s="1"/>
  <c r="P30" i="532"/>
  <c r="H20" i="532"/>
  <c r="W19" i="532"/>
  <c r="N19" i="532"/>
  <c r="P19" i="532"/>
  <c r="H19" i="532"/>
  <c r="W18" i="532"/>
  <c r="N18" i="532"/>
  <c r="O18" i="532" s="1"/>
  <c r="P18" i="532"/>
  <c r="H18" i="532"/>
  <c r="AE17" i="532"/>
  <c r="AD17" i="532"/>
  <c r="AA17" i="532"/>
  <c r="Z17" i="532"/>
  <c r="W17" i="532"/>
  <c r="M17" i="532"/>
  <c r="AG16" i="532"/>
  <c r="AF16" i="532"/>
  <c r="W16" i="532"/>
  <c r="H16" i="532"/>
  <c r="AG15" i="532"/>
  <c r="AF15" i="532"/>
  <c r="W15" i="532"/>
  <c r="H15" i="532"/>
  <c r="AG14" i="532"/>
  <c r="AF14" i="532"/>
  <c r="W14" i="532"/>
  <c r="H14" i="532"/>
  <c r="AG13" i="532"/>
  <c r="AF13" i="532"/>
  <c r="W13" i="532"/>
  <c r="H13" i="532"/>
  <c r="AG12" i="532"/>
  <c r="AF12" i="532"/>
  <c r="W12" i="532"/>
  <c r="H12" i="532"/>
  <c r="AG11" i="532"/>
  <c r="AF11" i="532"/>
  <c r="W11" i="532"/>
  <c r="H11" i="532"/>
  <c r="W10" i="532"/>
  <c r="N10" i="532" s="1"/>
  <c r="P10" i="532"/>
  <c r="H10" i="532"/>
  <c r="W9" i="532"/>
  <c r="N9" i="532"/>
  <c r="AG9" i="532" s="1"/>
  <c r="H9" i="532"/>
  <c r="W8" i="532"/>
  <c r="N8" i="532" s="1"/>
  <c r="P8" i="532"/>
  <c r="H8" i="532"/>
  <c r="W7" i="532"/>
  <c r="N7" i="532"/>
  <c r="P7" i="532"/>
  <c r="H7" i="532"/>
  <c r="W6" i="532"/>
  <c r="N6" i="532" s="1"/>
  <c r="P6" i="532"/>
  <c r="H6" i="532"/>
  <c r="W5" i="532"/>
  <c r="N5" i="532" s="1"/>
  <c r="P5" i="532"/>
  <c r="H5" i="532"/>
  <c r="AE2" i="532"/>
  <c r="AD2" i="532"/>
  <c r="AA2" i="532"/>
  <c r="Z2" i="532"/>
  <c r="I2" i="532"/>
  <c r="I1" i="532"/>
  <c r="E1" i="532"/>
  <c r="M32" i="531"/>
  <c r="L32" i="531"/>
  <c r="K32" i="531"/>
  <c r="L8" i="531" s="1"/>
  <c r="J32" i="531"/>
  <c r="I32" i="531"/>
  <c r="H32" i="531"/>
  <c r="G32" i="531"/>
  <c r="J8" i="531" s="1"/>
  <c r="F32" i="531"/>
  <c r="E32" i="531"/>
  <c r="D32" i="531"/>
  <c r="Q15" i="531"/>
  <c r="P15" i="531"/>
  <c r="O15" i="531"/>
  <c r="N15" i="531"/>
  <c r="M15" i="531"/>
  <c r="L15" i="531"/>
  <c r="K15" i="531"/>
  <c r="J15" i="531"/>
  <c r="I15" i="531"/>
  <c r="H15" i="531"/>
  <c r="G15" i="531"/>
  <c r="F15" i="531"/>
  <c r="E15" i="531"/>
  <c r="F8" i="531" s="1"/>
  <c r="D15" i="531"/>
  <c r="H8" i="531"/>
  <c r="L7" i="531"/>
  <c r="J7" i="531"/>
  <c r="H7" i="531"/>
  <c r="F7" i="531"/>
  <c r="L6" i="531"/>
  <c r="J6" i="531"/>
  <c r="H6" i="531"/>
  <c r="F6" i="531"/>
  <c r="P17" i="532" l="1"/>
  <c r="AG7" i="532"/>
  <c r="P57" i="532"/>
  <c r="AG113" i="532"/>
  <c r="AG143" i="532"/>
  <c r="AG150" i="532"/>
  <c r="P43" i="532"/>
  <c r="R44" i="532"/>
  <c r="Q70" i="532"/>
  <c r="AF70" i="532"/>
  <c r="AG98" i="532"/>
  <c r="P110" i="532"/>
  <c r="AG127" i="532"/>
  <c r="P147" i="532"/>
  <c r="AG137" i="532"/>
  <c r="AG139" i="532"/>
  <c r="AG141" i="532"/>
  <c r="P148" i="532"/>
  <c r="AG84" i="532"/>
  <c r="AG88" i="532"/>
  <c r="AF114" i="532"/>
  <c r="AG122" i="532"/>
  <c r="AF161" i="532"/>
  <c r="G1" i="532"/>
  <c r="G2" i="532" s="1"/>
  <c r="AF19" i="532"/>
  <c r="P20" i="532"/>
  <c r="AF21" i="532"/>
  <c r="AF23" i="532"/>
  <c r="AF31" i="532"/>
  <c r="AF44" i="532"/>
  <c r="AF59" i="532"/>
  <c r="AG60" i="532"/>
  <c r="AF61" i="532"/>
  <c r="P69" i="532"/>
  <c r="P82" i="532"/>
  <c r="P96" i="532"/>
  <c r="AF113" i="532"/>
  <c r="AG164" i="532"/>
  <c r="O6" i="532"/>
  <c r="AG6" i="532"/>
  <c r="AF6" i="532"/>
  <c r="O32" i="532"/>
  <c r="AG32" i="532"/>
  <c r="AF32" i="532"/>
  <c r="R18" i="532"/>
  <c r="Q18" i="532"/>
  <c r="AG33" i="532"/>
  <c r="AF33" i="532"/>
  <c r="O33" i="532"/>
  <c r="O46" i="532"/>
  <c r="AG46" i="532"/>
  <c r="AF46" i="532"/>
  <c r="AG49" i="532"/>
  <c r="AF49" i="532"/>
  <c r="O49" i="532"/>
  <c r="O50" i="532"/>
  <c r="AG50" i="532"/>
  <c r="AF50" i="532"/>
  <c r="N17" i="532"/>
  <c r="O5" i="532"/>
  <c r="AG5" i="532"/>
  <c r="AF5" i="532"/>
  <c r="O8" i="532"/>
  <c r="AG8" i="532"/>
  <c r="AF8" i="532"/>
  <c r="O36" i="532"/>
  <c r="AG36" i="532"/>
  <c r="AF36" i="532"/>
  <c r="AG47" i="532"/>
  <c r="AF47" i="532"/>
  <c r="O47" i="532"/>
  <c r="O10" i="532"/>
  <c r="AG10" i="532"/>
  <c r="AF10" i="532"/>
  <c r="AG20" i="532"/>
  <c r="AF20" i="532"/>
  <c r="O20" i="532"/>
  <c r="AG22" i="532"/>
  <c r="AF22" i="532"/>
  <c r="O22" i="532"/>
  <c r="N43" i="532"/>
  <c r="O34" i="532"/>
  <c r="AG34" i="532"/>
  <c r="AF34" i="532"/>
  <c r="AG37" i="532"/>
  <c r="AF37" i="532"/>
  <c r="O37" i="532"/>
  <c r="N56" i="532"/>
  <c r="AG45" i="532"/>
  <c r="AF45" i="532"/>
  <c r="O45" i="532"/>
  <c r="AG35" i="532"/>
  <c r="AF35" i="532"/>
  <c r="O35" i="532"/>
  <c r="O48" i="532"/>
  <c r="AG48" i="532"/>
  <c r="AF48" i="532"/>
  <c r="N69" i="532"/>
  <c r="AF57" i="532"/>
  <c r="O57" i="532"/>
  <c r="AG57" i="532"/>
  <c r="AF18" i="532"/>
  <c r="AG19" i="532"/>
  <c r="AG21" i="532"/>
  <c r="AG23" i="532"/>
  <c r="P31" i="532"/>
  <c r="AG44" i="532"/>
  <c r="P50" i="532"/>
  <c r="AG58" i="532"/>
  <c r="AF58" i="532"/>
  <c r="O58" i="532"/>
  <c r="N82" i="532"/>
  <c r="O74" i="532"/>
  <c r="AG74" i="532"/>
  <c r="AF74" i="532"/>
  <c r="N121" i="532"/>
  <c r="O109" i="532"/>
  <c r="AG109" i="532"/>
  <c r="AF109" i="532"/>
  <c r="O9" i="532"/>
  <c r="AG18" i="532"/>
  <c r="N30" i="532"/>
  <c r="Q31" i="532"/>
  <c r="O56" i="532"/>
  <c r="P56" i="532"/>
  <c r="AG71" i="532"/>
  <c r="AF71" i="532"/>
  <c r="O71" i="532"/>
  <c r="AG75" i="532"/>
  <c r="AF75" i="532"/>
  <c r="O75" i="532"/>
  <c r="R99" i="532"/>
  <c r="Q99" i="532"/>
  <c r="O7" i="532"/>
  <c r="AF7" i="532"/>
  <c r="P9" i="532"/>
  <c r="AF9" i="532"/>
  <c r="O19" i="532"/>
  <c r="O21" i="532"/>
  <c r="O23" i="532"/>
  <c r="AG31" i="532"/>
  <c r="P33" i="532"/>
  <c r="P35" i="532"/>
  <c r="P37" i="532"/>
  <c r="P44" i="532"/>
  <c r="P45" i="532"/>
  <c r="P47" i="532"/>
  <c r="P49" i="532"/>
  <c r="O72" i="532"/>
  <c r="AG72" i="532"/>
  <c r="AF72" i="532"/>
  <c r="R85" i="532"/>
  <c r="Q85" i="532"/>
  <c r="O96" i="532"/>
  <c r="AG96" i="532"/>
  <c r="N108" i="532"/>
  <c r="AF96" i="532"/>
  <c r="P108" i="532"/>
  <c r="R110" i="532"/>
  <c r="Q110" i="532"/>
  <c r="Q44" i="532"/>
  <c r="AG73" i="532"/>
  <c r="AF73" i="532"/>
  <c r="O73" i="532"/>
  <c r="AG111" i="532"/>
  <c r="AF111" i="532"/>
  <c r="O111" i="532"/>
  <c r="AG59" i="532"/>
  <c r="O60" i="532"/>
  <c r="AG61" i="532"/>
  <c r="R70" i="532"/>
  <c r="AG70" i="532"/>
  <c r="P72" i="532"/>
  <c r="P74" i="532"/>
  <c r="O83" i="532"/>
  <c r="O84" i="532"/>
  <c r="AG85" i="532"/>
  <c r="O86" i="532"/>
  <c r="Q87" i="532"/>
  <c r="AG87" i="532"/>
  <c r="O88" i="532"/>
  <c r="P95" i="532"/>
  <c r="N95" i="532"/>
  <c r="Q97" i="532"/>
  <c r="AG97" i="532"/>
  <c r="O98" i="532"/>
  <c r="AG99" i="532"/>
  <c r="O100" i="532"/>
  <c r="R101" i="532"/>
  <c r="AG101" i="532"/>
  <c r="P109" i="532"/>
  <c r="AF110" i="532"/>
  <c r="O115" i="532"/>
  <c r="R136" i="532"/>
  <c r="Q136" i="532"/>
  <c r="N160" i="532"/>
  <c r="O148" i="532"/>
  <c r="AG148" i="532"/>
  <c r="AF148" i="532"/>
  <c r="AF60" i="532"/>
  <c r="AF84" i="532"/>
  <c r="AF86" i="532"/>
  <c r="AF88" i="532"/>
  <c r="AF98" i="532"/>
  <c r="AF100" i="532"/>
  <c r="R113" i="532"/>
  <c r="AG115" i="532"/>
  <c r="AF122" i="532"/>
  <c r="N134" i="532"/>
  <c r="O122" i="532"/>
  <c r="R124" i="532"/>
  <c r="Q124" i="532"/>
  <c r="R128" i="532"/>
  <c r="Q128" i="532"/>
  <c r="O59" i="532"/>
  <c r="O61" i="532"/>
  <c r="P70" i="532"/>
  <c r="P73" i="532"/>
  <c r="P75" i="532"/>
  <c r="AF83" i="532"/>
  <c r="AF112" i="532"/>
  <c r="O114" i="532"/>
  <c r="AG114" i="532"/>
  <c r="AG123" i="532"/>
  <c r="AF123" i="532"/>
  <c r="O123" i="532"/>
  <c r="O135" i="532"/>
  <c r="AG135" i="532"/>
  <c r="AF135" i="532"/>
  <c r="N147" i="532"/>
  <c r="R142" i="532"/>
  <c r="Q142" i="532"/>
  <c r="R149" i="532"/>
  <c r="Q149" i="532"/>
  <c r="R151" i="532"/>
  <c r="Q151" i="532"/>
  <c r="R153" i="532"/>
  <c r="Q153" i="532"/>
  <c r="P160" i="532"/>
  <c r="O112" i="532"/>
  <c r="AG112" i="532"/>
  <c r="Q113" i="532"/>
  <c r="R126" i="532"/>
  <c r="Q126" i="532"/>
  <c r="R130" i="532"/>
  <c r="Q130" i="532"/>
  <c r="R138" i="532"/>
  <c r="Q138" i="532"/>
  <c r="R140" i="532"/>
  <c r="Q140" i="532"/>
  <c r="AF124" i="532"/>
  <c r="AF126" i="532"/>
  <c r="AF128" i="532"/>
  <c r="AF130" i="532"/>
  <c r="AF136" i="532"/>
  <c r="AF138" i="532"/>
  <c r="AF140" i="532"/>
  <c r="AF142" i="532"/>
  <c r="AF149" i="532"/>
  <c r="AF151" i="532"/>
  <c r="AF153" i="532"/>
  <c r="AG161" i="532"/>
  <c r="AF163" i="532"/>
  <c r="AG124" i="532"/>
  <c r="O125" i="532"/>
  <c r="AG126" i="532"/>
  <c r="O127" i="532"/>
  <c r="AG128" i="532"/>
  <c r="O129" i="532"/>
  <c r="AG130" i="532"/>
  <c r="P134" i="532"/>
  <c r="AG136" i="532"/>
  <c r="O137" i="532"/>
  <c r="AG138" i="532"/>
  <c r="O139" i="532"/>
  <c r="AG140" i="532"/>
  <c r="O141" i="532"/>
  <c r="AG142" i="532"/>
  <c r="O143" i="532"/>
  <c r="AG149" i="532"/>
  <c r="O150" i="532"/>
  <c r="AG151" i="532"/>
  <c r="O152" i="532"/>
  <c r="AG153" i="532"/>
  <c r="O161" i="532"/>
  <c r="O162" i="532"/>
  <c r="R163" i="532"/>
  <c r="O164" i="532"/>
  <c r="P173" i="532"/>
  <c r="N173" i="532"/>
  <c r="AF125" i="532"/>
  <c r="AF127" i="532"/>
  <c r="AF129" i="532"/>
  <c r="AF137" i="532"/>
  <c r="AF139" i="532"/>
  <c r="AF141" i="532"/>
  <c r="AF143" i="532"/>
  <c r="AF150" i="532"/>
  <c r="AF152" i="532"/>
  <c r="AF162" i="532"/>
  <c r="AF164" i="532"/>
  <c r="M32" i="530"/>
  <c r="L32" i="530"/>
  <c r="L8" i="530" s="1"/>
  <c r="K32" i="530"/>
  <c r="J32" i="530"/>
  <c r="I32" i="530"/>
  <c r="H32" i="530"/>
  <c r="G32" i="530"/>
  <c r="F32" i="530"/>
  <c r="E32" i="530"/>
  <c r="D32" i="530"/>
  <c r="J8" i="530" s="1"/>
  <c r="Q15" i="530"/>
  <c r="P15" i="530"/>
  <c r="O15" i="530"/>
  <c r="N15" i="530"/>
  <c r="M15" i="530"/>
  <c r="L15" i="530"/>
  <c r="K15" i="530"/>
  <c r="J15" i="530"/>
  <c r="I15" i="530"/>
  <c r="H15" i="530"/>
  <c r="G15" i="530"/>
  <c r="F15" i="530"/>
  <c r="E15" i="530"/>
  <c r="D15" i="530"/>
  <c r="F8" i="530"/>
  <c r="L7" i="530"/>
  <c r="J7" i="530"/>
  <c r="H7" i="530"/>
  <c r="F7" i="530"/>
  <c r="L6" i="530"/>
  <c r="J6" i="530"/>
  <c r="H6" i="530"/>
  <c r="F6" i="530"/>
  <c r="M32" i="529"/>
  <c r="L32" i="529"/>
  <c r="K32" i="529"/>
  <c r="L8" i="529" s="1"/>
  <c r="J32" i="529"/>
  <c r="I32" i="529"/>
  <c r="H32" i="529"/>
  <c r="G32" i="529"/>
  <c r="J8" i="529" s="1"/>
  <c r="F32" i="529"/>
  <c r="E32" i="529"/>
  <c r="D32" i="529"/>
  <c r="Q15" i="529"/>
  <c r="P15" i="529"/>
  <c r="O15" i="529"/>
  <c r="N15" i="529"/>
  <c r="M15" i="529"/>
  <c r="L15" i="529"/>
  <c r="K15" i="529"/>
  <c r="J15" i="529"/>
  <c r="I15" i="529"/>
  <c r="H15" i="529"/>
  <c r="G15" i="529"/>
  <c r="F15" i="529"/>
  <c r="E15" i="529"/>
  <c r="D15" i="529"/>
  <c r="H8" i="529" s="1"/>
  <c r="L7" i="529"/>
  <c r="J7" i="529"/>
  <c r="H7" i="529"/>
  <c r="F7" i="529"/>
  <c r="L6" i="529"/>
  <c r="J6" i="529"/>
  <c r="H6" i="529"/>
  <c r="F6" i="529"/>
  <c r="J124" i="528"/>
  <c r="H123" i="528"/>
  <c r="H122" i="528"/>
  <c r="H121" i="528"/>
  <c r="H120" i="528"/>
  <c r="H119" i="528"/>
  <c r="P118" i="528"/>
  <c r="K118" i="528" s="1"/>
  <c r="L118" i="528" s="1"/>
  <c r="H118" i="528"/>
  <c r="P117" i="528"/>
  <c r="K117" i="528"/>
  <c r="L117" i="528" s="1"/>
  <c r="H117" i="528"/>
  <c r="P116" i="528"/>
  <c r="K116" i="528" s="1"/>
  <c r="L116" i="528" s="1"/>
  <c r="H116" i="528"/>
  <c r="P115" i="528"/>
  <c r="K115" i="528"/>
  <c r="L115" i="528" s="1"/>
  <c r="H115" i="528"/>
  <c r="P114" i="528"/>
  <c r="K114" i="528" s="1"/>
  <c r="L114" i="528" s="1"/>
  <c r="H114" i="528"/>
  <c r="P113" i="528"/>
  <c r="K113" i="528"/>
  <c r="L113" i="528" s="1"/>
  <c r="H113" i="528"/>
  <c r="P112" i="528"/>
  <c r="K112" i="528" s="1"/>
  <c r="H112" i="528"/>
  <c r="J111" i="528"/>
  <c r="H110" i="528"/>
  <c r="H109" i="528"/>
  <c r="H108" i="528"/>
  <c r="H107" i="528"/>
  <c r="H106" i="528"/>
  <c r="P105" i="528"/>
  <c r="K105" i="528" s="1"/>
  <c r="L105" i="528" s="1"/>
  <c r="H105" i="528"/>
  <c r="P104" i="528"/>
  <c r="L104" i="528"/>
  <c r="K104" i="528"/>
  <c r="H104" i="528"/>
  <c r="P103" i="528"/>
  <c r="K103" i="528" s="1"/>
  <c r="L103" i="528" s="1"/>
  <c r="H103" i="528"/>
  <c r="P102" i="528"/>
  <c r="L102" i="528"/>
  <c r="K102" i="528"/>
  <c r="H102" i="528"/>
  <c r="P101" i="528"/>
  <c r="K101" i="528" s="1"/>
  <c r="H101" i="528"/>
  <c r="J100" i="528"/>
  <c r="H99" i="528"/>
  <c r="H98" i="528"/>
  <c r="H97" i="528"/>
  <c r="H96" i="528"/>
  <c r="H95" i="528"/>
  <c r="P94" i="528"/>
  <c r="K94" i="528"/>
  <c r="L94" i="528" s="1"/>
  <c r="H94" i="528"/>
  <c r="P93" i="528"/>
  <c r="K93" i="528" s="1"/>
  <c r="L93" i="528" s="1"/>
  <c r="H93" i="528"/>
  <c r="P92" i="528"/>
  <c r="K92" i="528"/>
  <c r="L92" i="528" s="1"/>
  <c r="L100" i="528" s="1"/>
  <c r="H92" i="528"/>
  <c r="H90" i="528"/>
  <c r="H89" i="528"/>
  <c r="H88" i="528"/>
  <c r="H87" i="528"/>
  <c r="H86" i="528"/>
  <c r="H85" i="528"/>
  <c r="H84" i="528"/>
  <c r="H83" i="528"/>
  <c r="H82" i="528"/>
  <c r="L81" i="528"/>
  <c r="K81" i="528"/>
  <c r="J81" i="528"/>
  <c r="H80" i="528"/>
  <c r="H79" i="528"/>
  <c r="H78" i="528"/>
  <c r="H77" i="528"/>
  <c r="H76" i="528"/>
  <c r="J75" i="528"/>
  <c r="H74" i="528"/>
  <c r="H73" i="528"/>
  <c r="H72" i="528"/>
  <c r="P71" i="528"/>
  <c r="L71" i="528"/>
  <c r="K71" i="528"/>
  <c r="H71" i="528"/>
  <c r="P70" i="528"/>
  <c r="K70" i="528" s="1"/>
  <c r="L70" i="528" s="1"/>
  <c r="H70" i="528"/>
  <c r="P69" i="528"/>
  <c r="L69" i="528"/>
  <c r="K69" i="528"/>
  <c r="H69" i="528"/>
  <c r="P68" i="528"/>
  <c r="K68" i="528" s="1"/>
  <c r="L68" i="528" s="1"/>
  <c r="H68" i="528"/>
  <c r="P67" i="528"/>
  <c r="L67" i="528"/>
  <c r="K67" i="528"/>
  <c r="H67" i="528"/>
  <c r="P66" i="528"/>
  <c r="K66" i="528" s="1"/>
  <c r="L66" i="528" s="1"/>
  <c r="H66" i="528"/>
  <c r="P65" i="528"/>
  <c r="L65" i="528"/>
  <c r="K65" i="528"/>
  <c r="H65" i="528"/>
  <c r="J64" i="528"/>
  <c r="H63" i="528"/>
  <c r="H62" i="528"/>
  <c r="H61" i="528"/>
  <c r="H60" i="528"/>
  <c r="H59" i="528"/>
  <c r="P58" i="528"/>
  <c r="K58" i="528" s="1"/>
  <c r="L58" i="528" s="1"/>
  <c r="H58" i="528"/>
  <c r="P57" i="528"/>
  <c r="K57" i="528"/>
  <c r="L57" i="528" s="1"/>
  <c r="H57" i="528"/>
  <c r="P56" i="528"/>
  <c r="K56" i="528" s="1"/>
  <c r="L56" i="528" s="1"/>
  <c r="H56" i="528"/>
  <c r="P55" i="528"/>
  <c r="K55" i="528"/>
  <c r="L55" i="528" s="1"/>
  <c r="H55" i="528"/>
  <c r="P54" i="528"/>
  <c r="K54" i="528" s="1"/>
  <c r="L54" i="528" s="1"/>
  <c r="H54" i="528"/>
  <c r="P53" i="528"/>
  <c r="K53" i="528"/>
  <c r="L53" i="528" s="1"/>
  <c r="H53" i="528"/>
  <c r="P52" i="528"/>
  <c r="K52" i="528" s="1"/>
  <c r="H52" i="528"/>
  <c r="H50" i="528"/>
  <c r="H49" i="528"/>
  <c r="H47" i="528"/>
  <c r="H46" i="528"/>
  <c r="H45" i="528"/>
  <c r="H44" i="528"/>
  <c r="H43" i="528"/>
  <c r="H42" i="528"/>
  <c r="H41" i="528"/>
  <c r="H40" i="528"/>
  <c r="H39" i="528"/>
  <c r="J38" i="528"/>
  <c r="H37" i="528"/>
  <c r="H36" i="528"/>
  <c r="H35" i="528"/>
  <c r="H34" i="528"/>
  <c r="H33" i="528"/>
  <c r="H32" i="528"/>
  <c r="H31" i="528"/>
  <c r="H30" i="528"/>
  <c r="H29" i="528"/>
  <c r="P28" i="528"/>
  <c r="K28" i="528" s="1"/>
  <c r="L28" i="528" s="1"/>
  <c r="H28" i="528"/>
  <c r="P27" i="528"/>
  <c r="K27" i="528"/>
  <c r="L27" i="528" s="1"/>
  <c r="H27" i="528"/>
  <c r="P26" i="528"/>
  <c r="K26" i="528" s="1"/>
  <c r="L26" i="528" s="1"/>
  <c r="H26" i="528"/>
  <c r="P25" i="528"/>
  <c r="K25" i="528"/>
  <c r="K38" i="528" s="1"/>
  <c r="H25" i="528"/>
  <c r="J24" i="528"/>
  <c r="H23" i="528"/>
  <c r="H22" i="528"/>
  <c r="P21" i="528"/>
  <c r="L21" i="528"/>
  <c r="K21" i="528"/>
  <c r="H21" i="528"/>
  <c r="P20" i="528"/>
  <c r="K20" i="528" s="1"/>
  <c r="L20" i="528" s="1"/>
  <c r="H20" i="528"/>
  <c r="P19" i="528"/>
  <c r="L19" i="528"/>
  <c r="K19" i="528"/>
  <c r="H19" i="528"/>
  <c r="P18" i="528"/>
  <c r="K18" i="528" s="1"/>
  <c r="L18" i="528" s="1"/>
  <c r="H18" i="528"/>
  <c r="P17" i="528"/>
  <c r="L17" i="528"/>
  <c r="K17" i="528"/>
  <c r="H17" i="528"/>
  <c r="J16" i="528"/>
  <c r="H15" i="528"/>
  <c r="H14" i="528"/>
  <c r="H13" i="528"/>
  <c r="H12" i="528"/>
  <c r="H11" i="528"/>
  <c r="H10" i="528"/>
  <c r="H9" i="528"/>
  <c r="P8" i="528"/>
  <c r="K8" i="528"/>
  <c r="L8" i="528" s="1"/>
  <c r="H8" i="528"/>
  <c r="P7" i="528"/>
  <c r="K7" i="528" s="1"/>
  <c r="L7" i="528" s="1"/>
  <c r="H7" i="528"/>
  <c r="P6" i="528"/>
  <c r="K6" i="528"/>
  <c r="L6" i="528" s="1"/>
  <c r="H6" i="528"/>
  <c r="P5" i="528"/>
  <c r="K5" i="528" s="1"/>
  <c r="H5" i="528"/>
  <c r="I2" i="528"/>
  <c r="I1" i="528"/>
  <c r="E1" i="528"/>
  <c r="J124" i="527"/>
  <c r="H123" i="527"/>
  <c r="H122" i="527"/>
  <c r="H121" i="527"/>
  <c r="H120" i="527"/>
  <c r="H119" i="527"/>
  <c r="P118" i="527"/>
  <c r="K118" i="527" s="1"/>
  <c r="L118" i="527" s="1"/>
  <c r="H118" i="527"/>
  <c r="P117" i="527"/>
  <c r="K117" i="527"/>
  <c r="L117" i="527" s="1"/>
  <c r="H117" i="527"/>
  <c r="P116" i="527"/>
  <c r="K116" i="527" s="1"/>
  <c r="L116" i="527" s="1"/>
  <c r="H116" i="527"/>
  <c r="P115" i="527"/>
  <c r="K115" i="527"/>
  <c r="L115" i="527" s="1"/>
  <c r="H115" i="527"/>
  <c r="P114" i="527"/>
  <c r="K114" i="527" s="1"/>
  <c r="L114" i="527" s="1"/>
  <c r="H114" i="527"/>
  <c r="P113" i="527"/>
  <c r="K113" i="527"/>
  <c r="L113" i="527" s="1"/>
  <c r="H113" i="527"/>
  <c r="P112" i="527"/>
  <c r="K112" i="527" s="1"/>
  <c r="H112" i="527"/>
  <c r="J111" i="527"/>
  <c r="H110" i="527"/>
  <c r="H109" i="527"/>
  <c r="H108" i="527"/>
  <c r="H107" i="527"/>
  <c r="H106" i="527"/>
  <c r="P105" i="527"/>
  <c r="K105" i="527" s="1"/>
  <c r="L105" i="527" s="1"/>
  <c r="H105" i="527"/>
  <c r="P104" i="527"/>
  <c r="K104" i="527"/>
  <c r="L104" i="527" s="1"/>
  <c r="H104" i="527"/>
  <c r="P103" i="527"/>
  <c r="K103" i="527" s="1"/>
  <c r="L103" i="527" s="1"/>
  <c r="H103" i="527"/>
  <c r="P102" i="527"/>
  <c r="K102" i="527"/>
  <c r="L102" i="527" s="1"/>
  <c r="H102" i="527"/>
  <c r="P101" i="527"/>
  <c r="K101" i="527" s="1"/>
  <c r="H101" i="527"/>
  <c r="J100" i="527"/>
  <c r="H99" i="527"/>
  <c r="H98" i="527"/>
  <c r="H97" i="527"/>
  <c r="H96" i="527"/>
  <c r="H95" i="527"/>
  <c r="P94" i="527"/>
  <c r="K94" i="527"/>
  <c r="L94" i="527" s="1"/>
  <c r="H94" i="527"/>
  <c r="P93" i="527"/>
  <c r="K93" i="527"/>
  <c r="L93" i="527" s="1"/>
  <c r="H93" i="527"/>
  <c r="P92" i="527"/>
  <c r="K92" i="527" s="1"/>
  <c r="H92" i="527"/>
  <c r="H90" i="527"/>
  <c r="H89" i="527"/>
  <c r="H88" i="527"/>
  <c r="H87" i="527"/>
  <c r="H86" i="527"/>
  <c r="H85" i="527"/>
  <c r="H84" i="527"/>
  <c r="H83" i="527"/>
  <c r="H82" i="527"/>
  <c r="L81" i="527"/>
  <c r="K81" i="527"/>
  <c r="J81" i="527"/>
  <c r="H80" i="527"/>
  <c r="H79" i="527"/>
  <c r="H78" i="527"/>
  <c r="H77" i="527"/>
  <c r="H76" i="527"/>
  <c r="J75" i="527"/>
  <c r="H74" i="527"/>
  <c r="H73" i="527"/>
  <c r="H72" i="527"/>
  <c r="P71" i="527"/>
  <c r="K71" i="527"/>
  <c r="L71" i="527" s="1"/>
  <c r="H71" i="527"/>
  <c r="P70" i="527"/>
  <c r="K70" i="527" s="1"/>
  <c r="L70" i="527" s="1"/>
  <c r="H70" i="527"/>
  <c r="P69" i="527"/>
  <c r="K69" i="527"/>
  <c r="L69" i="527" s="1"/>
  <c r="H69" i="527"/>
  <c r="P68" i="527"/>
  <c r="K68" i="527" s="1"/>
  <c r="L68" i="527" s="1"/>
  <c r="H68" i="527"/>
  <c r="P67" i="527"/>
  <c r="K67" i="527"/>
  <c r="L67" i="527" s="1"/>
  <c r="H67" i="527"/>
  <c r="P66" i="527"/>
  <c r="K66" i="527" s="1"/>
  <c r="L66" i="527" s="1"/>
  <c r="H66" i="527"/>
  <c r="P65" i="527"/>
  <c r="K65" i="527"/>
  <c r="K75" i="527" s="1"/>
  <c r="H65" i="527"/>
  <c r="J64" i="527"/>
  <c r="H63" i="527"/>
  <c r="H62" i="527"/>
  <c r="H61" i="527"/>
  <c r="H60" i="527"/>
  <c r="H59" i="527"/>
  <c r="P58" i="527"/>
  <c r="K58" i="527" s="1"/>
  <c r="L58" i="527" s="1"/>
  <c r="H58" i="527"/>
  <c r="P57" i="527"/>
  <c r="K57" i="527"/>
  <c r="L57" i="527" s="1"/>
  <c r="H57" i="527"/>
  <c r="P56" i="527"/>
  <c r="K56" i="527" s="1"/>
  <c r="L56" i="527" s="1"/>
  <c r="H56" i="527"/>
  <c r="P55" i="527"/>
  <c r="K55" i="527"/>
  <c r="L55" i="527" s="1"/>
  <c r="H55" i="527"/>
  <c r="P54" i="527"/>
  <c r="K54" i="527" s="1"/>
  <c r="L54" i="527" s="1"/>
  <c r="H54" i="527"/>
  <c r="P53" i="527"/>
  <c r="K53" i="527"/>
  <c r="L53" i="527" s="1"/>
  <c r="H53" i="527"/>
  <c r="P52" i="527"/>
  <c r="K52" i="527" s="1"/>
  <c r="H52" i="527"/>
  <c r="H50" i="527"/>
  <c r="H49" i="527"/>
  <c r="H47" i="527"/>
  <c r="H46" i="527"/>
  <c r="H45" i="527"/>
  <c r="H44" i="527"/>
  <c r="H43" i="527"/>
  <c r="H42" i="527"/>
  <c r="H41" i="527"/>
  <c r="H40" i="527"/>
  <c r="H39" i="527"/>
  <c r="J38" i="527"/>
  <c r="H37" i="527"/>
  <c r="H36" i="527"/>
  <c r="H35" i="527"/>
  <c r="H34" i="527"/>
  <c r="H33" i="527"/>
  <c r="H32" i="527"/>
  <c r="H31" i="527"/>
  <c r="H30" i="527"/>
  <c r="H29" i="527"/>
  <c r="P28" i="527"/>
  <c r="K28" i="527" s="1"/>
  <c r="L28" i="527" s="1"/>
  <c r="H28" i="527"/>
  <c r="P27" i="527"/>
  <c r="K27" i="527"/>
  <c r="L27" i="527" s="1"/>
  <c r="H27" i="527"/>
  <c r="P26" i="527"/>
  <c r="K26" i="527" s="1"/>
  <c r="L26" i="527" s="1"/>
  <c r="H26" i="527"/>
  <c r="P25" i="527"/>
  <c r="K25" i="527"/>
  <c r="K38" i="527" s="1"/>
  <c r="H25" i="527"/>
  <c r="J24" i="527"/>
  <c r="H23" i="527"/>
  <c r="H22" i="527"/>
  <c r="P21" i="527"/>
  <c r="L21" i="527"/>
  <c r="K21" i="527"/>
  <c r="H21" i="527"/>
  <c r="P20" i="527"/>
  <c r="K20" i="527" s="1"/>
  <c r="L20" i="527" s="1"/>
  <c r="H20" i="527"/>
  <c r="P19" i="527"/>
  <c r="L19" i="527"/>
  <c r="K19" i="527"/>
  <c r="H19" i="527"/>
  <c r="P18" i="527"/>
  <c r="K18" i="527" s="1"/>
  <c r="L18" i="527" s="1"/>
  <c r="H18" i="527"/>
  <c r="P17" i="527"/>
  <c r="L17" i="527"/>
  <c r="K17" i="527"/>
  <c r="K24" i="527" s="1"/>
  <c r="H17" i="527"/>
  <c r="J16" i="527"/>
  <c r="H15" i="527"/>
  <c r="H14" i="527"/>
  <c r="H13" i="527"/>
  <c r="H12" i="527"/>
  <c r="H11" i="527"/>
  <c r="H10" i="527"/>
  <c r="H9" i="527"/>
  <c r="P8" i="527"/>
  <c r="K8" i="527"/>
  <c r="L8" i="527" s="1"/>
  <c r="H8" i="527"/>
  <c r="P7" i="527"/>
  <c r="K7" i="527" s="1"/>
  <c r="L7" i="527" s="1"/>
  <c r="H7" i="527"/>
  <c r="P6" i="527"/>
  <c r="K6" i="527"/>
  <c r="L6" i="527" s="1"/>
  <c r="H6" i="527"/>
  <c r="P5" i="527"/>
  <c r="K5" i="527" s="1"/>
  <c r="H5" i="527"/>
  <c r="I2" i="527"/>
  <c r="I1" i="527"/>
  <c r="E1" i="527"/>
  <c r="AE173" i="525"/>
  <c r="AD173" i="525"/>
  <c r="AA173" i="525"/>
  <c r="Z173" i="525"/>
  <c r="M173" i="525"/>
  <c r="W172" i="525"/>
  <c r="H172" i="525"/>
  <c r="W171" i="525"/>
  <c r="H171" i="525"/>
  <c r="AG170" i="525"/>
  <c r="AF170" i="525"/>
  <c r="W170" i="525"/>
  <c r="H170" i="525"/>
  <c r="AG169" i="525"/>
  <c r="AF169" i="525"/>
  <c r="W169" i="525"/>
  <c r="H169" i="525"/>
  <c r="AG168" i="525"/>
  <c r="AF168" i="525"/>
  <c r="W168" i="525"/>
  <c r="H168" i="525"/>
  <c r="AG167" i="525"/>
  <c r="AF167" i="525"/>
  <c r="W167" i="525"/>
  <c r="H167" i="525"/>
  <c r="AG166" i="525"/>
  <c r="AF166" i="525"/>
  <c r="W166" i="525"/>
  <c r="H166" i="525"/>
  <c r="AG165" i="525"/>
  <c r="AF165" i="525"/>
  <c r="W165" i="525"/>
  <c r="H165" i="525"/>
  <c r="W164" i="525"/>
  <c r="N164" i="525"/>
  <c r="P164" i="525"/>
  <c r="H164" i="525"/>
  <c r="W163" i="525"/>
  <c r="P163" i="525"/>
  <c r="N163" i="525"/>
  <c r="O163" i="525" s="1"/>
  <c r="H163" i="525"/>
  <c r="W162" i="525"/>
  <c r="P162" i="525"/>
  <c r="N162" i="525"/>
  <c r="H162" i="525"/>
  <c r="AG161" i="525"/>
  <c r="W161" i="525"/>
  <c r="N161" i="525"/>
  <c r="P161" i="525"/>
  <c r="H161" i="525"/>
  <c r="AE160" i="525"/>
  <c r="AD160" i="525"/>
  <c r="AA160" i="525"/>
  <c r="Z160" i="525"/>
  <c r="M160" i="525"/>
  <c r="W159" i="525"/>
  <c r="H159" i="525"/>
  <c r="W158" i="525"/>
  <c r="H158" i="525"/>
  <c r="W157" i="525"/>
  <c r="H157" i="525"/>
  <c r="W156" i="525"/>
  <c r="H156" i="525"/>
  <c r="AG155" i="525"/>
  <c r="AF155" i="525"/>
  <c r="W155" i="525"/>
  <c r="H155" i="525"/>
  <c r="AG154" i="525"/>
  <c r="AF154" i="525"/>
  <c r="W154" i="525"/>
  <c r="H154" i="525"/>
  <c r="W153" i="525"/>
  <c r="P153" i="525"/>
  <c r="N153" i="525"/>
  <c r="O153" i="525" s="1"/>
  <c r="H153" i="525"/>
  <c r="W152" i="525"/>
  <c r="P152" i="525"/>
  <c r="N152" i="525"/>
  <c r="H152" i="525"/>
  <c r="W151" i="525"/>
  <c r="P151" i="525"/>
  <c r="N151" i="525"/>
  <c r="O151" i="525" s="1"/>
  <c r="H151" i="525"/>
  <c r="W150" i="525"/>
  <c r="P150" i="525"/>
  <c r="N150" i="525"/>
  <c r="H150" i="525"/>
  <c r="W149" i="525"/>
  <c r="P149" i="525"/>
  <c r="N149" i="525"/>
  <c r="O149" i="525" s="1"/>
  <c r="H149" i="525"/>
  <c r="W148" i="525"/>
  <c r="N148" i="525" s="1"/>
  <c r="P148" i="525"/>
  <c r="H148" i="525"/>
  <c r="AE147" i="525"/>
  <c r="AD147" i="525"/>
  <c r="AA147" i="525"/>
  <c r="Z147" i="525"/>
  <c r="W147" i="525"/>
  <c r="M147" i="525"/>
  <c r="P147" i="525"/>
  <c r="W146" i="525"/>
  <c r="H146" i="525"/>
  <c r="AG145" i="525"/>
  <c r="AF145" i="525"/>
  <c r="W145" i="525"/>
  <c r="AG144" i="525"/>
  <c r="AF144" i="525"/>
  <c r="W144" i="525"/>
  <c r="H144" i="525"/>
  <c r="W143" i="525"/>
  <c r="P143" i="525"/>
  <c r="N143" i="525"/>
  <c r="H143" i="525"/>
  <c r="W142" i="525"/>
  <c r="P142" i="525"/>
  <c r="N142" i="525"/>
  <c r="O142" i="525" s="1"/>
  <c r="H142" i="525"/>
  <c r="W141" i="525"/>
  <c r="P141" i="525"/>
  <c r="N141" i="525"/>
  <c r="H141" i="525"/>
  <c r="W140" i="525"/>
  <c r="P140" i="525"/>
  <c r="N140" i="525"/>
  <c r="H140" i="525"/>
  <c r="W139" i="525"/>
  <c r="P139" i="525"/>
  <c r="N139" i="525"/>
  <c r="H139" i="525"/>
  <c r="W138" i="525"/>
  <c r="P138" i="525"/>
  <c r="N138" i="525"/>
  <c r="H138" i="525"/>
  <c r="W137" i="525"/>
  <c r="P137" i="525"/>
  <c r="N137" i="525"/>
  <c r="H137" i="525"/>
  <c r="W136" i="525"/>
  <c r="P136" i="525"/>
  <c r="N136" i="525"/>
  <c r="H136" i="525"/>
  <c r="W135" i="525"/>
  <c r="N135" i="525" s="1"/>
  <c r="P135" i="525"/>
  <c r="H135" i="525"/>
  <c r="AE134" i="525"/>
  <c r="AD134" i="525"/>
  <c r="AA134" i="525"/>
  <c r="Z134" i="525"/>
  <c r="M134" i="525"/>
  <c r="P134" i="525" s="1"/>
  <c r="W133" i="525"/>
  <c r="H133" i="525"/>
  <c r="W132" i="525"/>
  <c r="H132" i="525"/>
  <c r="AG131" i="525"/>
  <c r="AF131" i="525"/>
  <c r="W131" i="525"/>
  <c r="H131" i="525"/>
  <c r="W130" i="525"/>
  <c r="P130" i="525"/>
  <c r="N130" i="525"/>
  <c r="H130" i="525"/>
  <c r="W129" i="525"/>
  <c r="P129" i="525"/>
  <c r="N129" i="525"/>
  <c r="H129" i="525"/>
  <c r="W128" i="525"/>
  <c r="P128" i="525"/>
  <c r="N128" i="525"/>
  <c r="H128" i="525"/>
  <c r="W127" i="525"/>
  <c r="P127" i="525"/>
  <c r="N127" i="525"/>
  <c r="H127" i="525"/>
  <c r="W126" i="525"/>
  <c r="P126" i="525"/>
  <c r="N126" i="525"/>
  <c r="H126" i="525"/>
  <c r="W125" i="525"/>
  <c r="P125" i="525"/>
  <c r="N125" i="525"/>
  <c r="H125" i="525"/>
  <c r="W124" i="525"/>
  <c r="P124" i="525"/>
  <c r="N124" i="525"/>
  <c r="H124" i="525"/>
  <c r="W123" i="525"/>
  <c r="P123" i="525"/>
  <c r="N123" i="525"/>
  <c r="H123" i="525"/>
  <c r="W122" i="525"/>
  <c r="N122" i="525" s="1"/>
  <c r="P122" i="525"/>
  <c r="H122" i="525"/>
  <c r="AE121" i="525"/>
  <c r="AD121" i="525"/>
  <c r="AA121" i="525"/>
  <c r="Z121" i="525"/>
  <c r="W121" i="525"/>
  <c r="M121" i="525"/>
  <c r="AG120" i="525"/>
  <c r="AF120" i="525"/>
  <c r="W120" i="525"/>
  <c r="H120" i="525"/>
  <c r="AG119" i="525"/>
  <c r="AF119" i="525"/>
  <c r="W119" i="525"/>
  <c r="H119" i="525"/>
  <c r="AG118" i="525"/>
  <c r="AF118" i="525"/>
  <c r="W118" i="525"/>
  <c r="H118" i="525"/>
  <c r="AG117" i="525"/>
  <c r="AF117" i="525"/>
  <c r="W117" i="525"/>
  <c r="H117" i="525"/>
  <c r="AG116" i="525"/>
  <c r="W116" i="525"/>
  <c r="N116" i="525" s="1"/>
  <c r="AF116" i="525" s="1"/>
  <c r="O116" i="525"/>
  <c r="P116" i="525"/>
  <c r="H116" i="525"/>
  <c r="W115" i="525"/>
  <c r="N115" i="525"/>
  <c r="AF115" i="525" s="1"/>
  <c r="P115" i="525"/>
  <c r="H115" i="525"/>
  <c r="AF114" i="525"/>
  <c r="W114" i="525"/>
  <c r="N114" i="525" s="1"/>
  <c r="AG114" i="525" s="1"/>
  <c r="O114" i="525"/>
  <c r="P114" i="525"/>
  <c r="H114" i="525"/>
  <c r="W113" i="525"/>
  <c r="P113" i="525"/>
  <c r="N113" i="525"/>
  <c r="AF113" i="525" s="1"/>
  <c r="H113" i="525"/>
  <c r="W112" i="525"/>
  <c r="P112" i="525"/>
  <c r="N112" i="525"/>
  <c r="O112" i="525" s="1"/>
  <c r="AF112" i="525"/>
  <c r="H112" i="525"/>
  <c r="W111" i="525"/>
  <c r="P111" i="525"/>
  <c r="N111" i="525"/>
  <c r="AG111" i="525" s="1"/>
  <c r="H111" i="525"/>
  <c r="W110" i="525"/>
  <c r="P110" i="525"/>
  <c r="N110" i="525"/>
  <c r="O110" i="525" s="1"/>
  <c r="AF110" i="525"/>
  <c r="H110" i="525"/>
  <c r="W109" i="525"/>
  <c r="N109" i="525" s="1"/>
  <c r="P109" i="525"/>
  <c r="H109" i="525"/>
  <c r="AE108" i="525"/>
  <c r="AD108" i="525"/>
  <c r="AA108" i="525"/>
  <c r="Z108" i="525"/>
  <c r="W108" i="525"/>
  <c r="M108" i="525"/>
  <c r="W107" i="525"/>
  <c r="H107" i="525"/>
  <c r="AG106" i="525"/>
  <c r="AF106" i="525"/>
  <c r="W106" i="525"/>
  <c r="H106" i="525"/>
  <c r="AG105" i="525"/>
  <c r="AF105" i="525"/>
  <c r="W105" i="525"/>
  <c r="H105" i="525"/>
  <c r="AG104" i="525"/>
  <c r="AF104" i="525"/>
  <c r="W104" i="525"/>
  <c r="H104" i="525"/>
  <c r="AG103" i="525"/>
  <c r="AF103" i="525"/>
  <c r="W103" i="525"/>
  <c r="H103" i="525"/>
  <c r="AG102" i="525"/>
  <c r="AF102" i="525"/>
  <c r="W102" i="525"/>
  <c r="H102" i="525"/>
  <c r="W101" i="525"/>
  <c r="N101" i="525" s="1"/>
  <c r="P101" i="525"/>
  <c r="H101" i="525"/>
  <c r="W100" i="525"/>
  <c r="N100" i="525" s="1"/>
  <c r="H100" i="525"/>
  <c r="W99" i="525"/>
  <c r="N99" i="525" s="1"/>
  <c r="P99" i="525"/>
  <c r="H99" i="525"/>
  <c r="W98" i="525"/>
  <c r="N98" i="525" s="1"/>
  <c r="P108" i="525"/>
  <c r="H98" i="525"/>
  <c r="W97" i="525"/>
  <c r="N97" i="525" s="1"/>
  <c r="P97" i="525"/>
  <c r="H97" i="525"/>
  <c r="W96" i="525"/>
  <c r="N96" i="525" s="1"/>
  <c r="P96" i="525"/>
  <c r="H96" i="525"/>
  <c r="AE95" i="525"/>
  <c r="AD95" i="525"/>
  <c r="AA95" i="525"/>
  <c r="Z95" i="525"/>
  <c r="M95" i="525"/>
  <c r="AG94" i="525"/>
  <c r="AF94" i="525"/>
  <c r="W94" i="525"/>
  <c r="H94" i="525"/>
  <c r="AG93" i="525"/>
  <c r="AF93" i="525"/>
  <c r="W93" i="525"/>
  <c r="H93" i="525"/>
  <c r="AG92" i="525"/>
  <c r="AF92" i="525"/>
  <c r="W92" i="525"/>
  <c r="H92" i="525"/>
  <c r="AG91" i="525"/>
  <c r="AF91" i="525"/>
  <c r="W91" i="525"/>
  <c r="H91" i="525"/>
  <c r="AG90" i="525"/>
  <c r="AF90" i="525"/>
  <c r="W90" i="525"/>
  <c r="H90" i="525"/>
  <c r="AG89" i="525"/>
  <c r="AF89" i="525"/>
  <c r="W89" i="525"/>
  <c r="H89" i="525"/>
  <c r="W88" i="525"/>
  <c r="N88" i="525" s="1"/>
  <c r="O88" i="525"/>
  <c r="H88" i="525"/>
  <c r="AG87" i="525"/>
  <c r="W87" i="525"/>
  <c r="N87" i="525" s="1"/>
  <c r="P87" i="525"/>
  <c r="H87" i="525"/>
  <c r="W86" i="525"/>
  <c r="N86" i="525" s="1"/>
  <c r="O86" i="525"/>
  <c r="H86" i="525"/>
  <c r="AG85" i="525"/>
  <c r="W85" i="525"/>
  <c r="N85" i="525" s="1"/>
  <c r="P85" i="525"/>
  <c r="H85" i="525"/>
  <c r="W84" i="525"/>
  <c r="N84" i="525" s="1"/>
  <c r="O84" i="525" s="1"/>
  <c r="H84" i="525"/>
  <c r="W83" i="525"/>
  <c r="O83" i="525"/>
  <c r="N83" i="525"/>
  <c r="AG83" i="525" s="1"/>
  <c r="H83" i="525"/>
  <c r="AE82" i="525"/>
  <c r="AD82" i="525"/>
  <c r="AA82" i="525"/>
  <c r="Z82" i="525"/>
  <c r="M82" i="525"/>
  <c r="W81" i="525"/>
  <c r="AG80" i="525"/>
  <c r="AF80" i="525"/>
  <c r="W80" i="525"/>
  <c r="AG79" i="525"/>
  <c r="AF79" i="525"/>
  <c r="W79" i="525"/>
  <c r="AG78" i="525"/>
  <c r="AF78" i="525"/>
  <c r="W78" i="525"/>
  <c r="AG77" i="525"/>
  <c r="AF77" i="525"/>
  <c r="W77" i="525"/>
  <c r="AG76" i="525"/>
  <c r="AF76" i="525"/>
  <c r="W76" i="525"/>
  <c r="H76" i="525"/>
  <c r="W75" i="525"/>
  <c r="N75" i="525"/>
  <c r="O75" i="525" s="1"/>
  <c r="R75" i="525"/>
  <c r="AG75" i="525"/>
  <c r="P75" i="525"/>
  <c r="H75" i="525"/>
  <c r="W74" i="525"/>
  <c r="N74" i="525" s="1"/>
  <c r="H74" i="525"/>
  <c r="W73" i="525"/>
  <c r="N73" i="525" s="1"/>
  <c r="P73" i="525"/>
  <c r="H73" i="525"/>
  <c r="W72" i="525"/>
  <c r="N72" i="525" s="1"/>
  <c r="H72" i="525"/>
  <c r="W71" i="525"/>
  <c r="N71" i="525" s="1"/>
  <c r="P71" i="525"/>
  <c r="H71" i="525"/>
  <c r="W70" i="525"/>
  <c r="N70" i="525" s="1"/>
  <c r="P70" i="525"/>
  <c r="P82" i="525"/>
  <c r="H70" i="525"/>
  <c r="AE69" i="525"/>
  <c r="AD69" i="525"/>
  <c r="AA69" i="525"/>
  <c r="Z69" i="525"/>
  <c r="W69" i="525"/>
  <c r="M69" i="525"/>
  <c r="W68" i="525"/>
  <c r="H68" i="525"/>
  <c r="AG67" i="525"/>
  <c r="AF67" i="525"/>
  <c r="W67" i="525"/>
  <c r="H67" i="525"/>
  <c r="AG66" i="525"/>
  <c r="AF66" i="525"/>
  <c r="W66" i="525"/>
  <c r="H66" i="525"/>
  <c r="AG65" i="525"/>
  <c r="AF65" i="525"/>
  <c r="W65" i="525"/>
  <c r="H65" i="525"/>
  <c r="AG64" i="525"/>
  <c r="AF64" i="525"/>
  <c r="W64" i="525"/>
  <c r="H64" i="525"/>
  <c r="AG63" i="525"/>
  <c r="AF63" i="525"/>
  <c r="W63" i="525"/>
  <c r="H63" i="525"/>
  <c r="AG62" i="525"/>
  <c r="AF62" i="525"/>
  <c r="W62" i="525"/>
  <c r="H62" i="525"/>
  <c r="W61" i="525"/>
  <c r="N61" i="525" s="1"/>
  <c r="P61" i="525"/>
  <c r="H61" i="525"/>
  <c r="W60" i="525"/>
  <c r="P60" i="525"/>
  <c r="N60" i="525"/>
  <c r="AG60" i="525" s="1"/>
  <c r="H60" i="525"/>
  <c r="W59" i="525"/>
  <c r="N59" i="525" s="1"/>
  <c r="P59" i="525"/>
  <c r="H59" i="525"/>
  <c r="W58" i="525"/>
  <c r="P58" i="525"/>
  <c r="N58" i="525"/>
  <c r="AG58" i="525" s="1"/>
  <c r="H58" i="525"/>
  <c r="AF57" i="525"/>
  <c r="W57" i="525"/>
  <c r="P57" i="525"/>
  <c r="N57" i="525"/>
  <c r="AG57" i="525" s="1"/>
  <c r="H57" i="525"/>
  <c r="AE56" i="525"/>
  <c r="AD56" i="525"/>
  <c r="AA56" i="525"/>
  <c r="Z56" i="525"/>
  <c r="W56" i="525"/>
  <c r="M56" i="525"/>
  <c r="W55" i="525"/>
  <c r="H55" i="525"/>
  <c r="AG54" i="525"/>
  <c r="AF54" i="525"/>
  <c r="W54" i="525"/>
  <c r="H54" i="525"/>
  <c r="AG53" i="525"/>
  <c r="AF53" i="525"/>
  <c r="W53" i="525"/>
  <c r="H53" i="525"/>
  <c r="AG52" i="525"/>
  <c r="AF52" i="525"/>
  <c r="W52" i="525"/>
  <c r="H52" i="525"/>
  <c r="AG51" i="525"/>
  <c r="AF51" i="525"/>
  <c r="W51" i="525"/>
  <c r="H51" i="525"/>
  <c r="W50" i="525"/>
  <c r="N50" i="525" s="1"/>
  <c r="P50" i="525"/>
  <c r="H50" i="525"/>
  <c r="W49" i="525"/>
  <c r="N49" i="525"/>
  <c r="O49" i="525" s="1"/>
  <c r="P49" i="525"/>
  <c r="H49" i="525"/>
  <c r="W48" i="525"/>
  <c r="N48" i="525" s="1"/>
  <c r="P48" i="525"/>
  <c r="H48" i="525"/>
  <c r="W47" i="525"/>
  <c r="N47" i="525"/>
  <c r="O47" i="525" s="1"/>
  <c r="H47" i="525"/>
  <c r="W46" i="525"/>
  <c r="N46" i="525" s="1"/>
  <c r="P46" i="525"/>
  <c r="H46" i="525"/>
  <c r="W45" i="525"/>
  <c r="N45" i="525"/>
  <c r="O45" i="525" s="1"/>
  <c r="H45" i="525"/>
  <c r="W44" i="525"/>
  <c r="N44" i="525"/>
  <c r="O44" i="525" s="1"/>
  <c r="P56" i="525"/>
  <c r="H44" i="525"/>
  <c r="AE43" i="525"/>
  <c r="AD43" i="525"/>
  <c r="AA43" i="525"/>
  <c r="Z43" i="525"/>
  <c r="M43" i="525"/>
  <c r="W42" i="525"/>
  <c r="H42" i="525"/>
  <c r="W41" i="525"/>
  <c r="H41" i="525"/>
  <c r="AG40" i="525"/>
  <c r="AF40" i="525"/>
  <c r="W40" i="525"/>
  <c r="H40" i="525"/>
  <c r="AG39" i="525"/>
  <c r="AF39" i="525"/>
  <c r="W39" i="525"/>
  <c r="H39" i="525"/>
  <c r="AG38" i="525"/>
  <c r="AF38" i="525"/>
  <c r="W38" i="525"/>
  <c r="H38" i="525"/>
  <c r="W37" i="525"/>
  <c r="P37" i="525"/>
  <c r="N37" i="525"/>
  <c r="O37" i="525" s="1"/>
  <c r="H37" i="525"/>
  <c r="W36" i="525"/>
  <c r="N36" i="525"/>
  <c r="AG36" i="525" s="1"/>
  <c r="P36" i="525"/>
  <c r="H36" i="525"/>
  <c r="W35" i="525"/>
  <c r="P35" i="525"/>
  <c r="N35" i="525"/>
  <c r="O35" i="525" s="1"/>
  <c r="H35" i="525"/>
  <c r="W34" i="525"/>
  <c r="N34" i="525"/>
  <c r="AG34" i="525" s="1"/>
  <c r="P34" i="525"/>
  <c r="H34" i="525"/>
  <c r="W33" i="525"/>
  <c r="P33" i="525"/>
  <c r="N33" i="525"/>
  <c r="O33" i="525" s="1"/>
  <c r="H33" i="525"/>
  <c r="W32" i="525"/>
  <c r="P32" i="525"/>
  <c r="N32" i="525"/>
  <c r="AG32" i="525" s="1"/>
  <c r="H32" i="525"/>
  <c r="W31" i="525"/>
  <c r="N31" i="525" s="1"/>
  <c r="P31" i="525"/>
  <c r="H31" i="525"/>
  <c r="AE30" i="525"/>
  <c r="AD30" i="525"/>
  <c r="AA30" i="525"/>
  <c r="Z30" i="525"/>
  <c r="M30" i="525"/>
  <c r="AF29" i="525"/>
  <c r="W29" i="525"/>
  <c r="H29" i="525"/>
  <c r="AG28" i="525"/>
  <c r="AF28" i="525"/>
  <c r="W28" i="525"/>
  <c r="H28" i="525"/>
  <c r="AG27" i="525"/>
  <c r="AF27" i="525"/>
  <c r="W27" i="525"/>
  <c r="H27" i="525"/>
  <c r="AG26" i="525"/>
  <c r="AF26" i="525"/>
  <c r="W26" i="525"/>
  <c r="H26" i="525"/>
  <c r="AG25" i="525"/>
  <c r="AF25" i="525"/>
  <c r="W25" i="525"/>
  <c r="H25" i="525"/>
  <c r="AG24" i="525"/>
  <c r="AF24" i="525"/>
  <c r="W24" i="525"/>
  <c r="H24" i="525"/>
  <c r="AG23" i="525"/>
  <c r="W23" i="525"/>
  <c r="N23" i="525"/>
  <c r="AF23" i="525" s="1"/>
  <c r="P23" i="525"/>
  <c r="H23" i="525"/>
  <c r="W22" i="525"/>
  <c r="N22" i="525" s="1"/>
  <c r="O22" i="525"/>
  <c r="P22" i="525"/>
  <c r="H22" i="525"/>
  <c r="AG21" i="525"/>
  <c r="W21" i="525"/>
  <c r="Q21" i="525"/>
  <c r="P21" i="525"/>
  <c r="N21" i="525"/>
  <c r="O21" i="525" s="1"/>
  <c r="AF21" i="525"/>
  <c r="H21" i="525"/>
  <c r="W20" i="525"/>
  <c r="N20" i="525" s="1"/>
  <c r="P20" i="525"/>
  <c r="H20" i="525"/>
  <c r="W19" i="525"/>
  <c r="P19" i="525"/>
  <c r="N19" i="525"/>
  <c r="O19" i="525" s="1"/>
  <c r="H19" i="525"/>
  <c r="W18" i="525"/>
  <c r="N18" i="525" s="1"/>
  <c r="H18" i="525"/>
  <c r="AE17" i="525"/>
  <c r="AD17" i="525"/>
  <c r="AA17" i="525"/>
  <c r="Z17" i="525"/>
  <c r="W17" i="525"/>
  <c r="M17" i="525"/>
  <c r="AG16" i="525"/>
  <c r="AF16" i="525"/>
  <c r="W16" i="525"/>
  <c r="H16" i="525"/>
  <c r="AG15" i="525"/>
  <c r="AF15" i="525"/>
  <c r="W15" i="525"/>
  <c r="H15" i="525"/>
  <c r="AG14" i="525"/>
  <c r="AF14" i="525"/>
  <c r="W14" i="525"/>
  <c r="H14" i="525"/>
  <c r="AG13" i="525"/>
  <c r="AF13" i="525"/>
  <c r="W13" i="525"/>
  <c r="H13" i="525"/>
  <c r="AG12" i="525"/>
  <c r="AF12" i="525"/>
  <c r="W12" i="525"/>
  <c r="H12" i="525"/>
  <c r="W11" i="525"/>
  <c r="P11" i="525"/>
  <c r="N11" i="525"/>
  <c r="O11" i="525" s="1"/>
  <c r="AF11" i="525"/>
  <c r="H11" i="525"/>
  <c r="W10" i="525"/>
  <c r="N10" i="525"/>
  <c r="AG10" i="525" s="1"/>
  <c r="P10" i="525"/>
  <c r="H10" i="525"/>
  <c r="W9" i="525"/>
  <c r="P9" i="525"/>
  <c r="N9" i="525"/>
  <c r="O9" i="525" s="1"/>
  <c r="AF9" i="525"/>
  <c r="H9" i="525"/>
  <c r="W8" i="525"/>
  <c r="N8" i="525"/>
  <c r="AG8" i="525" s="1"/>
  <c r="P8" i="525"/>
  <c r="H8" i="525"/>
  <c r="W7" i="525"/>
  <c r="P7" i="525"/>
  <c r="N7" i="525"/>
  <c r="O7" i="525" s="1"/>
  <c r="AF7" i="525"/>
  <c r="H7" i="525"/>
  <c r="W6" i="525"/>
  <c r="N6" i="525"/>
  <c r="AG6" i="525" s="1"/>
  <c r="P6" i="525"/>
  <c r="H6" i="525"/>
  <c r="W5" i="525"/>
  <c r="N5" i="525"/>
  <c r="AG5" i="525" s="1"/>
  <c r="P5" i="525"/>
  <c r="H5" i="525"/>
  <c r="AE2" i="525"/>
  <c r="AD2" i="525"/>
  <c r="AA2" i="525"/>
  <c r="Z2" i="525"/>
  <c r="I2" i="525"/>
  <c r="I1" i="525"/>
  <c r="E1" i="525"/>
  <c r="AE173" i="524"/>
  <c r="AD173" i="524"/>
  <c r="AA173" i="524"/>
  <c r="Z173" i="524"/>
  <c r="M173" i="524"/>
  <c r="W172" i="524"/>
  <c r="H172" i="524"/>
  <c r="W171" i="524"/>
  <c r="H171" i="524"/>
  <c r="AG170" i="524"/>
  <c r="AF170" i="524"/>
  <c r="W170" i="524"/>
  <c r="H170" i="524"/>
  <c r="AG169" i="524"/>
  <c r="AF169" i="524"/>
  <c r="W169" i="524"/>
  <c r="H169" i="524"/>
  <c r="AG168" i="524"/>
  <c r="AF168" i="524"/>
  <c r="W168" i="524"/>
  <c r="H168" i="524"/>
  <c r="AG167" i="524"/>
  <c r="AF167" i="524"/>
  <c r="W167" i="524"/>
  <c r="H167" i="524"/>
  <c r="AG166" i="524"/>
  <c r="AF166" i="524"/>
  <c r="W166" i="524"/>
  <c r="H166" i="524"/>
  <c r="W165" i="524"/>
  <c r="P165" i="524"/>
  <c r="N165" i="524"/>
  <c r="O165" i="524" s="1"/>
  <c r="AF165" i="524"/>
  <c r="H165" i="524"/>
  <c r="W164" i="524"/>
  <c r="N164" i="524"/>
  <c r="AG164" i="524" s="1"/>
  <c r="H164" i="524"/>
  <c r="W163" i="524"/>
  <c r="N163" i="524" s="1"/>
  <c r="P163" i="524"/>
  <c r="H163" i="524"/>
  <c r="W162" i="524"/>
  <c r="N162" i="524"/>
  <c r="AG162" i="524" s="1"/>
  <c r="P162" i="524"/>
  <c r="H162" i="524"/>
  <c r="W161" i="524"/>
  <c r="N161" i="524"/>
  <c r="AG161" i="524" s="1"/>
  <c r="P161" i="524"/>
  <c r="H161" i="524"/>
  <c r="AE160" i="524"/>
  <c r="AD160" i="524"/>
  <c r="AA160" i="524"/>
  <c r="Z160" i="524"/>
  <c r="M160" i="524"/>
  <c r="W159" i="524"/>
  <c r="H159" i="524"/>
  <c r="W158" i="524"/>
  <c r="H158" i="524"/>
  <c r="W157" i="524"/>
  <c r="H157" i="524"/>
  <c r="W156" i="524"/>
  <c r="H156" i="524"/>
  <c r="AG155" i="524"/>
  <c r="AF155" i="524"/>
  <c r="W155" i="524"/>
  <c r="H155" i="524"/>
  <c r="W154" i="524"/>
  <c r="P154" i="524"/>
  <c r="N154" i="524"/>
  <c r="AG154" i="524" s="1"/>
  <c r="H154" i="524"/>
  <c r="W153" i="524"/>
  <c r="N153" i="524"/>
  <c r="AF153" i="524" s="1"/>
  <c r="P153" i="524"/>
  <c r="H153" i="524"/>
  <c r="W152" i="524"/>
  <c r="P152" i="524"/>
  <c r="N152" i="524"/>
  <c r="AG152" i="524" s="1"/>
  <c r="H152" i="524"/>
  <c r="W151" i="524"/>
  <c r="N151" i="524"/>
  <c r="AF151" i="524" s="1"/>
  <c r="P151" i="524"/>
  <c r="H151" i="524"/>
  <c r="W150" i="524"/>
  <c r="P150" i="524"/>
  <c r="N150" i="524"/>
  <c r="O150" i="524" s="1"/>
  <c r="AG150" i="524"/>
  <c r="H150" i="524"/>
  <c r="W149" i="524"/>
  <c r="N149" i="524"/>
  <c r="AF149" i="524" s="1"/>
  <c r="P149" i="524"/>
  <c r="H149" i="524"/>
  <c r="W148" i="524"/>
  <c r="P148" i="524"/>
  <c r="N148" i="524"/>
  <c r="N160" i="524" s="1"/>
  <c r="H148" i="524"/>
  <c r="AE147" i="524"/>
  <c r="AD147" i="524"/>
  <c r="AA147" i="524"/>
  <c r="Z147" i="524"/>
  <c r="W147" i="524"/>
  <c r="M147" i="524"/>
  <c r="W146" i="524"/>
  <c r="H146" i="524"/>
  <c r="AG145" i="524"/>
  <c r="AF145" i="524"/>
  <c r="W145" i="524"/>
  <c r="AG144" i="524"/>
  <c r="AF144" i="524"/>
  <c r="W144" i="524"/>
  <c r="H144" i="524"/>
  <c r="W143" i="524"/>
  <c r="P143" i="524"/>
  <c r="N143" i="524"/>
  <c r="O143" i="524" s="1"/>
  <c r="AG143" i="524"/>
  <c r="H143" i="524"/>
  <c r="W142" i="524"/>
  <c r="N142" i="524"/>
  <c r="AF142" i="524" s="1"/>
  <c r="P142" i="524"/>
  <c r="H142" i="524"/>
  <c r="W141" i="524"/>
  <c r="N141" i="524"/>
  <c r="O141" i="524" s="1"/>
  <c r="AG141" i="524"/>
  <c r="P141" i="524"/>
  <c r="H141" i="524"/>
  <c r="W140" i="524"/>
  <c r="N140" i="524"/>
  <c r="AF140" i="524" s="1"/>
  <c r="P140" i="524"/>
  <c r="H140" i="524"/>
  <c r="W139" i="524"/>
  <c r="P139" i="524"/>
  <c r="N139" i="524"/>
  <c r="O139" i="524" s="1"/>
  <c r="AG139" i="524"/>
  <c r="H139" i="524"/>
  <c r="W138" i="524"/>
  <c r="N138" i="524"/>
  <c r="AF138" i="524" s="1"/>
  <c r="P138" i="524"/>
  <c r="H138" i="524"/>
  <c r="W137" i="524"/>
  <c r="P137" i="524"/>
  <c r="N137" i="524"/>
  <c r="O137" i="524" s="1"/>
  <c r="AG137" i="524"/>
  <c r="H137" i="524"/>
  <c r="W136" i="524"/>
  <c r="N136" i="524"/>
  <c r="AF136" i="524" s="1"/>
  <c r="P136" i="524"/>
  <c r="H136" i="524"/>
  <c r="W135" i="524"/>
  <c r="N135" i="524"/>
  <c r="N147" i="524" s="1"/>
  <c r="P147" i="524"/>
  <c r="H135" i="524"/>
  <c r="AE134" i="524"/>
  <c r="AD134" i="524"/>
  <c r="AA134" i="524"/>
  <c r="Z134" i="524"/>
  <c r="M134" i="524"/>
  <c r="W133" i="524"/>
  <c r="H133" i="524"/>
  <c r="W132" i="524"/>
  <c r="H132" i="524"/>
  <c r="AG131" i="524"/>
  <c r="AF131" i="524"/>
  <c r="W131" i="524"/>
  <c r="H131" i="524"/>
  <c r="W130" i="524"/>
  <c r="P130" i="524"/>
  <c r="N130" i="524"/>
  <c r="O130" i="524" s="1"/>
  <c r="H130" i="524"/>
  <c r="W129" i="524"/>
  <c r="O129" i="524"/>
  <c r="N129" i="524"/>
  <c r="P129" i="524"/>
  <c r="H129" i="524"/>
  <c r="W128" i="524"/>
  <c r="N128" i="524" s="1"/>
  <c r="H128" i="524"/>
  <c r="W127" i="524"/>
  <c r="N127" i="524"/>
  <c r="AF127" i="524" s="1"/>
  <c r="P127" i="524"/>
  <c r="H127" i="524"/>
  <c r="W126" i="524"/>
  <c r="N126" i="524" s="1"/>
  <c r="P126" i="524"/>
  <c r="H126" i="524"/>
  <c r="W125" i="524"/>
  <c r="N125" i="524"/>
  <c r="AF125" i="524" s="1"/>
  <c r="P125" i="524"/>
  <c r="H125" i="524"/>
  <c r="W124" i="524"/>
  <c r="N124" i="524" s="1"/>
  <c r="P124" i="524"/>
  <c r="H124" i="524"/>
  <c r="W123" i="524"/>
  <c r="N123" i="524"/>
  <c r="AF123" i="524" s="1"/>
  <c r="P123" i="524"/>
  <c r="H123" i="524"/>
  <c r="W122" i="524"/>
  <c r="N122" i="524" s="1"/>
  <c r="H122" i="524"/>
  <c r="AE121" i="524"/>
  <c r="AD121" i="524"/>
  <c r="AA121" i="524"/>
  <c r="Z121" i="524"/>
  <c r="W121" i="524"/>
  <c r="M121" i="524"/>
  <c r="AG120" i="524"/>
  <c r="AF120" i="524"/>
  <c r="W120" i="524"/>
  <c r="H120" i="524"/>
  <c r="AG119" i="524"/>
  <c r="AF119" i="524"/>
  <c r="W119" i="524"/>
  <c r="H119" i="524"/>
  <c r="AG118" i="524"/>
  <c r="AF118" i="524"/>
  <c r="W118" i="524"/>
  <c r="H118" i="524"/>
  <c r="AG117" i="524"/>
  <c r="AF117" i="524"/>
  <c r="W117" i="524"/>
  <c r="H117" i="524"/>
  <c r="W116" i="524"/>
  <c r="N116" i="524"/>
  <c r="O116" i="524" s="1"/>
  <c r="P116" i="524"/>
  <c r="H116" i="524"/>
  <c r="W115" i="524"/>
  <c r="P115" i="524"/>
  <c r="N115" i="524"/>
  <c r="AG115" i="524" s="1"/>
  <c r="H115" i="524"/>
  <c r="W114" i="524"/>
  <c r="N114" i="524"/>
  <c r="O114" i="524" s="1"/>
  <c r="P114" i="524"/>
  <c r="H114" i="524"/>
  <c r="W113" i="524"/>
  <c r="P113" i="524"/>
  <c r="N113" i="524"/>
  <c r="O113" i="524" s="1"/>
  <c r="AG113" i="524"/>
  <c r="H113" i="524"/>
  <c r="W112" i="524"/>
  <c r="N112" i="524"/>
  <c r="O112" i="524" s="1"/>
  <c r="P112" i="524"/>
  <c r="H112" i="524"/>
  <c r="W111" i="524"/>
  <c r="P111" i="524"/>
  <c r="N111" i="524"/>
  <c r="O111" i="524" s="1"/>
  <c r="AG111" i="524"/>
  <c r="H111" i="524"/>
  <c r="W110" i="524"/>
  <c r="N110" i="524"/>
  <c r="O110" i="524" s="1"/>
  <c r="P110" i="524"/>
  <c r="H110" i="524"/>
  <c r="W109" i="524"/>
  <c r="N109" i="524"/>
  <c r="N121" i="524" s="1"/>
  <c r="H109" i="524"/>
  <c r="AE108" i="524"/>
  <c r="AD108" i="524"/>
  <c r="AA108" i="524"/>
  <c r="Z108" i="524"/>
  <c r="W108" i="524"/>
  <c r="M108" i="524"/>
  <c r="P108" i="524" s="1"/>
  <c r="W107" i="524"/>
  <c r="H107" i="524"/>
  <c r="AG106" i="524"/>
  <c r="AF106" i="524"/>
  <c r="W106" i="524"/>
  <c r="H106" i="524"/>
  <c r="AG105" i="524"/>
  <c r="AF105" i="524"/>
  <c r="W105" i="524"/>
  <c r="H105" i="524"/>
  <c r="AG104" i="524"/>
  <c r="AF104" i="524"/>
  <c r="W104" i="524"/>
  <c r="H104" i="524"/>
  <c r="AG103" i="524"/>
  <c r="AF103" i="524"/>
  <c r="W103" i="524"/>
  <c r="H103" i="524"/>
  <c r="W102" i="524"/>
  <c r="N102" i="524"/>
  <c r="AG102" i="524" s="1"/>
  <c r="P102" i="524"/>
  <c r="H102" i="524"/>
  <c r="W101" i="524"/>
  <c r="N101" i="524" s="1"/>
  <c r="P101" i="524"/>
  <c r="H101" i="524"/>
  <c r="W100" i="524"/>
  <c r="N100" i="524"/>
  <c r="AG100" i="524" s="1"/>
  <c r="P100" i="524"/>
  <c r="H100" i="524"/>
  <c r="W99" i="524"/>
  <c r="N99" i="524" s="1"/>
  <c r="P99" i="524"/>
  <c r="H99" i="524"/>
  <c r="W98" i="524"/>
  <c r="N98" i="524"/>
  <c r="AG98" i="524" s="1"/>
  <c r="H98" i="524"/>
  <c r="W97" i="524"/>
  <c r="N97" i="524" s="1"/>
  <c r="P97" i="524"/>
  <c r="H97" i="524"/>
  <c r="W96" i="524"/>
  <c r="N96" i="524" s="1"/>
  <c r="P96" i="524"/>
  <c r="H96" i="524"/>
  <c r="AE95" i="524"/>
  <c r="AD95" i="524"/>
  <c r="AA95" i="524"/>
  <c r="Z95" i="524"/>
  <c r="M95" i="524"/>
  <c r="AG94" i="524"/>
  <c r="AF94" i="524"/>
  <c r="W94" i="524"/>
  <c r="H94" i="524"/>
  <c r="AG93" i="524"/>
  <c r="AF93" i="524"/>
  <c r="W93" i="524"/>
  <c r="H93" i="524"/>
  <c r="AG92" i="524"/>
  <c r="AF92" i="524"/>
  <c r="W92" i="524"/>
  <c r="H92" i="524"/>
  <c r="AG91" i="524"/>
  <c r="AF91" i="524"/>
  <c r="W91" i="524"/>
  <c r="H91" i="524"/>
  <c r="AG90" i="524"/>
  <c r="AF90" i="524"/>
  <c r="W90" i="524"/>
  <c r="H90" i="524"/>
  <c r="W89" i="524"/>
  <c r="N89" i="524" s="1"/>
  <c r="P89" i="524"/>
  <c r="H89" i="524"/>
  <c r="W88" i="524"/>
  <c r="N88" i="524"/>
  <c r="AG88" i="524" s="1"/>
  <c r="H88" i="524"/>
  <c r="W87" i="524"/>
  <c r="N87" i="524" s="1"/>
  <c r="P87" i="524"/>
  <c r="H87" i="524"/>
  <c r="W86" i="524"/>
  <c r="N86" i="524"/>
  <c r="AG86" i="524" s="1"/>
  <c r="H86" i="524"/>
  <c r="W85" i="524"/>
  <c r="N85" i="524" s="1"/>
  <c r="P85" i="524"/>
  <c r="H85" i="524"/>
  <c r="W84" i="524"/>
  <c r="N84" i="524"/>
  <c r="AG84" i="524" s="1"/>
  <c r="H84" i="524"/>
  <c r="W83" i="524"/>
  <c r="N83" i="524"/>
  <c r="AG83" i="524" s="1"/>
  <c r="H83" i="524"/>
  <c r="AE82" i="524"/>
  <c r="AD82" i="524"/>
  <c r="AA82" i="524"/>
  <c r="Z82" i="524"/>
  <c r="M82" i="524"/>
  <c r="W81" i="524"/>
  <c r="AG80" i="524"/>
  <c r="AF80" i="524"/>
  <c r="W80" i="524"/>
  <c r="AG79" i="524"/>
  <c r="AF79" i="524"/>
  <c r="W79" i="524"/>
  <c r="AG78" i="524"/>
  <c r="AF78" i="524"/>
  <c r="W78" i="524"/>
  <c r="AG77" i="524"/>
  <c r="AF77" i="524"/>
  <c r="W77" i="524"/>
  <c r="AG76" i="524"/>
  <c r="AF76" i="524"/>
  <c r="W76" i="524"/>
  <c r="H76" i="524"/>
  <c r="AG75" i="524"/>
  <c r="W75" i="524"/>
  <c r="N75" i="524"/>
  <c r="AF75" i="524" s="1"/>
  <c r="P75" i="524"/>
  <c r="H75" i="524"/>
  <c r="W74" i="524"/>
  <c r="N74" i="524" s="1"/>
  <c r="P74" i="524"/>
  <c r="H74" i="524"/>
  <c r="AG73" i="524"/>
  <c r="W73" i="524"/>
  <c r="N73" i="524"/>
  <c r="AF73" i="524" s="1"/>
  <c r="P73" i="524"/>
  <c r="H73" i="524"/>
  <c r="W72" i="524"/>
  <c r="N72" i="524" s="1"/>
  <c r="H72" i="524"/>
  <c r="W71" i="524"/>
  <c r="N71" i="524" s="1"/>
  <c r="P71" i="524"/>
  <c r="H71" i="524"/>
  <c r="W70" i="524"/>
  <c r="N70" i="524" s="1"/>
  <c r="P70" i="524"/>
  <c r="P82" i="524"/>
  <c r="H70" i="524"/>
  <c r="AE69" i="524"/>
  <c r="AD69" i="524"/>
  <c r="AA69" i="524"/>
  <c r="Z69" i="524"/>
  <c r="W69" i="524"/>
  <c r="M69" i="524"/>
  <c r="P69" i="524" s="1"/>
  <c r="W68" i="524"/>
  <c r="H68" i="524"/>
  <c r="AG67" i="524"/>
  <c r="AF67" i="524"/>
  <c r="W67" i="524"/>
  <c r="H67" i="524"/>
  <c r="AG66" i="524"/>
  <c r="AF66" i="524"/>
  <c r="W66" i="524"/>
  <c r="H66" i="524"/>
  <c r="AG65" i="524"/>
  <c r="AF65" i="524"/>
  <c r="W65" i="524"/>
  <c r="H65" i="524"/>
  <c r="AG64" i="524"/>
  <c r="AF64" i="524"/>
  <c r="W64" i="524"/>
  <c r="H64" i="524"/>
  <c r="AG63" i="524"/>
  <c r="AF63" i="524"/>
  <c r="W63" i="524"/>
  <c r="H63" i="524"/>
  <c r="AG62" i="524"/>
  <c r="AF62" i="524"/>
  <c r="W62" i="524"/>
  <c r="H62" i="524"/>
  <c r="W61" i="524"/>
  <c r="P61" i="524"/>
  <c r="N61" i="524"/>
  <c r="O61" i="524" s="1"/>
  <c r="AF61" i="524"/>
  <c r="H61" i="524"/>
  <c r="W60" i="524"/>
  <c r="P60" i="524"/>
  <c r="N60" i="524"/>
  <c r="AG60" i="524" s="1"/>
  <c r="H60" i="524"/>
  <c r="W59" i="524"/>
  <c r="P59" i="524"/>
  <c r="N59" i="524"/>
  <c r="O59" i="524" s="1"/>
  <c r="AF59" i="524"/>
  <c r="H59" i="524"/>
  <c r="W58" i="524"/>
  <c r="P58" i="524"/>
  <c r="N58" i="524"/>
  <c r="AG58" i="524" s="1"/>
  <c r="H58" i="524"/>
  <c r="W57" i="524"/>
  <c r="P57" i="524"/>
  <c r="N57" i="524"/>
  <c r="AG57" i="524" s="1"/>
  <c r="H57" i="524"/>
  <c r="AE56" i="524"/>
  <c r="AD56" i="524"/>
  <c r="AA56" i="524"/>
  <c r="Z56" i="524"/>
  <c r="W56" i="524"/>
  <c r="M56" i="524"/>
  <c r="W55" i="524"/>
  <c r="H55" i="524"/>
  <c r="AG54" i="524"/>
  <c r="AF54" i="524"/>
  <c r="W54" i="524"/>
  <c r="H54" i="524"/>
  <c r="AG53" i="524"/>
  <c r="AF53" i="524"/>
  <c r="W53" i="524"/>
  <c r="H53" i="524"/>
  <c r="AG52" i="524"/>
  <c r="AF52" i="524"/>
  <c r="W52" i="524"/>
  <c r="H52" i="524"/>
  <c r="AG51" i="524"/>
  <c r="AF51" i="524"/>
  <c r="W51" i="524"/>
  <c r="H51" i="524"/>
  <c r="W50" i="524"/>
  <c r="N50" i="524" s="1"/>
  <c r="P50" i="524"/>
  <c r="H50" i="524"/>
  <c r="W49" i="524"/>
  <c r="N49" i="524"/>
  <c r="O49" i="524" s="1"/>
  <c r="H49" i="524"/>
  <c r="W48" i="524"/>
  <c r="N48" i="524" s="1"/>
  <c r="P48" i="524"/>
  <c r="H48" i="524"/>
  <c r="W47" i="524"/>
  <c r="N47" i="524"/>
  <c r="O47" i="524" s="1"/>
  <c r="H47" i="524"/>
  <c r="W46" i="524"/>
  <c r="N46" i="524" s="1"/>
  <c r="P46" i="524"/>
  <c r="H46" i="524"/>
  <c r="W45" i="524"/>
  <c r="N45" i="524"/>
  <c r="O45" i="524" s="1"/>
  <c r="H45" i="524"/>
  <c r="W44" i="524"/>
  <c r="O44" i="524"/>
  <c r="N44" i="524"/>
  <c r="AG44" i="524" s="1"/>
  <c r="P56" i="524"/>
  <c r="H44" i="524"/>
  <c r="AE43" i="524"/>
  <c r="AD43" i="524"/>
  <c r="AA43" i="524"/>
  <c r="Z43" i="524"/>
  <c r="M43" i="524"/>
  <c r="W42" i="524"/>
  <c r="H42" i="524"/>
  <c r="W41" i="524"/>
  <c r="H41" i="524"/>
  <c r="AG40" i="524"/>
  <c r="AF40" i="524"/>
  <c r="W40" i="524"/>
  <c r="H40" i="524"/>
  <c r="AG39" i="524"/>
  <c r="AF39" i="524"/>
  <c r="W39" i="524"/>
  <c r="H39" i="524"/>
  <c r="W38" i="524"/>
  <c r="N38" i="524" s="1"/>
  <c r="P38" i="524"/>
  <c r="H38" i="524"/>
  <c r="W37" i="524"/>
  <c r="N37" i="524" s="1"/>
  <c r="H37" i="524"/>
  <c r="W36" i="524"/>
  <c r="N36" i="524" s="1"/>
  <c r="P36" i="524"/>
  <c r="H36" i="524"/>
  <c r="W35" i="524"/>
  <c r="N35" i="524" s="1"/>
  <c r="H35" i="524"/>
  <c r="W34" i="524"/>
  <c r="N34" i="524" s="1"/>
  <c r="P34" i="524"/>
  <c r="H34" i="524"/>
  <c r="W33" i="524"/>
  <c r="N33" i="524"/>
  <c r="O33" i="524" s="1"/>
  <c r="H33" i="524"/>
  <c r="W32" i="524"/>
  <c r="N32" i="524" s="1"/>
  <c r="P32" i="524"/>
  <c r="H32" i="524"/>
  <c r="W31" i="524"/>
  <c r="N31" i="524" s="1"/>
  <c r="P31" i="524"/>
  <c r="P43" i="524"/>
  <c r="H31" i="524"/>
  <c r="AE30" i="524"/>
  <c r="AD30" i="524"/>
  <c r="AA30" i="524"/>
  <c r="Z30" i="524"/>
  <c r="M30" i="524"/>
  <c r="AF29" i="524"/>
  <c r="W29" i="524"/>
  <c r="H29" i="524"/>
  <c r="AG28" i="524"/>
  <c r="AF28" i="524"/>
  <c r="W28" i="524"/>
  <c r="H28" i="524"/>
  <c r="AG27" i="524"/>
  <c r="AF27" i="524"/>
  <c r="W27" i="524"/>
  <c r="H27" i="524"/>
  <c r="AG26" i="524"/>
  <c r="AF26" i="524"/>
  <c r="W26" i="524"/>
  <c r="H26" i="524"/>
  <c r="AG25" i="524"/>
  <c r="AF25" i="524"/>
  <c r="W25" i="524"/>
  <c r="H25" i="524"/>
  <c r="AG24" i="524"/>
  <c r="AF24" i="524"/>
  <c r="W24" i="524"/>
  <c r="H24" i="524"/>
  <c r="AG23" i="524"/>
  <c r="AF23" i="524"/>
  <c r="W23" i="524"/>
  <c r="H23" i="524"/>
  <c r="W22" i="524"/>
  <c r="N22" i="524" s="1"/>
  <c r="O22" i="524"/>
  <c r="P22" i="524"/>
  <c r="H22" i="524"/>
  <c r="AG21" i="524"/>
  <c r="W21" i="524"/>
  <c r="P21" i="524"/>
  <c r="N21" i="524"/>
  <c r="AF21" i="524" s="1"/>
  <c r="H21" i="524"/>
  <c r="W20" i="524"/>
  <c r="N20" i="524" s="1"/>
  <c r="O20" i="524" s="1"/>
  <c r="P20" i="524"/>
  <c r="H20" i="524"/>
  <c r="AG19" i="524"/>
  <c r="W19" i="524"/>
  <c r="P19" i="524"/>
  <c r="N19" i="524"/>
  <c r="H19" i="524"/>
  <c r="AG18" i="524"/>
  <c r="W18" i="524"/>
  <c r="P18" i="524"/>
  <c r="N18" i="524"/>
  <c r="H18" i="524"/>
  <c r="AE17" i="524"/>
  <c r="AD17" i="524"/>
  <c r="AA17" i="524"/>
  <c r="Z17" i="524"/>
  <c r="W17" i="524"/>
  <c r="M17" i="524"/>
  <c r="AG16" i="524"/>
  <c r="AF16" i="524"/>
  <c r="W16" i="524"/>
  <c r="H16" i="524"/>
  <c r="AG15" i="524"/>
  <c r="AF15" i="524"/>
  <c r="W15" i="524"/>
  <c r="H15" i="524"/>
  <c r="AG14" i="524"/>
  <c r="AF14" i="524"/>
  <c r="W14" i="524"/>
  <c r="H14" i="524"/>
  <c r="AG13" i="524"/>
  <c r="AF13" i="524"/>
  <c r="W13" i="524"/>
  <c r="H13" i="524"/>
  <c r="AF12" i="524"/>
  <c r="W12" i="524"/>
  <c r="N12" i="524" s="1"/>
  <c r="AG12" i="524" s="1"/>
  <c r="O12" i="524"/>
  <c r="R12" i="524" s="1"/>
  <c r="P12" i="524"/>
  <c r="H12" i="524"/>
  <c r="W11" i="524"/>
  <c r="N11" i="524" s="1"/>
  <c r="H11" i="524"/>
  <c r="W10" i="524"/>
  <c r="N10" i="524" s="1"/>
  <c r="P10" i="524"/>
  <c r="H10" i="524"/>
  <c r="W9" i="524"/>
  <c r="N9" i="524"/>
  <c r="AG9" i="524" s="1"/>
  <c r="H9" i="524"/>
  <c r="W8" i="524"/>
  <c r="N8" i="524" s="1"/>
  <c r="P8" i="524"/>
  <c r="H8" i="524"/>
  <c r="W7" i="524"/>
  <c r="N7" i="524"/>
  <c r="AG7" i="524" s="1"/>
  <c r="H7" i="524"/>
  <c r="W6" i="524"/>
  <c r="N6" i="524" s="1"/>
  <c r="P6" i="524"/>
  <c r="H6" i="524"/>
  <c r="W5" i="524"/>
  <c r="N5" i="524" s="1"/>
  <c r="P5" i="524"/>
  <c r="P17" i="524"/>
  <c r="H5" i="524"/>
  <c r="AE2" i="524"/>
  <c r="AD2" i="524"/>
  <c r="AA2" i="524"/>
  <c r="Z2" i="524"/>
  <c r="I2" i="524"/>
  <c r="I1" i="524"/>
  <c r="E1" i="524"/>
  <c r="Q163" i="532" l="1"/>
  <c r="R56" i="532"/>
  <c r="S44" i="532" s="1"/>
  <c r="R31" i="532"/>
  <c r="R97" i="532"/>
  <c r="Q152" i="532"/>
  <c r="R152" i="532"/>
  <c r="Q143" i="532"/>
  <c r="R143" i="532"/>
  <c r="Q139" i="532"/>
  <c r="R139" i="532"/>
  <c r="R61" i="532"/>
  <c r="Q61" i="532"/>
  <c r="Q122" i="532"/>
  <c r="O134" i="532"/>
  <c r="R122" i="532"/>
  <c r="AG160" i="532"/>
  <c r="AH148" i="532" s="1"/>
  <c r="AF160" i="532"/>
  <c r="R115" i="532"/>
  <c r="Q115" i="532"/>
  <c r="O108" i="532"/>
  <c r="R96" i="532"/>
  <c r="Q96" i="532"/>
  <c r="R19" i="532"/>
  <c r="Q19" i="532"/>
  <c r="Q7" i="532"/>
  <c r="R7" i="532"/>
  <c r="O121" i="532"/>
  <c r="R109" i="532"/>
  <c r="Q109" i="532"/>
  <c r="R87" i="532"/>
  <c r="R74" i="532"/>
  <c r="Q74" i="532"/>
  <c r="R48" i="532"/>
  <c r="Q48" i="532"/>
  <c r="Q45" i="532"/>
  <c r="R45" i="532"/>
  <c r="Q37" i="532"/>
  <c r="R37" i="532"/>
  <c r="Q47" i="532"/>
  <c r="R47" i="532"/>
  <c r="R8" i="532"/>
  <c r="Q8" i="532"/>
  <c r="AG17" i="532"/>
  <c r="AH5" i="532" s="1"/>
  <c r="AF17" i="532"/>
  <c r="Q49" i="532"/>
  <c r="R49" i="532"/>
  <c r="O30" i="532"/>
  <c r="AG173" i="532"/>
  <c r="AH161" i="532" s="1"/>
  <c r="AF173" i="532"/>
  <c r="Q162" i="532"/>
  <c r="R162" i="532"/>
  <c r="Q127" i="532"/>
  <c r="R127" i="532"/>
  <c r="R135" i="532"/>
  <c r="O147" i="532"/>
  <c r="Q135" i="532"/>
  <c r="R59" i="532"/>
  <c r="Q59" i="532"/>
  <c r="AG134" i="532"/>
  <c r="AH122" i="532" s="1"/>
  <c r="AF134" i="532"/>
  <c r="R98" i="532"/>
  <c r="Q98" i="532"/>
  <c r="AG95" i="532"/>
  <c r="AH83" i="532" s="1"/>
  <c r="AF95" i="532"/>
  <c r="R84" i="532"/>
  <c r="Q84" i="532"/>
  <c r="R60" i="532"/>
  <c r="Q60" i="532"/>
  <c r="R72" i="532"/>
  <c r="Q72" i="532"/>
  <c r="O82" i="532"/>
  <c r="R82" i="532" s="1"/>
  <c r="S70" i="532" s="1"/>
  <c r="Q9" i="532"/>
  <c r="R9" i="532"/>
  <c r="AG121" i="532"/>
  <c r="AH109" i="532" s="1"/>
  <c r="AF121" i="532"/>
  <c r="AF82" i="532"/>
  <c r="Q82" i="532"/>
  <c r="AG82" i="532"/>
  <c r="AH70" i="532" s="1"/>
  <c r="AG69" i="532"/>
  <c r="AH57" i="532" s="1"/>
  <c r="Q69" i="532"/>
  <c r="AF69" i="532"/>
  <c r="Q35" i="532"/>
  <c r="R35" i="532"/>
  <c r="R34" i="532"/>
  <c r="Q34" i="532"/>
  <c r="R36" i="532"/>
  <c r="Q36" i="532"/>
  <c r="R46" i="532"/>
  <c r="Q46" i="532"/>
  <c r="Q161" i="532"/>
  <c r="O173" i="532"/>
  <c r="R161" i="532"/>
  <c r="Q150" i="532"/>
  <c r="R150" i="532"/>
  <c r="Q141" i="532"/>
  <c r="R141" i="532"/>
  <c r="Q137" i="532"/>
  <c r="R137" i="532"/>
  <c r="AG147" i="532"/>
  <c r="AH135" i="532" s="1"/>
  <c r="AF147" i="532"/>
  <c r="Q123" i="532"/>
  <c r="R123" i="532"/>
  <c r="Q114" i="532"/>
  <c r="R114" i="532"/>
  <c r="R100" i="532"/>
  <c r="Q100" i="532"/>
  <c r="R86" i="532"/>
  <c r="Q86" i="532"/>
  <c r="R83" i="532"/>
  <c r="Q83" i="532"/>
  <c r="O95" i="532"/>
  <c r="Q101" i="532"/>
  <c r="Q73" i="532"/>
  <c r="R73" i="532"/>
  <c r="AG108" i="532"/>
  <c r="AH96" i="532" s="1"/>
  <c r="AF108" i="532"/>
  <c r="R23" i="532"/>
  <c r="Q23" i="532"/>
  <c r="Q71" i="532"/>
  <c r="R71" i="532"/>
  <c r="Q58" i="532"/>
  <c r="R58" i="532"/>
  <c r="Q43" i="532"/>
  <c r="AG43" i="532"/>
  <c r="AH31" i="532" s="1"/>
  <c r="AF43" i="532"/>
  <c r="R20" i="532"/>
  <c r="Q20" i="532"/>
  <c r="R6" i="532"/>
  <c r="Q6" i="532"/>
  <c r="Q164" i="532"/>
  <c r="R164" i="532"/>
  <c r="Q129" i="532"/>
  <c r="R129" i="532"/>
  <c r="Q125" i="532"/>
  <c r="R125" i="532"/>
  <c r="R112" i="532"/>
  <c r="Q112" i="532"/>
  <c r="R148" i="532"/>
  <c r="Q148" i="532"/>
  <c r="O160" i="532"/>
  <c r="R88" i="532"/>
  <c r="Q88" i="532"/>
  <c r="Q111" i="532"/>
  <c r="R111" i="532"/>
  <c r="R21" i="532"/>
  <c r="Q21" i="532"/>
  <c r="Q75" i="532"/>
  <c r="R75" i="532"/>
  <c r="AG30" i="532"/>
  <c r="AH18" i="532" s="1"/>
  <c r="AF30" i="532"/>
  <c r="O43" i="532"/>
  <c r="R43" i="532" s="1"/>
  <c r="S31" i="532" s="1"/>
  <c r="O69" i="532"/>
  <c r="R69" i="532" s="1"/>
  <c r="S57" i="532" s="1"/>
  <c r="Q57" i="532"/>
  <c r="R57" i="532"/>
  <c r="AG56" i="532"/>
  <c r="AH44" i="532" s="1"/>
  <c r="Q56" i="532"/>
  <c r="AF56" i="532"/>
  <c r="R22" i="532"/>
  <c r="Q22" i="532"/>
  <c r="R10" i="532"/>
  <c r="Q10" i="532"/>
  <c r="R5" i="532"/>
  <c r="Q5" i="532"/>
  <c r="O17" i="532"/>
  <c r="R50" i="532"/>
  <c r="Q50" i="532"/>
  <c r="Q33" i="532"/>
  <c r="R33" i="532"/>
  <c r="R32" i="532"/>
  <c r="Q32" i="532"/>
  <c r="H8" i="530"/>
  <c r="F8" i="529"/>
  <c r="G1" i="528"/>
  <c r="G2" i="528" s="1"/>
  <c r="L24" i="528"/>
  <c r="L75" i="528"/>
  <c r="L52" i="528"/>
  <c r="L64" i="528" s="1"/>
  <c r="K64" i="528"/>
  <c r="L5" i="528"/>
  <c r="L16" i="528" s="1"/>
  <c r="K16" i="528"/>
  <c r="L112" i="528"/>
  <c r="L124" i="528" s="1"/>
  <c r="K124" i="528"/>
  <c r="K24" i="528"/>
  <c r="K75" i="528"/>
  <c r="L101" i="528"/>
  <c r="L111" i="528" s="1"/>
  <c r="K111" i="528"/>
  <c r="L25" i="528"/>
  <c r="L38" i="528" s="1"/>
  <c r="K100" i="528"/>
  <c r="L5" i="527"/>
  <c r="L16" i="527" s="1"/>
  <c r="K16" i="527"/>
  <c r="L112" i="527"/>
  <c r="L124" i="527" s="1"/>
  <c r="K124" i="527"/>
  <c r="L92" i="527"/>
  <c r="L100" i="527" s="1"/>
  <c r="K100" i="527"/>
  <c r="G1" i="527"/>
  <c r="G2" i="527" s="1"/>
  <c r="L24" i="527"/>
  <c r="L52" i="527"/>
  <c r="L64" i="527" s="1"/>
  <c r="K64" i="527"/>
  <c r="L101" i="527"/>
  <c r="L111" i="527" s="1"/>
  <c r="K111" i="527"/>
  <c r="L25" i="527"/>
  <c r="L38" i="527" s="1"/>
  <c r="L65" i="527"/>
  <c r="L75" i="527" s="1"/>
  <c r="G1" i="524"/>
  <c r="G2" i="524" s="1"/>
  <c r="AF5" i="524"/>
  <c r="O5" i="524"/>
  <c r="N17" i="524"/>
  <c r="AG5" i="524"/>
  <c r="O6" i="524"/>
  <c r="AG6" i="524"/>
  <c r="AF6" i="524"/>
  <c r="O11" i="524"/>
  <c r="AG11" i="524"/>
  <c r="AF11" i="524"/>
  <c r="AF8" i="524"/>
  <c r="O8" i="524"/>
  <c r="AG8" i="524"/>
  <c r="R20" i="524"/>
  <c r="Q20" i="524"/>
  <c r="AG10" i="524"/>
  <c r="AF10" i="524"/>
  <c r="O10" i="524"/>
  <c r="O9" i="524"/>
  <c r="P7" i="524"/>
  <c r="AF7" i="524"/>
  <c r="P9" i="524"/>
  <c r="AF9" i="524"/>
  <c r="P11" i="524"/>
  <c r="N30" i="524"/>
  <c r="O18" i="524"/>
  <c r="AG36" i="524"/>
  <c r="AF36" i="524"/>
  <c r="O36" i="524"/>
  <c r="AG46" i="524"/>
  <c r="AF46" i="524"/>
  <c r="O46" i="524"/>
  <c r="R49" i="524"/>
  <c r="Q49" i="524"/>
  <c r="AG71" i="524"/>
  <c r="AF71" i="524"/>
  <c r="O71" i="524"/>
  <c r="AF101" i="524"/>
  <c r="O101" i="524"/>
  <c r="AG101" i="524"/>
  <c r="P121" i="524"/>
  <c r="AG126" i="524"/>
  <c r="AF126" i="524"/>
  <c r="O126" i="524"/>
  <c r="O7" i="524"/>
  <c r="Q12" i="524"/>
  <c r="AF18" i="524"/>
  <c r="AF19" i="524"/>
  <c r="O19" i="524"/>
  <c r="AF20" i="524"/>
  <c r="AG20" i="524"/>
  <c r="R22" i="524"/>
  <c r="Q22" i="524"/>
  <c r="P30" i="524"/>
  <c r="AG32" i="524"/>
  <c r="AF32" i="524"/>
  <c r="O32" i="524"/>
  <c r="AG34" i="524"/>
  <c r="AF34" i="524"/>
  <c r="O34" i="524"/>
  <c r="O37" i="524"/>
  <c r="AG37" i="524"/>
  <c r="AF37" i="524"/>
  <c r="R47" i="524"/>
  <c r="Q47" i="524"/>
  <c r="AF85" i="524"/>
  <c r="O85" i="524"/>
  <c r="AG85" i="524"/>
  <c r="P95" i="524"/>
  <c r="AF97" i="524"/>
  <c r="O97" i="524"/>
  <c r="AG97" i="524"/>
  <c r="R110" i="524"/>
  <c r="Q110" i="524"/>
  <c r="R114" i="524"/>
  <c r="Q114" i="524"/>
  <c r="AG124" i="524"/>
  <c r="AF124" i="524"/>
  <c r="O124" i="524"/>
  <c r="AF22" i="524"/>
  <c r="AG22" i="524"/>
  <c r="O35" i="524"/>
  <c r="AG35" i="524"/>
  <c r="AF35" i="524"/>
  <c r="R45" i="524"/>
  <c r="Q45" i="524"/>
  <c r="AG50" i="524"/>
  <c r="AF50" i="524"/>
  <c r="O50" i="524"/>
  <c r="AF70" i="524"/>
  <c r="N82" i="524"/>
  <c r="O70" i="524"/>
  <c r="AG70" i="524"/>
  <c r="O72" i="524"/>
  <c r="AG72" i="524"/>
  <c r="AF72" i="524"/>
  <c r="AF87" i="524"/>
  <c r="O87" i="524"/>
  <c r="AG87" i="524"/>
  <c r="AF99" i="524"/>
  <c r="O99" i="524"/>
  <c r="AG99" i="524"/>
  <c r="N134" i="524"/>
  <c r="O122" i="524"/>
  <c r="AG122" i="524"/>
  <c r="AF122" i="524"/>
  <c r="AF31" i="524"/>
  <c r="N43" i="524"/>
  <c r="O31" i="524"/>
  <c r="AG31" i="524"/>
  <c r="R33" i="524"/>
  <c r="Q33" i="524"/>
  <c r="AG38" i="524"/>
  <c r="AF38" i="524"/>
  <c r="O38" i="524"/>
  <c r="O56" i="524"/>
  <c r="AG48" i="524"/>
  <c r="AF48" i="524"/>
  <c r="O48" i="524"/>
  <c r="O74" i="524"/>
  <c r="AG74" i="524"/>
  <c r="AF74" i="524"/>
  <c r="AF89" i="524"/>
  <c r="O89" i="524"/>
  <c r="AG89" i="524"/>
  <c r="O96" i="524"/>
  <c r="AG96" i="524"/>
  <c r="N108" i="524"/>
  <c r="AF96" i="524"/>
  <c r="Q111" i="524"/>
  <c r="R112" i="524"/>
  <c r="Q112" i="524"/>
  <c r="R116" i="524"/>
  <c r="Q116" i="524"/>
  <c r="AG128" i="524"/>
  <c r="AF128" i="524"/>
  <c r="O128" i="524"/>
  <c r="O21" i="524"/>
  <c r="P33" i="524"/>
  <c r="AF33" i="524"/>
  <c r="P35" i="524"/>
  <c r="P37" i="524"/>
  <c r="P44" i="524"/>
  <c r="P45" i="524"/>
  <c r="AF45" i="524"/>
  <c r="P47" i="524"/>
  <c r="AF47" i="524"/>
  <c r="P49" i="524"/>
  <c r="AF49" i="524"/>
  <c r="O57" i="524"/>
  <c r="O58" i="524"/>
  <c r="Q59" i="524"/>
  <c r="AG59" i="524"/>
  <c r="O60" i="524"/>
  <c r="R61" i="524"/>
  <c r="AG61" i="524"/>
  <c r="P72" i="524"/>
  <c r="O83" i="524"/>
  <c r="O84" i="524"/>
  <c r="O86" i="524"/>
  <c r="O88" i="524"/>
  <c r="N95" i="524"/>
  <c r="O98" i="524"/>
  <c r="O100" i="524"/>
  <c r="O102" i="524"/>
  <c r="P109" i="524"/>
  <c r="AF110" i="524"/>
  <c r="AF112" i="524"/>
  <c r="AF114" i="524"/>
  <c r="AF116" i="524"/>
  <c r="AG121" i="524"/>
  <c r="AH109" i="524" s="1"/>
  <c r="AG123" i="524"/>
  <c r="AG125" i="524"/>
  <c r="AG127" i="524"/>
  <c r="Q129" i="524"/>
  <c r="AG147" i="524"/>
  <c r="AH135" i="524" s="1"/>
  <c r="AF147" i="524"/>
  <c r="AG33" i="524"/>
  <c r="AF44" i="524"/>
  <c r="AG45" i="524"/>
  <c r="AG47" i="524"/>
  <c r="AG49" i="524"/>
  <c r="N56" i="524"/>
  <c r="AF58" i="524"/>
  <c r="AF60" i="524"/>
  <c r="O73" i="524"/>
  <c r="O75" i="524"/>
  <c r="P83" i="524"/>
  <c r="P84" i="524"/>
  <c r="AF84" i="524"/>
  <c r="P86" i="524"/>
  <c r="AF86" i="524"/>
  <c r="P88" i="524"/>
  <c r="AF88" i="524"/>
  <c r="P98" i="524"/>
  <c r="AF98" i="524"/>
  <c r="AF100" i="524"/>
  <c r="AF102" i="524"/>
  <c r="AF109" i="524"/>
  <c r="AG110" i="524"/>
  <c r="AG112" i="524"/>
  <c r="AG114" i="524"/>
  <c r="O115" i="524"/>
  <c r="AG116" i="524"/>
  <c r="P128" i="524"/>
  <c r="AG129" i="524"/>
  <c r="AF129" i="524"/>
  <c r="AF130" i="524"/>
  <c r="N30" i="525"/>
  <c r="AG18" i="525"/>
  <c r="O18" i="525"/>
  <c r="AF18" i="525"/>
  <c r="AF57" i="524"/>
  <c r="N69" i="524"/>
  <c r="AF83" i="524"/>
  <c r="AG109" i="524"/>
  <c r="AF111" i="524"/>
  <c r="AF113" i="524"/>
  <c r="AF115" i="524"/>
  <c r="O123" i="524"/>
  <c r="O125" i="524"/>
  <c r="O127" i="524"/>
  <c r="R130" i="524"/>
  <c r="Q130" i="524"/>
  <c r="AF20" i="525"/>
  <c r="AG20" i="525"/>
  <c r="O20" i="525"/>
  <c r="O109" i="524"/>
  <c r="Q113" i="524"/>
  <c r="P122" i="524"/>
  <c r="P134" i="524"/>
  <c r="AF160" i="524"/>
  <c r="AG160" i="524"/>
  <c r="AH148" i="524" s="1"/>
  <c r="P160" i="524"/>
  <c r="AF163" i="524"/>
  <c r="O163" i="524"/>
  <c r="AG163" i="524"/>
  <c r="G1" i="525"/>
  <c r="G2" i="525" s="1"/>
  <c r="AG130" i="524"/>
  <c r="AF135" i="524"/>
  <c r="AG136" i="524"/>
  <c r="AG138" i="524"/>
  <c r="AG140" i="524"/>
  <c r="AG142" i="524"/>
  <c r="AF148" i="524"/>
  <c r="AG149" i="524"/>
  <c r="AG151" i="524"/>
  <c r="O152" i="524"/>
  <c r="AG153" i="524"/>
  <c r="O154" i="524"/>
  <c r="O161" i="524"/>
  <c r="O162" i="524"/>
  <c r="O164" i="524"/>
  <c r="Q165" i="524"/>
  <c r="AG165" i="524"/>
  <c r="P173" i="524"/>
  <c r="N173" i="524"/>
  <c r="O5" i="525"/>
  <c r="O6" i="525"/>
  <c r="R7" i="525"/>
  <c r="AG7" i="525"/>
  <c r="O8" i="525"/>
  <c r="R9" i="525"/>
  <c r="AG9" i="525"/>
  <c r="O10" i="525"/>
  <c r="R11" i="525"/>
  <c r="AG11" i="525"/>
  <c r="P17" i="525"/>
  <c r="N17" i="525"/>
  <c r="P18" i="525"/>
  <c r="R19" i="525"/>
  <c r="AF19" i="525"/>
  <c r="R21" i="525"/>
  <c r="R45" i="525"/>
  <c r="Q45" i="525"/>
  <c r="R47" i="525"/>
  <c r="Q47" i="525"/>
  <c r="O74" i="525"/>
  <c r="AG74" i="525"/>
  <c r="AF74" i="525"/>
  <c r="AG135" i="524"/>
  <c r="AF137" i="524"/>
  <c r="AF139" i="524"/>
  <c r="AF141" i="524"/>
  <c r="AF143" i="524"/>
  <c r="AG148" i="524"/>
  <c r="AF150" i="524"/>
  <c r="AF152" i="524"/>
  <c r="AF154" i="524"/>
  <c r="AF162" i="524"/>
  <c r="P164" i="524"/>
  <c r="AF164" i="524"/>
  <c r="AF6" i="525"/>
  <c r="AF8" i="525"/>
  <c r="AF10" i="525"/>
  <c r="AG19" i="525"/>
  <c r="R33" i="525"/>
  <c r="Q33" i="525"/>
  <c r="R37" i="525"/>
  <c r="Q37" i="525"/>
  <c r="Q44" i="525"/>
  <c r="R49" i="525"/>
  <c r="Q49" i="525"/>
  <c r="AF61" i="525"/>
  <c r="O61" i="525"/>
  <c r="AG61" i="525"/>
  <c r="AG71" i="525"/>
  <c r="AF71" i="525"/>
  <c r="O71" i="525"/>
  <c r="O135" i="524"/>
  <c r="O136" i="524"/>
  <c r="R137" i="524"/>
  <c r="O138" i="524"/>
  <c r="Q139" i="524"/>
  <c r="O140" i="524"/>
  <c r="R141" i="524"/>
  <c r="O142" i="524"/>
  <c r="R143" i="524"/>
  <c r="O148" i="524"/>
  <c r="O149" i="524"/>
  <c r="R150" i="524"/>
  <c r="O151" i="524"/>
  <c r="O153" i="524"/>
  <c r="AF161" i="524"/>
  <c r="AF5" i="525"/>
  <c r="Q19" i="525"/>
  <c r="R22" i="525"/>
  <c r="Q22" i="525"/>
  <c r="P30" i="525"/>
  <c r="AG46" i="525"/>
  <c r="AF46" i="525"/>
  <c r="O46" i="525"/>
  <c r="O56" i="525" s="1"/>
  <c r="R56" i="525" s="1"/>
  <c r="S44" i="525" s="1"/>
  <c r="AG48" i="525"/>
  <c r="AF48" i="525"/>
  <c r="O48" i="525"/>
  <c r="N82" i="525"/>
  <c r="AF70" i="525"/>
  <c r="O70" i="525"/>
  <c r="AG70" i="525"/>
  <c r="AG73" i="525"/>
  <c r="AF73" i="525"/>
  <c r="O73" i="525"/>
  <c r="P135" i="524"/>
  <c r="AF22" i="525"/>
  <c r="AG22" i="525"/>
  <c r="AF31" i="525"/>
  <c r="N43" i="525"/>
  <c r="O31" i="525"/>
  <c r="AG31" i="525"/>
  <c r="R35" i="525"/>
  <c r="Q35" i="525"/>
  <c r="AG50" i="525"/>
  <c r="AF50" i="525"/>
  <c r="O50" i="525"/>
  <c r="AF59" i="525"/>
  <c r="O59" i="525"/>
  <c r="AG59" i="525"/>
  <c r="P69" i="525"/>
  <c r="O72" i="525"/>
  <c r="AG72" i="525"/>
  <c r="AF72" i="525"/>
  <c r="O23" i="525"/>
  <c r="AF33" i="525"/>
  <c r="AF35" i="525"/>
  <c r="AF37" i="525"/>
  <c r="P44" i="525"/>
  <c r="P45" i="525"/>
  <c r="AF45" i="525"/>
  <c r="P47" i="525"/>
  <c r="AF47" i="525"/>
  <c r="AF49" i="525"/>
  <c r="O57" i="525"/>
  <c r="O58" i="525"/>
  <c r="O60" i="525"/>
  <c r="P72" i="525"/>
  <c r="P74" i="525"/>
  <c r="R83" i="525"/>
  <c r="P83" i="525"/>
  <c r="AF85" i="525"/>
  <c r="O85" i="525"/>
  <c r="AG86" i="525"/>
  <c r="AF86" i="525"/>
  <c r="AF87" i="525"/>
  <c r="O87" i="525"/>
  <c r="AG88" i="525"/>
  <c r="AF88" i="525"/>
  <c r="O98" i="525"/>
  <c r="AG98" i="525"/>
  <c r="AF98" i="525"/>
  <c r="Q114" i="525"/>
  <c r="O32" i="525"/>
  <c r="AG33" i="525"/>
  <c r="O34" i="525"/>
  <c r="AG35" i="525"/>
  <c r="O36" i="525"/>
  <c r="AG37" i="525"/>
  <c r="P43" i="525"/>
  <c r="AF44" i="525"/>
  <c r="AG45" i="525"/>
  <c r="AG47" i="525"/>
  <c r="AG49" i="525"/>
  <c r="N56" i="525"/>
  <c r="AF58" i="525"/>
  <c r="AF60" i="525"/>
  <c r="AF75" i="525"/>
  <c r="N95" i="525"/>
  <c r="AG84" i="525"/>
  <c r="AF84" i="525"/>
  <c r="P86" i="525"/>
  <c r="P88" i="525"/>
  <c r="N108" i="525"/>
  <c r="AF96" i="525"/>
  <c r="O96" i="525"/>
  <c r="AG96" i="525"/>
  <c r="AG101" i="525"/>
  <c r="AF101" i="525"/>
  <c r="O101" i="525"/>
  <c r="R112" i="525"/>
  <c r="Q112" i="525"/>
  <c r="AF32" i="525"/>
  <c r="AF34" i="525"/>
  <c r="AF36" i="525"/>
  <c r="AG44" i="525"/>
  <c r="N69" i="525"/>
  <c r="Q75" i="525"/>
  <c r="Q84" i="525"/>
  <c r="P84" i="525"/>
  <c r="AG99" i="525"/>
  <c r="AF99" i="525"/>
  <c r="O99" i="525"/>
  <c r="O135" i="525"/>
  <c r="AF135" i="525"/>
  <c r="AG135" i="525"/>
  <c r="N147" i="525"/>
  <c r="Q83" i="525"/>
  <c r="O95" i="525"/>
  <c r="R86" i="525"/>
  <c r="Q86" i="525"/>
  <c r="R88" i="525"/>
  <c r="Q88" i="525"/>
  <c r="P95" i="525"/>
  <c r="AG97" i="525"/>
  <c r="AF97" i="525"/>
  <c r="O97" i="525"/>
  <c r="O100" i="525"/>
  <c r="AG100" i="525"/>
  <c r="AF100" i="525"/>
  <c r="N121" i="525"/>
  <c r="O109" i="525"/>
  <c r="AG109" i="525"/>
  <c r="AF109" i="525"/>
  <c r="AF122" i="525"/>
  <c r="N134" i="525"/>
  <c r="O122" i="525"/>
  <c r="AG122" i="525"/>
  <c r="P98" i="525"/>
  <c r="P100" i="525"/>
  <c r="R110" i="525"/>
  <c r="AG110" i="525"/>
  <c r="O111" i="525"/>
  <c r="AG112" i="525"/>
  <c r="O113" i="525"/>
  <c r="O115" i="525"/>
  <c r="AG115" i="525"/>
  <c r="O124" i="525"/>
  <c r="AG124" i="525"/>
  <c r="AF124" i="525"/>
  <c r="O126" i="525"/>
  <c r="AG126" i="525"/>
  <c r="AF126" i="525"/>
  <c r="O128" i="525"/>
  <c r="AG128" i="525"/>
  <c r="AF128" i="525"/>
  <c r="O130" i="525"/>
  <c r="AG130" i="525"/>
  <c r="AF130" i="525"/>
  <c r="O136" i="525"/>
  <c r="AG136" i="525"/>
  <c r="AF136" i="525"/>
  <c r="O138" i="525"/>
  <c r="AG138" i="525"/>
  <c r="AF138" i="525"/>
  <c r="O140" i="525"/>
  <c r="AG140" i="525"/>
  <c r="AF140" i="525"/>
  <c r="AG143" i="525"/>
  <c r="AF143" i="525"/>
  <c r="O143" i="525"/>
  <c r="R149" i="525"/>
  <c r="Q149" i="525"/>
  <c r="R153" i="525"/>
  <c r="Q153" i="525"/>
  <c r="R163" i="525"/>
  <c r="Q163" i="525"/>
  <c r="AF83" i="525"/>
  <c r="AF111" i="525"/>
  <c r="AG113" i="525"/>
  <c r="Q116" i="525"/>
  <c r="AG150" i="525"/>
  <c r="AF150" i="525"/>
  <c r="O150" i="525"/>
  <c r="AF151" i="525"/>
  <c r="AG164" i="525"/>
  <c r="AF164" i="525"/>
  <c r="O164" i="525"/>
  <c r="AG123" i="525"/>
  <c r="O123" i="525"/>
  <c r="AF123" i="525"/>
  <c r="AG125" i="525"/>
  <c r="O125" i="525"/>
  <c r="AF125" i="525"/>
  <c r="AG127" i="525"/>
  <c r="O127" i="525"/>
  <c r="AF127" i="525"/>
  <c r="AG129" i="525"/>
  <c r="O129" i="525"/>
  <c r="AF129" i="525"/>
  <c r="AG137" i="525"/>
  <c r="O137" i="525"/>
  <c r="AF137" i="525"/>
  <c r="AG139" i="525"/>
  <c r="O139" i="525"/>
  <c r="AF139" i="525"/>
  <c r="AG141" i="525"/>
  <c r="AF141" i="525"/>
  <c r="O141" i="525"/>
  <c r="AF142" i="525"/>
  <c r="N160" i="525"/>
  <c r="O148" i="525"/>
  <c r="AG148" i="525"/>
  <c r="AF148" i="525"/>
  <c r="R151" i="525"/>
  <c r="Q151" i="525"/>
  <c r="P160" i="525"/>
  <c r="AF161" i="525"/>
  <c r="N173" i="525"/>
  <c r="O161" i="525"/>
  <c r="P173" i="525"/>
  <c r="R114" i="525"/>
  <c r="P121" i="525"/>
  <c r="R142" i="525"/>
  <c r="Q142" i="525"/>
  <c r="AF149" i="525"/>
  <c r="AG152" i="525"/>
  <c r="AF152" i="525"/>
  <c r="O152" i="525"/>
  <c r="AF153" i="525"/>
  <c r="AG162" i="525"/>
  <c r="AF162" i="525"/>
  <c r="O162" i="525"/>
  <c r="AF163" i="525"/>
  <c r="AG142" i="525"/>
  <c r="AG149" i="525"/>
  <c r="AG151" i="525"/>
  <c r="AG153" i="525"/>
  <c r="AG163" i="525"/>
  <c r="K5" i="523"/>
  <c r="L5" i="523"/>
  <c r="K6" i="523"/>
  <c r="L6" i="523" s="1"/>
  <c r="L16" i="523" s="1"/>
  <c r="K7" i="523"/>
  <c r="L7" i="523"/>
  <c r="K8" i="523"/>
  <c r="L8" i="523" s="1"/>
  <c r="J16" i="523"/>
  <c r="K16" i="523"/>
  <c r="K17" i="523"/>
  <c r="L17" i="523"/>
  <c r="K18" i="523"/>
  <c r="L18" i="523" s="1"/>
  <c r="K19" i="523"/>
  <c r="L19" i="523"/>
  <c r="K20" i="523"/>
  <c r="L20" i="523" s="1"/>
  <c r="K21" i="523"/>
  <c r="L21" i="523"/>
  <c r="J24" i="523"/>
  <c r="K24" i="523"/>
  <c r="K25" i="523"/>
  <c r="L25" i="523"/>
  <c r="K26" i="523"/>
  <c r="L26" i="523" s="1"/>
  <c r="K27" i="523"/>
  <c r="L27" i="523"/>
  <c r="K28" i="523"/>
  <c r="L28" i="523" s="1"/>
  <c r="J38" i="523"/>
  <c r="K38" i="523"/>
  <c r="K52" i="523"/>
  <c r="L52" i="523"/>
  <c r="K53" i="523"/>
  <c r="L53" i="523" s="1"/>
  <c r="K54" i="523"/>
  <c r="L54" i="523"/>
  <c r="K55" i="523"/>
  <c r="L55" i="523" s="1"/>
  <c r="K56" i="523"/>
  <c r="L56" i="523"/>
  <c r="K57" i="523"/>
  <c r="L57" i="523" s="1"/>
  <c r="K58" i="523"/>
  <c r="L58" i="523"/>
  <c r="J64" i="523"/>
  <c r="K64" i="523"/>
  <c r="K65" i="523"/>
  <c r="K75" i="523" s="1"/>
  <c r="L65" i="523"/>
  <c r="K66" i="523"/>
  <c r="L66" i="523" s="1"/>
  <c r="K67" i="523"/>
  <c r="L67" i="523"/>
  <c r="K68" i="523"/>
  <c r="L68" i="523" s="1"/>
  <c r="K69" i="523"/>
  <c r="L69" i="523"/>
  <c r="K70" i="523"/>
  <c r="L70" i="523" s="1"/>
  <c r="K71" i="523"/>
  <c r="L71" i="523"/>
  <c r="J75" i="523"/>
  <c r="J81" i="523"/>
  <c r="K81" i="523"/>
  <c r="L81" i="523"/>
  <c r="K92" i="523"/>
  <c r="K100" i="523" s="1"/>
  <c r="L92" i="523"/>
  <c r="L100" i="523" s="1"/>
  <c r="K93" i="523"/>
  <c r="L93" i="523" s="1"/>
  <c r="K94" i="523"/>
  <c r="L94" i="523"/>
  <c r="J100" i="523"/>
  <c r="K101" i="523"/>
  <c r="K111" i="523" s="1"/>
  <c r="L101" i="523"/>
  <c r="K102" i="523"/>
  <c r="L102" i="523"/>
  <c r="K103" i="523"/>
  <c r="L103" i="523"/>
  <c r="K104" i="523"/>
  <c r="L104" i="523"/>
  <c r="K105" i="523"/>
  <c r="L105" i="523"/>
  <c r="K106" i="523"/>
  <c r="L106" i="523"/>
  <c r="K107" i="523"/>
  <c r="L107" i="523"/>
  <c r="L111" i="523" s="1"/>
  <c r="J111" i="523"/>
  <c r="K112" i="523"/>
  <c r="L112" i="523" s="1"/>
  <c r="K113" i="523"/>
  <c r="L113" i="523"/>
  <c r="K114" i="523"/>
  <c r="L114" i="523" s="1"/>
  <c r="K115" i="523"/>
  <c r="L115" i="523"/>
  <c r="K116" i="523"/>
  <c r="L116" i="523" s="1"/>
  <c r="K117" i="523"/>
  <c r="L117" i="523"/>
  <c r="K118" i="523"/>
  <c r="L118" i="523" s="1"/>
  <c r="J124" i="523"/>
  <c r="K124" i="523"/>
  <c r="H123" i="523"/>
  <c r="H122" i="523"/>
  <c r="H121" i="523"/>
  <c r="H120" i="523"/>
  <c r="H119" i="523"/>
  <c r="P118" i="523"/>
  <c r="H118" i="523"/>
  <c r="P117" i="523"/>
  <c r="H117" i="523"/>
  <c r="P116" i="523"/>
  <c r="H116" i="523"/>
  <c r="P115" i="523"/>
  <c r="H115" i="523"/>
  <c r="P114" i="523"/>
  <c r="H114" i="523"/>
  <c r="P113" i="523"/>
  <c r="H113" i="523"/>
  <c r="P112" i="523"/>
  <c r="H112" i="523"/>
  <c r="H110" i="523"/>
  <c r="H109" i="523"/>
  <c r="H108" i="523"/>
  <c r="P107" i="523"/>
  <c r="H107" i="523"/>
  <c r="P106" i="523"/>
  <c r="H106" i="523"/>
  <c r="P105" i="523"/>
  <c r="H105" i="523"/>
  <c r="P104" i="523"/>
  <c r="H104" i="523"/>
  <c r="P103" i="523"/>
  <c r="H103" i="523"/>
  <c r="P102" i="523"/>
  <c r="H102" i="523"/>
  <c r="P101" i="523"/>
  <c r="H101" i="523"/>
  <c r="H99" i="523"/>
  <c r="H98" i="523"/>
  <c r="H97" i="523"/>
  <c r="H96" i="523"/>
  <c r="H95" i="523"/>
  <c r="P94" i="523"/>
  <c r="H94" i="523"/>
  <c r="P93" i="523"/>
  <c r="H93" i="523"/>
  <c r="P92" i="523"/>
  <c r="H92" i="523"/>
  <c r="H90" i="523"/>
  <c r="H89" i="523"/>
  <c r="H88" i="523"/>
  <c r="H87" i="523"/>
  <c r="H86" i="523"/>
  <c r="H85" i="523"/>
  <c r="H84" i="523"/>
  <c r="H83" i="523"/>
  <c r="H82" i="523"/>
  <c r="H80" i="523"/>
  <c r="H79" i="523"/>
  <c r="H78" i="523"/>
  <c r="H77" i="523"/>
  <c r="H76" i="523"/>
  <c r="H74" i="523"/>
  <c r="H73" i="523"/>
  <c r="H72" i="523"/>
  <c r="P71" i="523"/>
  <c r="H71" i="523"/>
  <c r="P70" i="523"/>
  <c r="H70" i="523"/>
  <c r="P69" i="523"/>
  <c r="H69" i="523"/>
  <c r="P68" i="523"/>
  <c r="H68" i="523"/>
  <c r="P67" i="523"/>
  <c r="H67" i="523"/>
  <c r="P66" i="523"/>
  <c r="H66" i="523"/>
  <c r="P65" i="523"/>
  <c r="H65" i="523"/>
  <c r="H63" i="523"/>
  <c r="H62" i="523"/>
  <c r="H61" i="523"/>
  <c r="H60" i="523"/>
  <c r="H59" i="523"/>
  <c r="P58" i="523"/>
  <c r="H58" i="523"/>
  <c r="P57" i="523"/>
  <c r="H57" i="523"/>
  <c r="P56" i="523"/>
  <c r="H56" i="523"/>
  <c r="P55" i="523"/>
  <c r="H55" i="523"/>
  <c r="P54" i="523"/>
  <c r="H54" i="523"/>
  <c r="P53" i="523"/>
  <c r="H53" i="523"/>
  <c r="P52" i="523"/>
  <c r="H52" i="523"/>
  <c r="H50" i="523"/>
  <c r="H49" i="523"/>
  <c r="H47" i="523"/>
  <c r="H46" i="523"/>
  <c r="H45" i="523"/>
  <c r="H44" i="523"/>
  <c r="H43" i="523"/>
  <c r="H42" i="523"/>
  <c r="H41" i="523"/>
  <c r="H40" i="523"/>
  <c r="H39" i="523"/>
  <c r="H37" i="523"/>
  <c r="H36" i="523"/>
  <c r="H35" i="523"/>
  <c r="H34" i="523"/>
  <c r="H33" i="523"/>
  <c r="H32" i="523"/>
  <c r="H31" i="523"/>
  <c r="H30" i="523"/>
  <c r="H29" i="523"/>
  <c r="P28" i="523"/>
  <c r="H28" i="523"/>
  <c r="P27" i="523"/>
  <c r="H27" i="523"/>
  <c r="P26" i="523"/>
  <c r="H26" i="523"/>
  <c r="P25" i="523"/>
  <c r="H25" i="523"/>
  <c r="H23" i="523"/>
  <c r="H22" i="523"/>
  <c r="P21" i="523"/>
  <c r="H21" i="523"/>
  <c r="P20" i="523"/>
  <c r="H20" i="523"/>
  <c r="P19" i="523"/>
  <c r="H19" i="523"/>
  <c r="P18" i="523"/>
  <c r="H18" i="523"/>
  <c r="P17" i="523"/>
  <c r="H17" i="523"/>
  <c r="H15" i="523"/>
  <c r="H14" i="523"/>
  <c r="H13" i="523"/>
  <c r="H12" i="523"/>
  <c r="H11" i="523"/>
  <c r="H10" i="523"/>
  <c r="H9" i="523"/>
  <c r="P8" i="523"/>
  <c r="H8" i="523"/>
  <c r="P7" i="523"/>
  <c r="H7" i="523"/>
  <c r="P6" i="523"/>
  <c r="H6" i="523"/>
  <c r="P5" i="523"/>
  <c r="H5" i="523"/>
  <c r="G1" i="523" s="1"/>
  <c r="G2" i="523" s="1"/>
  <c r="I2" i="523"/>
  <c r="I1" i="523"/>
  <c r="E1" i="523"/>
  <c r="AE173" i="522"/>
  <c r="AD173" i="522"/>
  <c r="AA173" i="522"/>
  <c r="Z173" i="522"/>
  <c r="M173" i="522"/>
  <c r="W172" i="522"/>
  <c r="H172" i="522"/>
  <c r="W171" i="522"/>
  <c r="H171" i="522"/>
  <c r="AG170" i="522"/>
  <c r="AF170" i="522"/>
  <c r="W170" i="522"/>
  <c r="H170" i="522"/>
  <c r="AG169" i="522"/>
  <c r="AF169" i="522"/>
  <c r="W169" i="522"/>
  <c r="H169" i="522"/>
  <c r="AG168" i="522"/>
  <c r="AF168" i="522"/>
  <c r="W168" i="522"/>
  <c r="H168" i="522"/>
  <c r="AG167" i="522"/>
  <c r="AF167" i="522"/>
  <c r="W167" i="522"/>
  <c r="H167" i="522"/>
  <c r="AG166" i="522"/>
  <c r="AF166" i="522"/>
  <c r="W166" i="522"/>
  <c r="H166" i="522"/>
  <c r="W165" i="522"/>
  <c r="N165" i="522" s="1"/>
  <c r="P165" i="522"/>
  <c r="H165" i="522"/>
  <c r="W164" i="522"/>
  <c r="N164" i="522"/>
  <c r="AG164" i="522" s="1"/>
  <c r="H164" i="522"/>
  <c r="W163" i="522"/>
  <c r="P163" i="522"/>
  <c r="N163" i="522"/>
  <c r="O163" i="522" s="1"/>
  <c r="H163" i="522"/>
  <c r="W162" i="522"/>
  <c r="N162" i="522"/>
  <c r="AG162" i="522" s="1"/>
  <c r="P162" i="522"/>
  <c r="H162" i="522"/>
  <c r="W161" i="522"/>
  <c r="N161" i="522"/>
  <c r="AF161" i="522" s="1"/>
  <c r="P161" i="522"/>
  <c r="H161" i="522"/>
  <c r="AE160" i="522"/>
  <c r="AD160" i="522"/>
  <c r="AA160" i="522"/>
  <c r="Z160" i="522"/>
  <c r="M160" i="522"/>
  <c r="W159" i="522"/>
  <c r="H159" i="522"/>
  <c r="W158" i="522"/>
  <c r="H158" i="522"/>
  <c r="W157" i="522"/>
  <c r="H157" i="522"/>
  <c r="W156" i="522"/>
  <c r="H156" i="522"/>
  <c r="W155" i="522"/>
  <c r="N155" i="522"/>
  <c r="O155" i="522" s="1"/>
  <c r="P155" i="522"/>
  <c r="H155" i="522"/>
  <c r="W154" i="522"/>
  <c r="P154" i="522"/>
  <c r="N154" i="522"/>
  <c r="AG154" i="522" s="1"/>
  <c r="H154" i="522"/>
  <c r="W153" i="522"/>
  <c r="N153" i="522"/>
  <c r="O153" i="522" s="1"/>
  <c r="P153" i="522"/>
  <c r="H153" i="522"/>
  <c r="W152" i="522"/>
  <c r="P152" i="522"/>
  <c r="N152" i="522"/>
  <c r="AG152" i="522" s="1"/>
  <c r="H152" i="522"/>
  <c r="W151" i="522"/>
  <c r="N151" i="522"/>
  <c r="O151" i="522" s="1"/>
  <c r="P151" i="522"/>
  <c r="H151" i="522"/>
  <c r="W150" i="522"/>
  <c r="P150" i="522"/>
  <c r="N150" i="522"/>
  <c r="AG150" i="522" s="1"/>
  <c r="H150" i="522"/>
  <c r="W149" i="522"/>
  <c r="N149" i="522"/>
  <c r="O149" i="522" s="1"/>
  <c r="P149" i="522"/>
  <c r="H149" i="522"/>
  <c r="W148" i="522"/>
  <c r="P148" i="522"/>
  <c r="N148" i="522"/>
  <c r="N160" i="522" s="1"/>
  <c r="H148" i="522"/>
  <c r="AE147" i="522"/>
  <c r="AD147" i="522"/>
  <c r="AA147" i="522"/>
  <c r="Z147" i="522"/>
  <c r="W147" i="522"/>
  <c r="M147" i="522"/>
  <c r="W146" i="522"/>
  <c r="H146" i="522"/>
  <c r="AG145" i="522"/>
  <c r="AF145" i="522"/>
  <c r="W145" i="522"/>
  <c r="W144" i="522"/>
  <c r="N144" i="522"/>
  <c r="O144" i="522" s="1"/>
  <c r="P144" i="522"/>
  <c r="H144" i="522"/>
  <c r="W143" i="522"/>
  <c r="P143" i="522"/>
  <c r="N143" i="522"/>
  <c r="AG143" i="522" s="1"/>
  <c r="H143" i="522"/>
  <c r="W142" i="522"/>
  <c r="N142" i="522"/>
  <c r="O142" i="522" s="1"/>
  <c r="P142" i="522"/>
  <c r="H142" i="522"/>
  <c r="W141" i="522"/>
  <c r="N141" i="522"/>
  <c r="AG141" i="522" s="1"/>
  <c r="P141" i="522"/>
  <c r="H141" i="522"/>
  <c r="W140" i="522"/>
  <c r="P140" i="522"/>
  <c r="N140" i="522"/>
  <c r="O140" i="522" s="1"/>
  <c r="H140" i="522"/>
  <c r="W139" i="522"/>
  <c r="N139" i="522"/>
  <c r="AG139" i="522" s="1"/>
  <c r="P139" i="522"/>
  <c r="H139" i="522"/>
  <c r="W138" i="522"/>
  <c r="P138" i="522"/>
  <c r="N138" i="522"/>
  <c r="O138" i="522" s="1"/>
  <c r="H138" i="522"/>
  <c r="W137" i="522"/>
  <c r="N137" i="522"/>
  <c r="AG137" i="522" s="1"/>
  <c r="P137" i="522"/>
  <c r="H137" i="522"/>
  <c r="W136" i="522"/>
  <c r="P136" i="522"/>
  <c r="N136" i="522"/>
  <c r="O136" i="522" s="1"/>
  <c r="H136" i="522"/>
  <c r="W135" i="522"/>
  <c r="N135" i="522" s="1"/>
  <c r="P135" i="522"/>
  <c r="P147" i="522"/>
  <c r="H135" i="522"/>
  <c r="AE134" i="522"/>
  <c r="AD134" i="522"/>
  <c r="AA134" i="522"/>
  <c r="Z134" i="522"/>
  <c r="M134" i="522"/>
  <c r="W133" i="522"/>
  <c r="H133" i="522"/>
  <c r="W132" i="522"/>
  <c r="H132" i="522"/>
  <c r="AG131" i="522"/>
  <c r="AF131" i="522"/>
  <c r="W131" i="522"/>
  <c r="H131" i="522"/>
  <c r="W130" i="522"/>
  <c r="N130" i="522" s="1"/>
  <c r="P130" i="522"/>
  <c r="H130" i="522"/>
  <c r="W129" i="522"/>
  <c r="N129" i="522"/>
  <c r="AG129" i="522" s="1"/>
  <c r="H129" i="522"/>
  <c r="W128" i="522"/>
  <c r="N128" i="522" s="1"/>
  <c r="P128" i="522"/>
  <c r="H128" i="522"/>
  <c r="W127" i="522"/>
  <c r="N127" i="522"/>
  <c r="AG127" i="522" s="1"/>
  <c r="H127" i="522"/>
  <c r="W126" i="522"/>
  <c r="N126" i="522" s="1"/>
  <c r="P126" i="522"/>
  <c r="H126" i="522"/>
  <c r="W125" i="522"/>
  <c r="N125" i="522"/>
  <c r="H125" i="522"/>
  <c r="W124" i="522"/>
  <c r="N124" i="522" s="1"/>
  <c r="P124" i="522"/>
  <c r="H124" i="522"/>
  <c r="W123" i="522"/>
  <c r="N123" i="522"/>
  <c r="H123" i="522"/>
  <c r="AG122" i="522"/>
  <c r="W122" i="522"/>
  <c r="N122" i="522"/>
  <c r="P122" i="522"/>
  <c r="H122" i="522"/>
  <c r="AE121" i="522"/>
  <c r="AD121" i="522"/>
  <c r="AA121" i="522"/>
  <c r="Z121" i="522"/>
  <c r="W121" i="522"/>
  <c r="M121" i="522"/>
  <c r="AG120" i="522"/>
  <c r="AF120" i="522"/>
  <c r="W120" i="522"/>
  <c r="H120" i="522"/>
  <c r="AG119" i="522"/>
  <c r="AF119" i="522"/>
  <c r="W119" i="522"/>
  <c r="H119" i="522"/>
  <c r="AG118" i="522"/>
  <c r="AF118" i="522"/>
  <c r="W118" i="522"/>
  <c r="H118" i="522"/>
  <c r="AG117" i="522"/>
  <c r="AF117" i="522"/>
  <c r="W117" i="522"/>
  <c r="H117" i="522"/>
  <c r="W116" i="522"/>
  <c r="N116" i="522"/>
  <c r="P116" i="522"/>
  <c r="H116" i="522"/>
  <c r="W115" i="522"/>
  <c r="N115" i="522" s="1"/>
  <c r="O115" i="522" s="1"/>
  <c r="P115" i="522"/>
  <c r="H115" i="522"/>
  <c r="W114" i="522"/>
  <c r="P114" i="522"/>
  <c r="N114" i="522"/>
  <c r="AG114" i="522" s="1"/>
  <c r="H114" i="522"/>
  <c r="W113" i="522"/>
  <c r="P113" i="522"/>
  <c r="N113" i="522"/>
  <c r="O113" i="522" s="1"/>
  <c r="AF113" i="522"/>
  <c r="H113" i="522"/>
  <c r="W112" i="522"/>
  <c r="P112" i="522"/>
  <c r="N112" i="522"/>
  <c r="AG112" i="522" s="1"/>
  <c r="H112" i="522"/>
  <c r="W111" i="522"/>
  <c r="P111" i="522"/>
  <c r="N111" i="522"/>
  <c r="O111" i="522" s="1"/>
  <c r="AF111" i="522"/>
  <c r="H111" i="522"/>
  <c r="W110" i="522"/>
  <c r="P110" i="522"/>
  <c r="N110" i="522"/>
  <c r="AG110" i="522" s="1"/>
  <c r="H110" i="522"/>
  <c r="W109" i="522"/>
  <c r="P109" i="522"/>
  <c r="N109" i="522"/>
  <c r="N121" i="522" s="1"/>
  <c r="AF121" i="522" s="1"/>
  <c r="H109" i="522"/>
  <c r="AE108" i="522"/>
  <c r="AD108" i="522"/>
  <c r="AA108" i="522"/>
  <c r="Z108" i="522"/>
  <c r="W108" i="522"/>
  <c r="M108" i="522"/>
  <c r="W107" i="522"/>
  <c r="H107" i="522"/>
  <c r="AG106" i="522"/>
  <c r="AF106" i="522"/>
  <c r="W106" i="522"/>
  <c r="H106" i="522"/>
  <c r="AG105" i="522"/>
  <c r="AF105" i="522"/>
  <c r="W105" i="522"/>
  <c r="H105" i="522"/>
  <c r="AG104" i="522"/>
  <c r="AF104" i="522"/>
  <c r="W104" i="522"/>
  <c r="H104" i="522"/>
  <c r="AG103" i="522"/>
  <c r="AF103" i="522"/>
  <c r="W103" i="522"/>
  <c r="H103" i="522"/>
  <c r="AG102" i="522"/>
  <c r="AF102" i="522"/>
  <c r="W102" i="522"/>
  <c r="H102" i="522"/>
  <c r="W101" i="522"/>
  <c r="N101" i="522" s="1"/>
  <c r="P101" i="522"/>
  <c r="H101" i="522"/>
  <c r="W100" i="522"/>
  <c r="N100" i="522" s="1"/>
  <c r="H100" i="522"/>
  <c r="W99" i="522"/>
  <c r="N99" i="522" s="1"/>
  <c r="P99" i="522"/>
  <c r="H99" i="522"/>
  <c r="W98" i="522"/>
  <c r="N98" i="522" s="1"/>
  <c r="P98" i="522"/>
  <c r="H98" i="522"/>
  <c r="AG97" i="522"/>
  <c r="W97" i="522"/>
  <c r="P97" i="522"/>
  <c r="N97" i="522"/>
  <c r="O97" i="522" s="1"/>
  <c r="AF97" i="522"/>
  <c r="H97" i="522"/>
  <c r="W96" i="522"/>
  <c r="N96" i="522" s="1"/>
  <c r="P96" i="522"/>
  <c r="P108" i="522"/>
  <c r="H96" i="522"/>
  <c r="AE95" i="522"/>
  <c r="AD95" i="522"/>
  <c r="AA95" i="522"/>
  <c r="Z95" i="522"/>
  <c r="M95" i="522"/>
  <c r="AG94" i="522"/>
  <c r="AF94" i="522"/>
  <c r="W94" i="522"/>
  <c r="H94" i="522"/>
  <c r="AG93" i="522"/>
  <c r="AF93" i="522"/>
  <c r="W93" i="522"/>
  <c r="H93" i="522"/>
  <c r="AG92" i="522"/>
  <c r="AF92" i="522"/>
  <c r="W92" i="522"/>
  <c r="H92" i="522"/>
  <c r="AG91" i="522"/>
  <c r="AF91" i="522"/>
  <c r="W91" i="522"/>
  <c r="H91" i="522"/>
  <c r="AG90" i="522"/>
  <c r="AF90" i="522"/>
  <c r="W90" i="522"/>
  <c r="H90" i="522"/>
  <c r="AG89" i="522"/>
  <c r="AF89" i="522"/>
  <c r="W89" i="522"/>
  <c r="H89" i="522"/>
  <c r="W88" i="522"/>
  <c r="N88" i="522" s="1"/>
  <c r="H88" i="522"/>
  <c r="W87" i="522"/>
  <c r="N87" i="522" s="1"/>
  <c r="P87" i="522"/>
  <c r="H87" i="522"/>
  <c r="W86" i="522"/>
  <c r="N86" i="522" s="1"/>
  <c r="P86" i="522"/>
  <c r="H86" i="522"/>
  <c r="AG85" i="522"/>
  <c r="W85" i="522"/>
  <c r="P85" i="522"/>
  <c r="N85" i="522"/>
  <c r="O85" i="522" s="1"/>
  <c r="AF85" i="522"/>
  <c r="H85" i="522"/>
  <c r="W84" i="522"/>
  <c r="N84" i="522" s="1"/>
  <c r="P84" i="522"/>
  <c r="H84" i="522"/>
  <c r="W83" i="522"/>
  <c r="O83" i="522"/>
  <c r="N83" i="522"/>
  <c r="AF83" i="522" s="1"/>
  <c r="P83" i="522"/>
  <c r="H83" i="522"/>
  <c r="AE82" i="522"/>
  <c r="AD82" i="522"/>
  <c r="AA82" i="522"/>
  <c r="Z82" i="522"/>
  <c r="M82" i="522"/>
  <c r="W81" i="522"/>
  <c r="AG80" i="522"/>
  <c r="AF80" i="522"/>
  <c r="W80" i="522"/>
  <c r="AG79" i="522"/>
  <c r="AF79" i="522"/>
  <c r="W79" i="522"/>
  <c r="AG78" i="522"/>
  <c r="AF78" i="522"/>
  <c r="W78" i="522"/>
  <c r="AG77" i="522"/>
  <c r="AF77" i="522"/>
  <c r="W77" i="522"/>
  <c r="AG76" i="522"/>
  <c r="AF76" i="522"/>
  <c r="W76" i="522"/>
  <c r="H76" i="522"/>
  <c r="W75" i="522"/>
  <c r="N75" i="522"/>
  <c r="AF75" i="522" s="1"/>
  <c r="P75" i="522"/>
  <c r="H75" i="522"/>
  <c r="W74" i="522"/>
  <c r="N74" i="522" s="1"/>
  <c r="P74" i="522"/>
  <c r="H74" i="522"/>
  <c r="W73" i="522"/>
  <c r="N73" i="522"/>
  <c r="AF73" i="522" s="1"/>
  <c r="P73" i="522"/>
  <c r="H73" i="522"/>
  <c r="W72" i="522"/>
  <c r="N72" i="522" s="1"/>
  <c r="P72" i="522"/>
  <c r="H72" i="522"/>
  <c r="W71" i="522"/>
  <c r="N71" i="522"/>
  <c r="AF71" i="522" s="1"/>
  <c r="P71" i="522"/>
  <c r="H71" i="522"/>
  <c r="W70" i="522"/>
  <c r="N70" i="522"/>
  <c r="P82" i="522"/>
  <c r="H70" i="522"/>
  <c r="AE69" i="522"/>
  <c r="AD69" i="522"/>
  <c r="AA69" i="522"/>
  <c r="Z69" i="522"/>
  <c r="W69" i="522"/>
  <c r="M69" i="522"/>
  <c r="W68" i="522"/>
  <c r="H68" i="522"/>
  <c r="AG67" i="522"/>
  <c r="AF67" i="522"/>
  <c r="W67" i="522"/>
  <c r="H67" i="522"/>
  <c r="AG66" i="522"/>
  <c r="AF66" i="522"/>
  <c r="W66" i="522"/>
  <c r="H66" i="522"/>
  <c r="AG65" i="522"/>
  <c r="AF65" i="522"/>
  <c r="W65" i="522"/>
  <c r="H65" i="522"/>
  <c r="AG64" i="522"/>
  <c r="AF64" i="522"/>
  <c r="W64" i="522"/>
  <c r="H64" i="522"/>
  <c r="AG63" i="522"/>
  <c r="AF63" i="522"/>
  <c r="W63" i="522"/>
  <c r="H63" i="522"/>
  <c r="AG62" i="522"/>
  <c r="AF62" i="522"/>
  <c r="W62" i="522"/>
  <c r="H62" i="522"/>
  <c r="W61" i="522"/>
  <c r="N61" i="522"/>
  <c r="O61" i="522" s="1"/>
  <c r="P61" i="522"/>
  <c r="H61" i="522"/>
  <c r="W60" i="522"/>
  <c r="N60" i="522"/>
  <c r="AG60" i="522" s="1"/>
  <c r="P60" i="522"/>
  <c r="H60" i="522"/>
  <c r="W59" i="522"/>
  <c r="P59" i="522"/>
  <c r="N59" i="522"/>
  <c r="O59" i="522" s="1"/>
  <c r="H59" i="522"/>
  <c r="W58" i="522"/>
  <c r="N58" i="522" s="1"/>
  <c r="P58" i="522"/>
  <c r="H58" i="522"/>
  <c r="W57" i="522"/>
  <c r="N57" i="522"/>
  <c r="AG57" i="522" s="1"/>
  <c r="H57" i="522"/>
  <c r="AE56" i="522"/>
  <c r="AD56" i="522"/>
  <c r="AA56" i="522"/>
  <c r="Z56" i="522"/>
  <c r="W56" i="522"/>
  <c r="M56" i="522"/>
  <c r="W55" i="522"/>
  <c r="H55" i="522"/>
  <c r="AG54" i="522"/>
  <c r="AF54" i="522"/>
  <c r="W54" i="522"/>
  <c r="H54" i="522"/>
  <c r="AG53" i="522"/>
  <c r="AF53" i="522"/>
  <c r="W53" i="522"/>
  <c r="H53" i="522"/>
  <c r="AG52" i="522"/>
  <c r="AF52" i="522"/>
  <c r="W52" i="522"/>
  <c r="H52" i="522"/>
  <c r="AG51" i="522"/>
  <c r="AF51" i="522"/>
  <c r="W51" i="522"/>
  <c r="H51" i="522"/>
  <c r="W50" i="522"/>
  <c r="N50" i="522" s="1"/>
  <c r="P50" i="522"/>
  <c r="H50" i="522"/>
  <c r="W49" i="522"/>
  <c r="N49" i="522"/>
  <c r="O49" i="522" s="1"/>
  <c r="P49" i="522"/>
  <c r="H49" i="522"/>
  <c r="W48" i="522"/>
  <c r="N48" i="522" s="1"/>
  <c r="P48" i="522"/>
  <c r="H48" i="522"/>
  <c r="W47" i="522"/>
  <c r="N47" i="522"/>
  <c r="O47" i="522" s="1"/>
  <c r="P47" i="522"/>
  <c r="H47" i="522"/>
  <c r="W46" i="522"/>
  <c r="N46" i="522" s="1"/>
  <c r="P46" i="522"/>
  <c r="H46" i="522"/>
  <c r="AG45" i="522"/>
  <c r="W45" i="522"/>
  <c r="N45" i="522"/>
  <c r="O45" i="522" s="1"/>
  <c r="P45" i="522"/>
  <c r="H45" i="522"/>
  <c r="AF44" i="522"/>
  <c r="W44" i="522"/>
  <c r="N44" i="522"/>
  <c r="O44" i="522" s="1"/>
  <c r="P56" i="522"/>
  <c r="H44" i="522"/>
  <c r="AE43" i="522"/>
  <c r="AD43" i="522"/>
  <c r="AA43" i="522"/>
  <c r="Z43" i="522"/>
  <c r="M43" i="522"/>
  <c r="W42" i="522"/>
  <c r="H42" i="522"/>
  <c r="W41" i="522"/>
  <c r="H41" i="522"/>
  <c r="AG40" i="522"/>
  <c r="AF40" i="522"/>
  <c r="W40" i="522"/>
  <c r="H40" i="522"/>
  <c r="AG39" i="522"/>
  <c r="AF39" i="522"/>
  <c r="W39" i="522"/>
  <c r="H39" i="522"/>
  <c r="AG38" i="522"/>
  <c r="AF38" i="522"/>
  <c r="W38" i="522"/>
  <c r="H38" i="522"/>
  <c r="W37" i="522"/>
  <c r="P37" i="522"/>
  <c r="N37" i="522"/>
  <c r="O37" i="522" s="1"/>
  <c r="AG37" i="522"/>
  <c r="H37" i="522"/>
  <c r="W36" i="522"/>
  <c r="N36" i="522"/>
  <c r="AG36" i="522" s="1"/>
  <c r="P36" i="522"/>
  <c r="H36" i="522"/>
  <c r="W35" i="522"/>
  <c r="P35" i="522"/>
  <c r="N35" i="522"/>
  <c r="O35" i="522" s="1"/>
  <c r="AG35" i="522"/>
  <c r="H35" i="522"/>
  <c r="W34" i="522"/>
  <c r="N34" i="522"/>
  <c r="AG34" i="522" s="1"/>
  <c r="P34" i="522"/>
  <c r="H34" i="522"/>
  <c r="W33" i="522"/>
  <c r="P33" i="522"/>
  <c r="N33" i="522"/>
  <c r="O33" i="522" s="1"/>
  <c r="AG33" i="522"/>
  <c r="H33" i="522"/>
  <c r="W32" i="522"/>
  <c r="N32" i="522"/>
  <c r="AG32" i="522" s="1"/>
  <c r="P32" i="522"/>
  <c r="H32" i="522"/>
  <c r="W31" i="522"/>
  <c r="N31" i="522"/>
  <c r="AF31" i="522" s="1"/>
  <c r="P31" i="522"/>
  <c r="H31" i="522"/>
  <c r="AE30" i="522"/>
  <c r="AD30" i="522"/>
  <c r="AA30" i="522"/>
  <c r="Z30" i="522"/>
  <c r="M30" i="522"/>
  <c r="P30" i="522" s="1"/>
  <c r="AF29" i="522"/>
  <c r="W29" i="522"/>
  <c r="H29" i="522"/>
  <c r="AG28" i="522"/>
  <c r="AF28" i="522"/>
  <c r="W28" i="522"/>
  <c r="H28" i="522"/>
  <c r="AG27" i="522"/>
  <c r="AF27" i="522"/>
  <c r="W27" i="522"/>
  <c r="H27" i="522"/>
  <c r="AG26" i="522"/>
  <c r="AF26" i="522"/>
  <c r="W26" i="522"/>
  <c r="H26" i="522"/>
  <c r="AG25" i="522"/>
  <c r="AF25" i="522"/>
  <c r="W25" i="522"/>
  <c r="H25" i="522"/>
  <c r="W24" i="522"/>
  <c r="N24" i="522" s="1"/>
  <c r="P24" i="522"/>
  <c r="H24" i="522"/>
  <c r="W23" i="522"/>
  <c r="N23" i="522" s="1"/>
  <c r="P23" i="522"/>
  <c r="H23" i="522"/>
  <c r="W22" i="522"/>
  <c r="N22" i="522" s="1"/>
  <c r="P22" i="522"/>
  <c r="H22" i="522"/>
  <c r="W21" i="522"/>
  <c r="N21" i="522" s="1"/>
  <c r="P21" i="522"/>
  <c r="H21" i="522"/>
  <c r="W20" i="522"/>
  <c r="N20" i="522" s="1"/>
  <c r="P20" i="522"/>
  <c r="H20" i="522"/>
  <c r="W19" i="522"/>
  <c r="N19" i="522" s="1"/>
  <c r="P19" i="522"/>
  <c r="H19" i="522"/>
  <c r="W18" i="522"/>
  <c r="N18" i="522" s="1"/>
  <c r="H18" i="522"/>
  <c r="AE17" i="522"/>
  <c r="AD17" i="522"/>
  <c r="AA17" i="522"/>
  <c r="Z17" i="522"/>
  <c r="W17" i="522"/>
  <c r="M17" i="522"/>
  <c r="AG16" i="522"/>
  <c r="AF16" i="522"/>
  <c r="W16" i="522"/>
  <c r="H16" i="522"/>
  <c r="AG15" i="522"/>
  <c r="AF15" i="522"/>
  <c r="W15" i="522"/>
  <c r="H15" i="522"/>
  <c r="AG14" i="522"/>
  <c r="AF14" i="522"/>
  <c r="W14" i="522"/>
  <c r="H14" i="522"/>
  <c r="AG13" i="522"/>
  <c r="AF13" i="522"/>
  <c r="W13" i="522"/>
  <c r="H13" i="522"/>
  <c r="AG12" i="522"/>
  <c r="AF12" i="522"/>
  <c r="W12" i="522"/>
  <c r="H12" i="522"/>
  <c r="W11" i="522"/>
  <c r="P11" i="522"/>
  <c r="N11" i="522"/>
  <c r="O11" i="522" s="1"/>
  <c r="H11" i="522"/>
  <c r="W10" i="522"/>
  <c r="P10" i="522"/>
  <c r="N10" i="522"/>
  <c r="AG10" i="522" s="1"/>
  <c r="H10" i="522"/>
  <c r="W9" i="522"/>
  <c r="P9" i="522"/>
  <c r="N9" i="522"/>
  <c r="O9" i="522" s="1"/>
  <c r="H9" i="522"/>
  <c r="W8" i="522"/>
  <c r="P8" i="522"/>
  <c r="N8" i="522"/>
  <c r="AG8" i="522" s="1"/>
  <c r="H8" i="522"/>
  <c r="W7" i="522"/>
  <c r="P7" i="522"/>
  <c r="N7" i="522"/>
  <c r="O7" i="522" s="1"/>
  <c r="H7" i="522"/>
  <c r="W6" i="522"/>
  <c r="N6" i="522"/>
  <c r="AG6" i="522" s="1"/>
  <c r="P6" i="522"/>
  <c r="H6" i="522"/>
  <c r="W5" i="522"/>
  <c r="P5" i="522"/>
  <c r="N5" i="522"/>
  <c r="AF5" i="522" s="1"/>
  <c r="H5" i="522"/>
  <c r="AE2" i="522"/>
  <c r="AD2" i="522"/>
  <c r="AA2" i="522"/>
  <c r="Z2" i="522"/>
  <c r="I2" i="522"/>
  <c r="I1" i="522"/>
  <c r="E1" i="522"/>
  <c r="M32" i="521"/>
  <c r="L32" i="521"/>
  <c r="L8" i="521" s="1"/>
  <c r="K32" i="521"/>
  <c r="J32" i="521"/>
  <c r="I32" i="521"/>
  <c r="H32" i="521"/>
  <c r="G32" i="521"/>
  <c r="F32" i="521"/>
  <c r="E32" i="521"/>
  <c r="D32" i="521"/>
  <c r="J8" i="521" s="1"/>
  <c r="Q15" i="521"/>
  <c r="P15" i="521"/>
  <c r="O15" i="521"/>
  <c r="N15" i="521"/>
  <c r="M15" i="521"/>
  <c r="L15" i="521"/>
  <c r="K15" i="521"/>
  <c r="J15" i="521"/>
  <c r="I15" i="521"/>
  <c r="H15" i="521"/>
  <c r="G15" i="521"/>
  <c r="F15" i="521"/>
  <c r="E15" i="521"/>
  <c r="D15" i="521"/>
  <c r="H8" i="521" s="1"/>
  <c r="F8" i="521"/>
  <c r="L7" i="521"/>
  <c r="J7" i="521"/>
  <c r="H7" i="521"/>
  <c r="F7" i="521"/>
  <c r="L6" i="521"/>
  <c r="J6" i="521"/>
  <c r="H6" i="521"/>
  <c r="F6" i="521"/>
  <c r="Q147" i="532" l="1"/>
  <c r="R147" i="532"/>
  <c r="S135" i="532" s="1"/>
  <c r="R30" i="532"/>
  <c r="S18" i="532" s="1"/>
  <c r="Q30" i="532"/>
  <c r="R121" i="532"/>
  <c r="S109" i="532" s="1"/>
  <c r="Q121" i="532"/>
  <c r="R17" i="532"/>
  <c r="S5" i="532" s="1"/>
  <c r="Q17" i="532"/>
  <c r="E2" i="532"/>
  <c r="R160" i="532"/>
  <c r="S148" i="532" s="1"/>
  <c r="Q160" i="532"/>
  <c r="R134" i="532"/>
  <c r="S122" i="532" s="1"/>
  <c r="Q134" i="532"/>
  <c r="Q95" i="532"/>
  <c r="R95" i="532"/>
  <c r="S83" i="532" s="1"/>
  <c r="R173" i="532"/>
  <c r="S161" i="532" s="1"/>
  <c r="Q173" i="532"/>
  <c r="Q108" i="532"/>
  <c r="R108" i="532"/>
  <c r="S96" i="532" s="1"/>
  <c r="E2" i="528"/>
  <c r="E2" i="527"/>
  <c r="Q161" i="525"/>
  <c r="O173" i="525"/>
  <c r="R161" i="525"/>
  <c r="R148" i="525"/>
  <c r="Q148" i="525"/>
  <c r="O160" i="525"/>
  <c r="Q127" i="525"/>
  <c r="R127" i="525"/>
  <c r="R116" i="525"/>
  <c r="Q140" i="525"/>
  <c r="R140" i="525"/>
  <c r="Q126" i="525"/>
  <c r="R126" i="525"/>
  <c r="Q122" i="525"/>
  <c r="O134" i="525"/>
  <c r="R122" i="525"/>
  <c r="AG69" i="525"/>
  <c r="AH57" i="525" s="1"/>
  <c r="Q69" i="525"/>
  <c r="AF69" i="525"/>
  <c r="Q110" i="525"/>
  <c r="AG108" i="525"/>
  <c r="AH96" i="525" s="1"/>
  <c r="AF108" i="525"/>
  <c r="O69" i="525"/>
  <c r="R69" i="525" s="1"/>
  <c r="S57" i="525" s="1"/>
  <c r="R57" i="525"/>
  <c r="Q57" i="525"/>
  <c r="R84" i="525"/>
  <c r="Q50" i="525"/>
  <c r="R50" i="525"/>
  <c r="AG43" i="525"/>
  <c r="AH31" i="525" s="1"/>
  <c r="AF43" i="525"/>
  <c r="Q43" i="525"/>
  <c r="Q48" i="525"/>
  <c r="R48" i="525"/>
  <c r="R153" i="524"/>
  <c r="Q153" i="524"/>
  <c r="O160" i="524"/>
  <c r="R148" i="524"/>
  <c r="Q148" i="524"/>
  <c r="R140" i="524"/>
  <c r="Q140" i="524"/>
  <c r="R136" i="524"/>
  <c r="Q136" i="524"/>
  <c r="R44" i="525"/>
  <c r="AG17" i="525"/>
  <c r="AH5" i="525" s="1"/>
  <c r="AF17" i="525"/>
  <c r="R10" i="525"/>
  <c r="Q10" i="525"/>
  <c r="AG173" i="524"/>
  <c r="AH161" i="524" s="1"/>
  <c r="AF173" i="524"/>
  <c r="R164" i="524"/>
  <c r="Q164" i="524"/>
  <c r="Q7" i="525"/>
  <c r="R165" i="524"/>
  <c r="R139" i="524"/>
  <c r="R44" i="524"/>
  <c r="Q141" i="524"/>
  <c r="R129" i="524"/>
  <c r="R100" i="524"/>
  <c r="Q100" i="524"/>
  <c r="R83" i="524"/>
  <c r="Q83" i="524"/>
  <c r="O95" i="524"/>
  <c r="R60" i="524"/>
  <c r="Q60" i="524"/>
  <c r="O69" i="524"/>
  <c r="R69" i="524" s="1"/>
  <c r="S57" i="524" s="1"/>
  <c r="R57" i="524"/>
  <c r="Q57" i="524"/>
  <c r="R21" i="524"/>
  <c r="Q21" i="524"/>
  <c r="R111" i="524"/>
  <c r="Q48" i="524"/>
  <c r="R48" i="524"/>
  <c r="Q38" i="524"/>
  <c r="R38" i="524"/>
  <c r="O134" i="524"/>
  <c r="R122" i="524"/>
  <c r="Q122" i="524"/>
  <c r="R87" i="524"/>
  <c r="Q87" i="524"/>
  <c r="R72" i="524"/>
  <c r="Q72" i="524"/>
  <c r="R59" i="524"/>
  <c r="R35" i="524"/>
  <c r="Q35" i="524"/>
  <c r="R124" i="524"/>
  <c r="Q124" i="524"/>
  <c r="R126" i="524"/>
  <c r="Q126" i="524"/>
  <c r="Q36" i="524"/>
  <c r="R36" i="524"/>
  <c r="O30" i="524"/>
  <c r="R18" i="524"/>
  <c r="Q18" i="524"/>
  <c r="Q10" i="524"/>
  <c r="R10" i="524"/>
  <c r="AG17" i="524"/>
  <c r="AH5" i="524" s="1"/>
  <c r="AF17" i="524"/>
  <c r="AG173" i="525"/>
  <c r="AH161" i="525" s="1"/>
  <c r="AF173" i="525"/>
  <c r="AG160" i="525"/>
  <c r="AH148" i="525" s="1"/>
  <c r="AF160" i="525"/>
  <c r="Q129" i="525"/>
  <c r="R129" i="525"/>
  <c r="Q164" i="525"/>
  <c r="R164" i="525"/>
  <c r="Q128" i="525"/>
  <c r="R128" i="525"/>
  <c r="R115" i="525"/>
  <c r="Q115" i="525"/>
  <c r="R111" i="525"/>
  <c r="Q111" i="525"/>
  <c r="AG134" i="525"/>
  <c r="AH122" i="525" s="1"/>
  <c r="AF134" i="525"/>
  <c r="O121" i="525"/>
  <c r="R109" i="525"/>
  <c r="Q109" i="525"/>
  <c r="R100" i="525"/>
  <c r="Q100" i="525"/>
  <c r="O147" i="525"/>
  <c r="Q135" i="525"/>
  <c r="R135" i="525"/>
  <c r="Q34" i="525"/>
  <c r="R34" i="525"/>
  <c r="Q73" i="525"/>
  <c r="R73" i="525"/>
  <c r="O82" i="525"/>
  <c r="R82" i="525" s="1"/>
  <c r="S70" i="525" s="1"/>
  <c r="Q70" i="525"/>
  <c r="R70" i="525"/>
  <c r="R151" i="524"/>
  <c r="Q151" i="524"/>
  <c r="R135" i="524"/>
  <c r="O147" i="524"/>
  <c r="Q135" i="524"/>
  <c r="R162" i="524"/>
  <c r="Q162" i="524"/>
  <c r="R152" i="524"/>
  <c r="Q152" i="524"/>
  <c r="R109" i="524"/>
  <c r="Q109" i="524"/>
  <c r="O121" i="524"/>
  <c r="Q143" i="524"/>
  <c r="R127" i="524"/>
  <c r="Q127" i="524"/>
  <c r="AG69" i="524"/>
  <c r="AH57" i="524" s="1"/>
  <c r="Q69" i="524"/>
  <c r="AF69" i="524"/>
  <c r="AG30" i="525"/>
  <c r="AH18" i="525" s="1"/>
  <c r="AF30" i="525"/>
  <c r="Q115" i="524"/>
  <c r="R115" i="524"/>
  <c r="Q75" i="524"/>
  <c r="R75" i="524"/>
  <c r="AF56" i="524"/>
  <c r="AG56" i="524"/>
  <c r="AH44" i="524" s="1"/>
  <c r="Q56" i="524"/>
  <c r="R98" i="524"/>
  <c r="Q98" i="524"/>
  <c r="R88" i="524"/>
  <c r="Q88" i="524"/>
  <c r="R128" i="524"/>
  <c r="Q128" i="524"/>
  <c r="O108" i="524"/>
  <c r="R96" i="524"/>
  <c r="Q96" i="524"/>
  <c r="AG134" i="524"/>
  <c r="AH122" i="524" s="1"/>
  <c r="AF134" i="524"/>
  <c r="R99" i="524"/>
  <c r="Q99" i="524"/>
  <c r="Q61" i="524"/>
  <c r="Q50" i="524"/>
  <c r="R50" i="524"/>
  <c r="R113" i="524"/>
  <c r="R37" i="524"/>
  <c r="Q37" i="524"/>
  <c r="Q32" i="524"/>
  <c r="R32" i="524"/>
  <c r="Q19" i="524"/>
  <c r="R19" i="524"/>
  <c r="R101" i="524"/>
  <c r="Q101" i="524"/>
  <c r="Q46" i="524"/>
  <c r="R46" i="524"/>
  <c r="AG30" i="524"/>
  <c r="AH18" i="524" s="1"/>
  <c r="AF30" i="524"/>
  <c r="Q6" i="524"/>
  <c r="R6" i="524"/>
  <c r="Q5" i="524"/>
  <c r="O17" i="524"/>
  <c r="R5" i="524"/>
  <c r="Q137" i="525"/>
  <c r="R137" i="525"/>
  <c r="Q123" i="525"/>
  <c r="R123" i="525"/>
  <c r="Q150" i="525"/>
  <c r="R150" i="525"/>
  <c r="Q136" i="525"/>
  <c r="R136" i="525"/>
  <c r="Q130" i="525"/>
  <c r="R130" i="525"/>
  <c r="R113" i="525"/>
  <c r="Q113" i="525"/>
  <c r="AG121" i="525"/>
  <c r="AH109" i="525" s="1"/>
  <c r="AF121" i="525"/>
  <c r="Q97" i="525"/>
  <c r="R97" i="525"/>
  <c r="AG147" i="525"/>
  <c r="AH135" i="525" s="1"/>
  <c r="AF147" i="525"/>
  <c r="Q99" i="525"/>
  <c r="R99" i="525"/>
  <c r="Q101" i="525"/>
  <c r="R101" i="525"/>
  <c r="Q96" i="525"/>
  <c r="O108" i="525"/>
  <c r="R96" i="525"/>
  <c r="R95" i="525"/>
  <c r="S83" i="525" s="1"/>
  <c r="R60" i="525"/>
  <c r="Q60" i="525"/>
  <c r="R23" i="525"/>
  <c r="Q23" i="525"/>
  <c r="R59" i="525"/>
  <c r="Q59" i="525"/>
  <c r="R142" i="524"/>
  <c r="Q142" i="524"/>
  <c r="R138" i="524"/>
  <c r="Q138" i="524"/>
  <c r="Q71" i="525"/>
  <c r="R71" i="525"/>
  <c r="R61" i="525"/>
  <c r="Q61" i="525"/>
  <c r="R6" i="525"/>
  <c r="Q6" i="525"/>
  <c r="R161" i="524"/>
  <c r="Q161" i="524"/>
  <c r="O173" i="524"/>
  <c r="Q11" i="525"/>
  <c r="R163" i="524"/>
  <c r="Q163" i="524"/>
  <c r="Q20" i="525"/>
  <c r="R20" i="525"/>
  <c r="R125" i="524"/>
  <c r="Q125" i="524"/>
  <c r="Q9" i="525"/>
  <c r="Q150" i="524"/>
  <c r="Q137" i="524"/>
  <c r="Q73" i="524"/>
  <c r="R73" i="524"/>
  <c r="Q44" i="524"/>
  <c r="R86" i="524"/>
  <c r="Q86" i="524"/>
  <c r="Q31" i="524"/>
  <c r="O43" i="524"/>
  <c r="R43" i="524" s="1"/>
  <c r="S31" i="524" s="1"/>
  <c r="R31" i="524"/>
  <c r="AF121" i="524"/>
  <c r="O82" i="524"/>
  <c r="R82" i="524" s="1"/>
  <c r="S70" i="524" s="1"/>
  <c r="Q70" i="524"/>
  <c r="R70" i="524"/>
  <c r="Q34" i="524"/>
  <c r="R34" i="524"/>
  <c r="R8" i="524"/>
  <c r="Q8" i="524"/>
  <c r="R11" i="524"/>
  <c r="Q11" i="524"/>
  <c r="Q162" i="525"/>
  <c r="R162" i="525"/>
  <c r="Q152" i="525"/>
  <c r="R152" i="525"/>
  <c r="Q141" i="525"/>
  <c r="R141" i="525"/>
  <c r="Q139" i="525"/>
  <c r="R139" i="525"/>
  <c r="Q125" i="525"/>
  <c r="R125" i="525"/>
  <c r="Q143" i="525"/>
  <c r="R143" i="525"/>
  <c r="Q138" i="525"/>
  <c r="R138" i="525"/>
  <c r="Q124" i="525"/>
  <c r="R124" i="525"/>
  <c r="AG95" i="525"/>
  <c r="AH83" i="525" s="1"/>
  <c r="AF95" i="525"/>
  <c r="AF56" i="525"/>
  <c r="AG56" i="525"/>
  <c r="AH44" i="525" s="1"/>
  <c r="Q56" i="525"/>
  <c r="Q36" i="525"/>
  <c r="R36" i="525"/>
  <c r="Q32" i="525"/>
  <c r="R32" i="525"/>
  <c r="R98" i="525"/>
  <c r="Q98" i="525"/>
  <c r="R87" i="525"/>
  <c r="Q87" i="525"/>
  <c r="R85" i="525"/>
  <c r="Q85" i="525"/>
  <c r="R58" i="525"/>
  <c r="Q58" i="525"/>
  <c r="R72" i="525"/>
  <c r="Q72" i="525"/>
  <c r="Q31" i="525"/>
  <c r="O43" i="525"/>
  <c r="R43" i="525" s="1"/>
  <c r="S31" i="525" s="1"/>
  <c r="R31" i="525"/>
  <c r="AF82" i="525"/>
  <c r="Q82" i="525"/>
  <c r="AG82" i="525"/>
  <c r="AH70" i="525" s="1"/>
  <c r="Q46" i="525"/>
  <c r="R46" i="525"/>
  <c r="R149" i="524"/>
  <c r="Q149" i="524"/>
  <c r="R74" i="525"/>
  <c r="Q74" i="525"/>
  <c r="R8" i="525"/>
  <c r="Q8" i="525"/>
  <c r="R5" i="525"/>
  <c r="Q5" i="525"/>
  <c r="O17" i="525"/>
  <c r="R154" i="524"/>
  <c r="Q154" i="524"/>
  <c r="R123" i="524"/>
  <c r="Q123" i="524"/>
  <c r="O30" i="525"/>
  <c r="R18" i="525"/>
  <c r="Q18" i="525"/>
  <c r="R102" i="524"/>
  <c r="Q102" i="524"/>
  <c r="AG95" i="524"/>
  <c r="AH83" i="524" s="1"/>
  <c r="AF95" i="524"/>
  <c r="R84" i="524"/>
  <c r="Q84" i="524"/>
  <c r="R58" i="524"/>
  <c r="Q58" i="524"/>
  <c r="AG108" i="524"/>
  <c r="AH96" i="524" s="1"/>
  <c r="AF108" i="524"/>
  <c r="R89" i="524"/>
  <c r="Q89" i="524"/>
  <c r="R74" i="524"/>
  <c r="Q74" i="524"/>
  <c r="R56" i="524"/>
  <c r="S44" i="524" s="1"/>
  <c r="AG43" i="524"/>
  <c r="AH31" i="524" s="1"/>
  <c r="AF43" i="524"/>
  <c r="Q43" i="524"/>
  <c r="AF82" i="524"/>
  <c r="Q82" i="524"/>
  <c r="AG82" i="524"/>
  <c r="AH70" i="524" s="1"/>
  <c r="R97" i="524"/>
  <c r="Q97" i="524"/>
  <c r="R85" i="524"/>
  <c r="Q85" i="524"/>
  <c r="Q7" i="524"/>
  <c r="R7" i="524"/>
  <c r="Q71" i="524"/>
  <c r="R71" i="524"/>
  <c r="R9" i="524"/>
  <c r="Q9" i="524"/>
  <c r="L124" i="523"/>
  <c r="L64" i="523"/>
  <c r="L24" i="523"/>
  <c r="L75" i="523"/>
  <c r="L38" i="523"/>
  <c r="R9" i="522"/>
  <c r="Q9" i="522"/>
  <c r="R11" i="522"/>
  <c r="Q11" i="522"/>
  <c r="AF20" i="522"/>
  <c r="O20" i="522"/>
  <c r="AG20" i="522"/>
  <c r="R44" i="522"/>
  <c r="Q44" i="522"/>
  <c r="R45" i="522"/>
  <c r="Q45" i="522"/>
  <c r="G1" i="522"/>
  <c r="G2" i="522" s="1"/>
  <c r="N30" i="522"/>
  <c r="AG18" i="522"/>
  <c r="AF18" i="522"/>
  <c r="O18" i="522"/>
  <c r="AG23" i="522"/>
  <c r="AF23" i="522"/>
  <c r="O23" i="522"/>
  <c r="R47" i="522"/>
  <c r="Q47" i="522"/>
  <c r="R49" i="522"/>
  <c r="Q49" i="522"/>
  <c r="P17" i="522"/>
  <c r="AG21" i="522"/>
  <c r="AF21" i="522"/>
  <c r="O21" i="522"/>
  <c r="AF24" i="522"/>
  <c r="O24" i="522"/>
  <c r="AG24" i="522"/>
  <c r="AG19" i="522"/>
  <c r="AF19" i="522"/>
  <c r="O19" i="522"/>
  <c r="AF22" i="522"/>
  <c r="O22" i="522"/>
  <c r="AG22" i="522"/>
  <c r="R33" i="522"/>
  <c r="R37" i="522"/>
  <c r="Q37" i="522"/>
  <c r="AG46" i="522"/>
  <c r="AF46" i="522"/>
  <c r="O46" i="522"/>
  <c r="O56" i="522" s="1"/>
  <c r="R56" i="522" s="1"/>
  <c r="S44" i="522" s="1"/>
  <c r="AG48" i="522"/>
  <c r="AF48" i="522"/>
  <c r="O48" i="522"/>
  <c r="AG50" i="522"/>
  <c r="AF50" i="522"/>
  <c r="O50" i="522"/>
  <c r="AG58" i="522"/>
  <c r="AF58" i="522"/>
  <c r="O58" i="522"/>
  <c r="R7" i="522"/>
  <c r="Q7" i="522"/>
  <c r="AG5" i="522"/>
  <c r="AF7" i="522"/>
  <c r="AF9" i="522"/>
  <c r="AF11" i="522"/>
  <c r="AG31" i="522"/>
  <c r="AF33" i="522"/>
  <c r="AF35" i="522"/>
  <c r="AF37" i="522"/>
  <c r="P44" i="522"/>
  <c r="AF45" i="522"/>
  <c r="AF47" i="522"/>
  <c r="AF49" i="522"/>
  <c r="P69" i="522"/>
  <c r="P57" i="522"/>
  <c r="N82" i="522"/>
  <c r="R85" i="522"/>
  <c r="Q85" i="522"/>
  <c r="O87" i="522"/>
  <c r="AG87" i="522"/>
  <c r="AF87" i="522"/>
  <c r="O96" i="522"/>
  <c r="AG96" i="522"/>
  <c r="N108" i="522"/>
  <c r="AF96" i="522"/>
  <c r="O5" i="522"/>
  <c r="O6" i="522"/>
  <c r="AG7" i="522"/>
  <c r="O8" i="522"/>
  <c r="AG9" i="522"/>
  <c r="O10" i="522"/>
  <c r="AG11" i="522"/>
  <c r="N17" i="522"/>
  <c r="P18" i="522"/>
  <c r="O31" i="522"/>
  <c r="O32" i="522"/>
  <c r="Q33" i="522"/>
  <c r="O34" i="522"/>
  <c r="O36" i="522"/>
  <c r="P43" i="522"/>
  <c r="N43" i="522"/>
  <c r="AG47" i="522"/>
  <c r="AG49" i="522"/>
  <c r="N56" i="522"/>
  <c r="AG86" i="522"/>
  <c r="AF86" i="522"/>
  <c r="O86" i="522"/>
  <c r="O99" i="522"/>
  <c r="AG99" i="522"/>
  <c r="AF99" i="522"/>
  <c r="O101" i="522"/>
  <c r="AG101" i="522"/>
  <c r="AF101" i="522"/>
  <c r="AF6" i="522"/>
  <c r="AF10" i="522"/>
  <c r="AF32" i="522"/>
  <c r="AF34" i="522"/>
  <c r="AF36" i="522"/>
  <c r="AG44" i="522"/>
  <c r="N69" i="522"/>
  <c r="AF57" i="522"/>
  <c r="R61" i="522"/>
  <c r="Q61" i="522"/>
  <c r="AG72" i="522"/>
  <c r="AF72" i="522"/>
  <c r="O72" i="522"/>
  <c r="AG84" i="522"/>
  <c r="AF84" i="522"/>
  <c r="O84" i="522"/>
  <c r="AG88" i="522"/>
  <c r="AF88" i="522"/>
  <c r="O88" i="522"/>
  <c r="R97" i="522"/>
  <c r="Q97" i="522"/>
  <c r="R111" i="522"/>
  <c r="Q111" i="522"/>
  <c r="AF8" i="522"/>
  <c r="O57" i="522"/>
  <c r="R59" i="522"/>
  <c r="Q59" i="522"/>
  <c r="AG74" i="522"/>
  <c r="AF74" i="522"/>
  <c r="O74" i="522"/>
  <c r="Q83" i="522"/>
  <c r="AG98" i="522"/>
  <c r="AF98" i="522"/>
  <c r="O98" i="522"/>
  <c r="AG100" i="522"/>
  <c r="AF100" i="522"/>
  <c r="O100" i="522"/>
  <c r="R115" i="522"/>
  <c r="Q115" i="522"/>
  <c r="AF59" i="522"/>
  <c r="AF61" i="522"/>
  <c r="AF70" i="522"/>
  <c r="AG71" i="522"/>
  <c r="AG73" i="522"/>
  <c r="AG75" i="522"/>
  <c r="R83" i="522"/>
  <c r="AG83" i="522"/>
  <c r="P121" i="522"/>
  <c r="O109" i="522"/>
  <c r="O110" i="522"/>
  <c r="AG111" i="522"/>
  <c r="O112" i="522"/>
  <c r="R113" i="522"/>
  <c r="AG113" i="522"/>
  <c r="O114" i="522"/>
  <c r="AF122" i="522"/>
  <c r="N134" i="522"/>
  <c r="O122" i="522"/>
  <c r="AG125" i="522"/>
  <c r="AF125" i="522"/>
  <c r="O125" i="522"/>
  <c r="O126" i="522"/>
  <c r="AG126" i="522"/>
  <c r="AF126" i="522"/>
  <c r="R140" i="522"/>
  <c r="Q140" i="522"/>
  <c r="AG160" i="522"/>
  <c r="AH148" i="522" s="1"/>
  <c r="AF160" i="522"/>
  <c r="R149" i="522"/>
  <c r="Q149" i="522"/>
  <c r="R153" i="522"/>
  <c r="Q153" i="522"/>
  <c r="R163" i="522"/>
  <c r="Q163" i="522"/>
  <c r="AG59" i="522"/>
  <c r="O60" i="522"/>
  <c r="AG61" i="522"/>
  <c r="AG70" i="522"/>
  <c r="P95" i="522"/>
  <c r="N95" i="522"/>
  <c r="AF110" i="522"/>
  <c r="AF112" i="522"/>
  <c r="AF114" i="522"/>
  <c r="AG123" i="522"/>
  <c r="AF123" i="522"/>
  <c r="O123" i="522"/>
  <c r="O124" i="522"/>
  <c r="AG124" i="522"/>
  <c r="O128" i="522"/>
  <c r="AG128" i="522"/>
  <c r="AF128" i="522"/>
  <c r="R138" i="522"/>
  <c r="Q138" i="522"/>
  <c r="P160" i="522"/>
  <c r="AF60" i="522"/>
  <c r="O70" i="522"/>
  <c r="O71" i="522"/>
  <c r="O73" i="522"/>
  <c r="O75" i="522"/>
  <c r="P88" i="522"/>
  <c r="O95" i="522"/>
  <c r="P100" i="522"/>
  <c r="AF109" i="522"/>
  <c r="AG115" i="522"/>
  <c r="AF116" i="522"/>
  <c r="O116" i="522"/>
  <c r="AG116" i="522"/>
  <c r="AF124" i="522"/>
  <c r="O130" i="522"/>
  <c r="AG130" i="522"/>
  <c r="AF130" i="522"/>
  <c r="O135" i="522"/>
  <c r="AG135" i="522"/>
  <c r="AF135" i="522"/>
  <c r="N147" i="522"/>
  <c r="R144" i="522"/>
  <c r="Q144" i="522"/>
  <c r="R151" i="522"/>
  <c r="Q151" i="522"/>
  <c r="R155" i="522"/>
  <c r="Q155" i="522"/>
  <c r="P70" i="522"/>
  <c r="AG121" i="522"/>
  <c r="AH109" i="522" s="1"/>
  <c r="AG109" i="522"/>
  <c r="AF115" i="522"/>
  <c r="R136" i="522"/>
  <c r="Q136" i="522"/>
  <c r="R142" i="522"/>
  <c r="Q142" i="522"/>
  <c r="O165" i="522"/>
  <c r="AG165" i="522"/>
  <c r="AF165" i="522"/>
  <c r="AF136" i="522"/>
  <c r="AF138" i="522"/>
  <c r="AF140" i="522"/>
  <c r="AF142" i="522"/>
  <c r="AF144" i="522"/>
  <c r="AF149" i="522"/>
  <c r="AF151" i="522"/>
  <c r="AF153" i="522"/>
  <c r="AF155" i="522"/>
  <c r="AG161" i="522"/>
  <c r="AF163" i="522"/>
  <c r="O127" i="522"/>
  <c r="O129" i="522"/>
  <c r="P134" i="522"/>
  <c r="AG136" i="522"/>
  <c r="O137" i="522"/>
  <c r="AG138" i="522"/>
  <c r="O139" i="522"/>
  <c r="AG140" i="522"/>
  <c r="O141" i="522"/>
  <c r="AG142" i="522"/>
  <c r="O143" i="522"/>
  <c r="AG144" i="522"/>
  <c r="AF148" i="522"/>
  <c r="AG149" i="522"/>
  <c r="O150" i="522"/>
  <c r="AG151" i="522"/>
  <c r="O152" i="522"/>
  <c r="AG153" i="522"/>
  <c r="O154" i="522"/>
  <c r="AG155" i="522"/>
  <c r="O161" i="522"/>
  <c r="O162" i="522"/>
  <c r="AG163" i="522"/>
  <c r="O164" i="522"/>
  <c r="P173" i="522"/>
  <c r="N173" i="522"/>
  <c r="P123" i="522"/>
  <c r="P125" i="522"/>
  <c r="P127" i="522"/>
  <c r="AF127" i="522"/>
  <c r="P129" i="522"/>
  <c r="AF129" i="522"/>
  <c r="AF137" i="522"/>
  <c r="AF139" i="522"/>
  <c r="AF141" i="522"/>
  <c r="AF143" i="522"/>
  <c r="AG148" i="522"/>
  <c r="AF150" i="522"/>
  <c r="AF152" i="522"/>
  <c r="AF154" i="522"/>
  <c r="AF162" i="522"/>
  <c r="P164" i="522"/>
  <c r="AF164" i="522"/>
  <c r="O148" i="522"/>
  <c r="J124" i="520"/>
  <c r="H123" i="520"/>
  <c r="H122" i="520"/>
  <c r="H121" i="520"/>
  <c r="H120" i="520"/>
  <c r="H119" i="520"/>
  <c r="P118" i="520"/>
  <c r="K118" i="520" s="1"/>
  <c r="L118" i="520" s="1"/>
  <c r="H118" i="520"/>
  <c r="P117" i="520"/>
  <c r="K117" i="520"/>
  <c r="L117" i="520" s="1"/>
  <c r="H117" i="520"/>
  <c r="P116" i="520"/>
  <c r="K116" i="520" s="1"/>
  <c r="L116" i="520" s="1"/>
  <c r="H116" i="520"/>
  <c r="P115" i="520"/>
  <c r="K115" i="520"/>
  <c r="L115" i="520" s="1"/>
  <c r="H115" i="520"/>
  <c r="P114" i="520"/>
  <c r="K114" i="520" s="1"/>
  <c r="L114" i="520" s="1"/>
  <c r="H114" i="520"/>
  <c r="P113" i="520"/>
  <c r="K113" i="520"/>
  <c r="L113" i="520" s="1"/>
  <c r="H113" i="520"/>
  <c r="P112" i="520"/>
  <c r="K112" i="520" s="1"/>
  <c r="H112" i="520"/>
  <c r="J111" i="520"/>
  <c r="H110" i="520"/>
  <c r="H109" i="520"/>
  <c r="H108" i="520"/>
  <c r="P107" i="520"/>
  <c r="K107" i="520"/>
  <c r="L107" i="520" s="1"/>
  <c r="H107" i="520"/>
  <c r="P106" i="520"/>
  <c r="K106" i="520" s="1"/>
  <c r="L106" i="520" s="1"/>
  <c r="H106" i="520"/>
  <c r="P105" i="520"/>
  <c r="K105" i="520"/>
  <c r="L105" i="520" s="1"/>
  <c r="H105" i="520"/>
  <c r="P104" i="520"/>
  <c r="K104" i="520" s="1"/>
  <c r="L104" i="520" s="1"/>
  <c r="H104" i="520"/>
  <c r="P103" i="520"/>
  <c r="K103" i="520"/>
  <c r="L103" i="520" s="1"/>
  <c r="H103" i="520"/>
  <c r="P102" i="520"/>
  <c r="K102" i="520" s="1"/>
  <c r="L102" i="520" s="1"/>
  <c r="H102" i="520"/>
  <c r="P101" i="520"/>
  <c r="K101" i="520"/>
  <c r="K111" i="520" s="1"/>
  <c r="H101" i="520"/>
  <c r="J100" i="520"/>
  <c r="H99" i="520"/>
  <c r="H98" i="520"/>
  <c r="H97" i="520"/>
  <c r="H96" i="520"/>
  <c r="H95" i="520"/>
  <c r="P94" i="520"/>
  <c r="K94" i="520" s="1"/>
  <c r="L94" i="520" s="1"/>
  <c r="H94" i="520"/>
  <c r="P93" i="520"/>
  <c r="K93" i="520"/>
  <c r="L93" i="520" s="1"/>
  <c r="H93" i="520"/>
  <c r="P92" i="520"/>
  <c r="K92" i="520" s="1"/>
  <c r="H92" i="520"/>
  <c r="H90" i="520"/>
  <c r="H89" i="520"/>
  <c r="H88" i="520"/>
  <c r="H87" i="520"/>
  <c r="H86" i="520"/>
  <c r="H85" i="520"/>
  <c r="H84" i="520"/>
  <c r="H83" i="520"/>
  <c r="H82" i="520"/>
  <c r="L81" i="520"/>
  <c r="K81" i="520"/>
  <c r="J81" i="520"/>
  <c r="H80" i="520"/>
  <c r="H79" i="520"/>
  <c r="H78" i="520"/>
  <c r="H77" i="520"/>
  <c r="H76" i="520"/>
  <c r="J75" i="520"/>
  <c r="H74" i="520"/>
  <c r="H73" i="520"/>
  <c r="H72" i="520"/>
  <c r="P71" i="520"/>
  <c r="K71" i="520"/>
  <c r="L71" i="520" s="1"/>
  <c r="H71" i="520"/>
  <c r="P70" i="520"/>
  <c r="K70" i="520" s="1"/>
  <c r="L70" i="520" s="1"/>
  <c r="H70" i="520"/>
  <c r="P69" i="520"/>
  <c r="K69" i="520"/>
  <c r="L69" i="520" s="1"/>
  <c r="H69" i="520"/>
  <c r="P68" i="520"/>
  <c r="K68" i="520" s="1"/>
  <c r="L68" i="520" s="1"/>
  <c r="H68" i="520"/>
  <c r="P67" i="520"/>
  <c r="K67" i="520"/>
  <c r="L67" i="520" s="1"/>
  <c r="H67" i="520"/>
  <c r="P66" i="520"/>
  <c r="K66" i="520" s="1"/>
  <c r="L66" i="520" s="1"/>
  <c r="H66" i="520"/>
  <c r="P65" i="520"/>
  <c r="K65" i="520"/>
  <c r="K75" i="520" s="1"/>
  <c r="H65" i="520"/>
  <c r="J64" i="520"/>
  <c r="H63" i="520"/>
  <c r="H62" i="520"/>
  <c r="H61" i="520"/>
  <c r="H60" i="520"/>
  <c r="P59" i="520"/>
  <c r="K59" i="520" s="1"/>
  <c r="L59" i="520" s="1"/>
  <c r="H59" i="520"/>
  <c r="P58" i="520"/>
  <c r="L58" i="520"/>
  <c r="K58" i="520"/>
  <c r="H58" i="520"/>
  <c r="P57" i="520"/>
  <c r="K57" i="520" s="1"/>
  <c r="L57" i="520" s="1"/>
  <c r="H57" i="520"/>
  <c r="P56" i="520"/>
  <c r="L56" i="520"/>
  <c r="K56" i="520"/>
  <c r="H56" i="520"/>
  <c r="P55" i="520"/>
  <c r="K55" i="520" s="1"/>
  <c r="L55" i="520" s="1"/>
  <c r="H55" i="520"/>
  <c r="P54" i="520"/>
  <c r="L54" i="520"/>
  <c r="K54" i="520"/>
  <c r="H54" i="520"/>
  <c r="P53" i="520"/>
  <c r="K53" i="520" s="1"/>
  <c r="L53" i="520" s="1"/>
  <c r="H53" i="520"/>
  <c r="P52" i="520"/>
  <c r="L52" i="520"/>
  <c r="K52" i="520"/>
  <c r="K64" i="520" s="1"/>
  <c r="H52" i="520"/>
  <c r="H50" i="520"/>
  <c r="H49" i="520"/>
  <c r="H47" i="520"/>
  <c r="H46" i="520"/>
  <c r="H45" i="520"/>
  <c r="H44" i="520"/>
  <c r="H43" i="520"/>
  <c r="H42" i="520"/>
  <c r="H41" i="520"/>
  <c r="H40" i="520"/>
  <c r="H39" i="520"/>
  <c r="J38" i="520"/>
  <c r="H37" i="520"/>
  <c r="H36" i="520"/>
  <c r="H35" i="520"/>
  <c r="H34" i="520"/>
  <c r="H33" i="520"/>
  <c r="H32" i="520"/>
  <c r="H31" i="520"/>
  <c r="H30" i="520"/>
  <c r="H29" i="520"/>
  <c r="P28" i="520"/>
  <c r="K28" i="520" s="1"/>
  <c r="L28" i="520" s="1"/>
  <c r="H28" i="520"/>
  <c r="P27" i="520"/>
  <c r="K27" i="520"/>
  <c r="L27" i="520" s="1"/>
  <c r="H27" i="520"/>
  <c r="P26" i="520"/>
  <c r="K26" i="520" s="1"/>
  <c r="L26" i="520" s="1"/>
  <c r="H26" i="520"/>
  <c r="P25" i="520"/>
  <c r="K25" i="520"/>
  <c r="L25" i="520" s="1"/>
  <c r="L38" i="520" s="1"/>
  <c r="H25" i="520"/>
  <c r="J24" i="520"/>
  <c r="H23" i="520"/>
  <c r="H22" i="520"/>
  <c r="P21" i="520"/>
  <c r="K21" i="520"/>
  <c r="L21" i="520" s="1"/>
  <c r="H21" i="520"/>
  <c r="P20" i="520"/>
  <c r="K20" i="520" s="1"/>
  <c r="L20" i="520" s="1"/>
  <c r="H20" i="520"/>
  <c r="P19" i="520"/>
  <c r="K19" i="520"/>
  <c r="L19" i="520" s="1"/>
  <c r="H19" i="520"/>
  <c r="P18" i="520"/>
  <c r="K18" i="520" s="1"/>
  <c r="L18" i="520" s="1"/>
  <c r="H18" i="520"/>
  <c r="P17" i="520"/>
  <c r="K17" i="520"/>
  <c r="L17" i="520" s="1"/>
  <c r="L24" i="520" s="1"/>
  <c r="H17" i="520"/>
  <c r="J16" i="520"/>
  <c r="H15" i="520"/>
  <c r="H14" i="520"/>
  <c r="H13" i="520"/>
  <c r="H12" i="520"/>
  <c r="H11" i="520"/>
  <c r="H10" i="520"/>
  <c r="H9" i="520"/>
  <c r="P8" i="520"/>
  <c r="K8" i="520"/>
  <c r="L8" i="520" s="1"/>
  <c r="H8" i="520"/>
  <c r="P7" i="520"/>
  <c r="K7" i="520" s="1"/>
  <c r="L7" i="520" s="1"/>
  <c r="H7" i="520"/>
  <c r="P6" i="520"/>
  <c r="K6" i="520"/>
  <c r="L6" i="520" s="1"/>
  <c r="H6" i="520"/>
  <c r="P5" i="520"/>
  <c r="K5" i="520" s="1"/>
  <c r="H5" i="520"/>
  <c r="G1" i="520" s="1"/>
  <c r="G2" i="520" s="1"/>
  <c r="I2" i="520"/>
  <c r="I1" i="520"/>
  <c r="E1" i="520"/>
  <c r="Q17" i="525" l="1"/>
  <c r="E2" i="525"/>
  <c r="R17" i="525"/>
  <c r="S5" i="525" s="1"/>
  <c r="R108" i="525"/>
  <c r="S96" i="525" s="1"/>
  <c r="Q108" i="525"/>
  <c r="Q95" i="525"/>
  <c r="R121" i="524"/>
  <c r="S109" i="524" s="1"/>
  <c r="Q121" i="524"/>
  <c r="R134" i="525"/>
  <c r="S122" i="525" s="1"/>
  <c r="Q134" i="525"/>
  <c r="R30" i="525"/>
  <c r="S18" i="525" s="1"/>
  <c r="Q30" i="525"/>
  <c r="Q108" i="524"/>
  <c r="R108" i="524"/>
  <c r="S96" i="524" s="1"/>
  <c r="R147" i="524"/>
  <c r="S135" i="524" s="1"/>
  <c r="Q147" i="524"/>
  <c r="Q147" i="525"/>
  <c r="R147" i="525"/>
  <c r="S135" i="525" s="1"/>
  <c r="R30" i="524"/>
  <c r="S18" i="524" s="1"/>
  <c r="Q30" i="524"/>
  <c r="Q134" i="524"/>
  <c r="R134" i="524"/>
  <c r="S122" i="524" s="1"/>
  <c r="R160" i="525"/>
  <c r="S148" i="525" s="1"/>
  <c r="Q160" i="525"/>
  <c r="R173" i="525"/>
  <c r="S161" i="525" s="1"/>
  <c r="Q173" i="525"/>
  <c r="Q173" i="524"/>
  <c r="R173" i="524"/>
  <c r="S161" i="524" s="1"/>
  <c r="Q17" i="524"/>
  <c r="R17" i="524"/>
  <c r="S5" i="524" s="1"/>
  <c r="E2" i="524"/>
  <c r="Q121" i="525"/>
  <c r="R121" i="525"/>
  <c r="S109" i="525" s="1"/>
  <c r="Q95" i="524"/>
  <c r="R95" i="524"/>
  <c r="S83" i="524" s="1"/>
  <c r="R160" i="524"/>
  <c r="S148" i="524" s="1"/>
  <c r="Q160" i="524"/>
  <c r="E2" i="523"/>
  <c r="Q150" i="522"/>
  <c r="R150" i="522"/>
  <c r="Q162" i="522"/>
  <c r="R162" i="522"/>
  <c r="R135" i="522"/>
  <c r="O147" i="522"/>
  <c r="Q135" i="522"/>
  <c r="R73" i="522"/>
  <c r="Q73" i="522"/>
  <c r="Q161" i="522"/>
  <c r="O173" i="522"/>
  <c r="R161" i="522"/>
  <c r="Q152" i="522"/>
  <c r="R152" i="522"/>
  <c r="Q141" i="522"/>
  <c r="R141" i="522"/>
  <c r="Q137" i="522"/>
  <c r="R137" i="522"/>
  <c r="Q129" i="522"/>
  <c r="R129" i="522"/>
  <c r="R165" i="522"/>
  <c r="Q165" i="522"/>
  <c r="AG147" i="522"/>
  <c r="AH135" i="522" s="1"/>
  <c r="AF147" i="522"/>
  <c r="R71" i="522"/>
  <c r="Q71" i="522"/>
  <c r="R128" i="522"/>
  <c r="Q128" i="522"/>
  <c r="R126" i="522"/>
  <c r="Q126" i="522"/>
  <c r="Q122" i="522"/>
  <c r="O134" i="522"/>
  <c r="R122" i="522"/>
  <c r="Q113" i="522"/>
  <c r="R72" i="522"/>
  <c r="Q72" i="522"/>
  <c r="R99" i="522"/>
  <c r="Q99" i="522"/>
  <c r="AF17" i="522"/>
  <c r="AG17" i="522"/>
  <c r="AH5" i="522" s="1"/>
  <c r="Q8" i="522"/>
  <c r="R8" i="522"/>
  <c r="Q48" i="522"/>
  <c r="R48" i="522"/>
  <c r="R21" i="522"/>
  <c r="Q21" i="522"/>
  <c r="Q35" i="522"/>
  <c r="Q164" i="522"/>
  <c r="R164" i="522"/>
  <c r="Q127" i="522"/>
  <c r="R127" i="522"/>
  <c r="Q116" i="522"/>
  <c r="R116" i="522"/>
  <c r="R70" i="522"/>
  <c r="O82" i="522"/>
  <c r="Q70" i="522"/>
  <c r="AG95" i="522"/>
  <c r="AH83" i="522" s="1"/>
  <c r="AF95" i="522"/>
  <c r="Q60" i="522"/>
  <c r="R60" i="522"/>
  <c r="Q125" i="522"/>
  <c r="R125" i="522"/>
  <c r="AG134" i="522"/>
  <c r="AH122" i="522" s="1"/>
  <c r="AF134" i="522"/>
  <c r="R110" i="522"/>
  <c r="Q110" i="522"/>
  <c r="Q98" i="522"/>
  <c r="R98" i="522"/>
  <c r="R74" i="522"/>
  <c r="Q74" i="522"/>
  <c r="Q84" i="522"/>
  <c r="R84" i="522"/>
  <c r="R101" i="522"/>
  <c r="Q101" i="522"/>
  <c r="Q36" i="522"/>
  <c r="R36" i="522"/>
  <c r="Q32" i="522"/>
  <c r="R32" i="522"/>
  <c r="AF108" i="522"/>
  <c r="AG108" i="522"/>
  <c r="AH96" i="522" s="1"/>
  <c r="Q82" i="522"/>
  <c r="AG82" i="522"/>
  <c r="AH70" i="522" s="1"/>
  <c r="AF82" i="522"/>
  <c r="Q58" i="522"/>
  <c r="R58" i="522"/>
  <c r="Q50" i="522"/>
  <c r="R50" i="522"/>
  <c r="R19" i="522"/>
  <c r="Q19" i="522"/>
  <c r="R35" i="522"/>
  <c r="AG30" i="522"/>
  <c r="AH18" i="522" s="1"/>
  <c r="AF30" i="522"/>
  <c r="Q154" i="522"/>
  <c r="R154" i="522"/>
  <c r="Q143" i="522"/>
  <c r="R143" i="522"/>
  <c r="Q139" i="522"/>
  <c r="R139" i="522"/>
  <c r="R130" i="522"/>
  <c r="Q130" i="522"/>
  <c r="R75" i="522"/>
  <c r="Q75" i="522"/>
  <c r="R124" i="522"/>
  <c r="Q124" i="522"/>
  <c r="R112" i="522"/>
  <c r="Q112" i="522"/>
  <c r="O121" i="522"/>
  <c r="R109" i="522"/>
  <c r="Q109" i="522"/>
  <c r="Q100" i="522"/>
  <c r="R100" i="522"/>
  <c r="Q57" i="522"/>
  <c r="O69" i="522"/>
  <c r="R69" i="522" s="1"/>
  <c r="S57" i="522" s="1"/>
  <c r="R57" i="522"/>
  <c r="Q88" i="522"/>
  <c r="R88" i="522"/>
  <c r="AG69" i="522"/>
  <c r="AH57" i="522" s="1"/>
  <c r="Q69" i="522"/>
  <c r="AF69" i="522"/>
  <c r="Q86" i="522"/>
  <c r="R86" i="522"/>
  <c r="AG43" i="522"/>
  <c r="AH31" i="522" s="1"/>
  <c r="AF43" i="522"/>
  <c r="Q43" i="522"/>
  <c r="Q31" i="522"/>
  <c r="O43" i="522"/>
  <c r="R43" i="522" s="1"/>
  <c r="S31" i="522" s="1"/>
  <c r="R31" i="522"/>
  <c r="Q10" i="522"/>
  <c r="R10" i="522"/>
  <c r="Q6" i="522"/>
  <c r="R6" i="522"/>
  <c r="R87" i="522"/>
  <c r="Q87" i="522"/>
  <c r="R24" i="522"/>
  <c r="Q24" i="522"/>
  <c r="R18" i="522"/>
  <c r="Q18" i="522"/>
  <c r="O30" i="522"/>
  <c r="R20" i="522"/>
  <c r="Q20" i="522"/>
  <c r="R148" i="522"/>
  <c r="Q148" i="522"/>
  <c r="O160" i="522"/>
  <c r="AG173" i="522"/>
  <c r="AH161" i="522" s="1"/>
  <c r="AF173" i="522"/>
  <c r="R95" i="522"/>
  <c r="S83" i="522" s="1"/>
  <c r="Q95" i="522"/>
  <c r="Q123" i="522"/>
  <c r="R123" i="522"/>
  <c r="R114" i="522"/>
  <c r="Q114" i="522"/>
  <c r="AF56" i="522"/>
  <c r="AG56" i="522"/>
  <c r="AH44" i="522" s="1"/>
  <c r="Q56" i="522"/>
  <c r="Q34" i="522"/>
  <c r="R34" i="522"/>
  <c r="Q5" i="522"/>
  <c r="O17" i="522"/>
  <c r="R5" i="522"/>
  <c r="O108" i="522"/>
  <c r="R96" i="522"/>
  <c r="Q96" i="522"/>
  <c r="Q46" i="522"/>
  <c r="R46" i="522"/>
  <c r="R22" i="522"/>
  <c r="Q22" i="522"/>
  <c r="R23" i="522"/>
  <c r="Q23" i="522"/>
  <c r="L92" i="520"/>
  <c r="L100" i="520" s="1"/>
  <c r="K100" i="520"/>
  <c r="L5" i="520"/>
  <c r="L16" i="520" s="1"/>
  <c r="K16" i="520"/>
  <c r="L64" i="520"/>
  <c r="L112" i="520"/>
  <c r="L124" i="520" s="1"/>
  <c r="K124" i="520"/>
  <c r="K38" i="520"/>
  <c r="L101" i="520"/>
  <c r="L111" i="520" s="1"/>
  <c r="K24" i="520"/>
  <c r="L65" i="520"/>
  <c r="L75" i="520" s="1"/>
  <c r="E2" i="522" l="1"/>
  <c r="R17" i="522"/>
  <c r="S5" i="522" s="1"/>
  <c r="Q17" i="522"/>
  <c r="Q147" i="522"/>
  <c r="R147" i="522"/>
  <c r="S135" i="522" s="1"/>
  <c r="R108" i="522"/>
  <c r="S96" i="522" s="1"/>
  <c r="Q108" i="522"/>
  <c r="R160" i="522"/>
  <c r="S148" i="522" s="1"/>
  <c r="Q160" i="522"/>
  <c r="R121" i="522"/>
  <c r="S109" i="522" s="1"/>
  <c r="Q121" i="522"/>
  <c r="R134" i="522"/>
  <c r="S122" i="522" s="1"/>
  <c r="Q134" i="522"/>
  <c r="R82" i="522"/>
  <c r="S70" i="522" s="1"/>
  <c r="R173" i="522"/>
  <c r="S161" i="522" s="1"/>
  <c r="Q173" i="522"/>
  <c r="R30" i="522"/>
  <c r="S18" i="522" s="1"/>
  <c r="Q30" i="522"/>
  <c r="E2" i="520"/>
  <c r="F7" i="519" l="1"/>
  <c r="M32" i="519"/>
  <c r="L32" i="519"/>
  <c r="L8" i="519" s="1"/>
  <c r="K32" i="519"/>
  <c r="J32" i="519"/>
  <c r="I32" i="519"/>
  <c r="H32" i="519"/>
  <c r="G32" i="519"/>
  <c r="F32" i="519"/>
  <c r="E32" i="519"/>
  <c r="D32" i="519"/>
  <c r="Q15" i="519"/>
  <c r="P15" i="519"/>
  <c r="O15" i="519"/>
  <c r="N15" i="519"/>
  <c r="M15" i="519"/>
  <c r="L15" i="519"/>
  <c r="K15" i="519"/>
  <c r="J15" i="519"/>
  <c r="I15" i="519"/>
  <c r="H15" i="519"/>
  <c r="G15" i="519"/>
  <c r="F15" i="519"/>
  <c r="E15" i="519"/>
  <c r="D15" i="519"/>
  <c r="J8" i="519"/>
  <c r="L7" i="519"/>
  <c r="J7" i="519"/>
  <c r="H7" i="519"/>
  <c r="L6" i="519"/>
  <c r="J6" i="519"/>
  <c r="H6" i="519"/>
  <c r="F6" i="519"/>
  <c r="AE173" i="518"/>
  <c r="AD173" i="518"/>
  <c r="AA173" i="518"/>
  <c r="Z173" i="518"/>
  <c r="M173" i="518"/>
  <c r="W172" i="518"/>
  <c r="H172" i="518"/>
  <c r="W171" i="518"/>
  <c r="H171" i="518"/>
  <c r="AG170" i="518"/>
  <c r="AF170" i="518"/>
  <c r="W170" i="518"/>
  <c r="H170" i="518"/>
  <c r="AG169" i="518"/>
  <c r="AF169" i="518"/>
  <c r="W169" i="518"/>
  <c r="H169" i="518"/>
  <c r="AG168" i="518"/>
  <c r="AF168" i="518"/>
  <c r="W168" i="518"/>
  <c r="H168" i="518"/>
  <c r="AG167" i="518"/>
  <c r="AF167" i="518"/>
  <c r="W167" i="518"/>
  <c r="H167" i="518"/>
  <c r="W166" i="518"/>
  <c r="N166" i="518"/>
  <c r="AG166" i="518" s="1"/>
  <c r="P166" i="518"/>
  <c r="H166" i="518"/>
  <c r="W165" i="518"/>
  <c r="N165" i="518"/>
  <c r="O165" i="518" s="1"/>
  <c r="P165" i="518"/>
  <c r="H165" i="518"/>
  <c r="W164" i="518"/>
  <c r="P164" i="518"/>
  <c r="N164" i="518"/>
  <c r="AG164" i="518" s="1"/>
  <c r="H164" i="518"/>
  <c r="W163" i="518"/>
  <c r="N163" i="518"/>
  <c r="O163" i="518" s="1"/>
  <c r="P163" i="518"/>
  <c r="H163" i="518"/>
  <c r="W162" i="518"/>
  <c r="P162" i="518"/>
  <c r="N162" i="518"/>
  <c r="AG162" i="518" s="1"/>
  <c r="H162" i="518"/>
  <c r="W161" i="518"/>
  <c r="N161" i="518" s="1"/>
  <c r="P161" i="518"/>
  <c r="H161" i="518"/>
  <c r="AE160" i="518"/>
  <c r="AD160" i="518"/>
  <c r="AA160" i="518"/>
  <c r="Z160" i="518"/>
  <c r="M160" i="518"/>
  <c r="W159" i="518"/>
  <c r="H159" i="518"/>
  <c r="W158" i="518"/>
  <c r="H158" i="518"/>
  <c r="W157" i="518"/>
  <c r="H157" i="518"/>
  <c r="W156" i="518"/>
  <c r="H156" i="518"/>
  <c r="W155" i="518"/>
  <c r="N155" i="518"/>
  <c r="O155" i="518" s="1"/>
  <c r="P155" i="518"/>
  <c r="H155" i="518"/>
  <c r="W154" i="518"/>
  <c r="P154" i="518"/>
  <c r="N154" i="518"/>
  <c r="AG154" i="518" s="1"/>
  <c r="H154" i="518"/>
  <c r="W153" i="518"/>
  <c r="N153" i="518"/>
  <c r="O153" i="518" s="1"/>
  <c r="P153" i="518"/>
  <c r="H153" i="518"/>
  <c r="W152" i="518"/>
  <c r="P152" i="518"/>
  <c r="N152" i="518"/>
  <c r="AG152" i="518" s="1"/>
  <c r="H152" i="518"/>
  <c r="W151" i="518"/>
  <c r="N151" i="518"/>
  <c r="O151" i="518" s="1"/>
  <c r="P151" i="518"/>
  <c r="H151" i="518"/>
  <c r="W150" i="518"/>
  <c r="P150" i="518"/>
  <c r="N150" i="518"/>
  <c r="AG150" i="518" s="1"/>
  <c r="H150" i="518"/>
  <c r="W149" i="518"/>
  <c r="N149" i="518"/>
  <c r="O149" i="518" s="1"/>
  <c r="P149" i="518"/>
  <c r="H149" i="518"/>
  <c r="W148" i="518"/>
  <c r="P148" i="518"/>
  <c r="N148" i="518"/>
  <c r="N160" i="518" s="1"/>
  <c r="H148" i="518"/>
  <c r="AE147" i="518"/>
  <c r="AD147" i="518"/>
  <c r="AA147" i="518"/>
  <c r="Z147" i="518"/>
  <c r="W147" i="518"/>
  <c r="M147" i="518"/>
  <c r="W146" i="518"/>
  <c r="H146" i="518"/>
  <c r="AG145" i="518"/>
  <c r="AF145" i="518"/>
  <c r="W145" i="518"/>
  <c r="AG144" i="518"/>
  <c r="AF144" i="518"/>
  <c r="W144" i="518"/>
  <c r="H144" i="518"/>
  <c r="W143" i="518"/>
  <c r="P143" i="518"/>
  <c r="N143" i="518"/>
  <c r="AG143" i="518" s="1"/>
  <c r="H143" i="518"/>
  <c r="W142" i="518"/>
  <c r="N142" i="518"/>
  <c r="O142" i="518" s="1"/>
  <c r="P142" i="518"/>
  <c r="H142" i="518"/>
  <c r="W141" i="518"/>
  <c r="P141" i="518"/>
  <c r="N141" i="518"/>
  <c r="AG141" i="518" s="1"/>
  <c r="H141" i="518"/>
  <c r="W140" i="518"/>
  <c r="N140" i="518"/>
  <c r="O140" i="518" s="1"/>
  <c r="P140" i="518"/>
  <c r="H140" i="518"/>
  <c r="W139" i="518"/>
  <c r="P139" i="518"/>
  <c r="N139" i="518"/>
  <c r="O139" i="518" s="1"/>
  <c r="AG139" i="518"/>
  <c r="H139" i="518"/>
  <c r="W138" i="518"/>
  <c r="N138" i="518"/>
  <c r="O138" i="518" s="1"/>
  <c r="P138" i="518"/>
  <c r="H138" i="518"/>
  <c r="W137" i="518"/>
  <c r="P137" i="518"/>
  <c r="N137" i="518"/>
  <c r="AG137" i="518" s="1"/>
  <c r="H137" i="518"/>
  <c r="W136" i="518"/>
  <c r="N136" i="518"/>
  <c r="O136" i="518" s="1"/>
  <c r="P136" i="518"/>
  <c r="H136" i="518"/>
  <c r="W135" i="518"/>
  <c r="P135" i="518"/>
  <c r="N135" i="518"/>
  <c r="O135" i="518" s="1"/>
  <c r="P147" i="518"/>
  <c r="H135" i="518"/>
  <c r="AE134" i="518"/>
  <c r="AD134" i="518"/>
  <c r="AA134" i="518"/>
  <c r="Z134" i="518"/>
  <c r="M134" i="518"/>
  <c r="W133" i="518"/>
  <c r="H133" i="518"/>
  <c r="W132" i="518"/>
  <c r="H132" i="518"/>
  <c r="AG131" i="518"/>
  <c r="AF131" i="518"/>
  <c r="W131" i="518"/>
  <c r="H131" i="518"/>
  <c r="W130" i="518"/>
  <c r="P130" i="518"/>
  <c r="N130" i="518"/>
  <c r="O130" i="518" s="1"/>
  <c r="AG130" i="518"/>
  <c r="H130" i="518"/>
  <c r="W129" i="518"/>
  <c r="N129" i="518"/>
  <c r="AG129" i="518" s="1"/>
  <c r="P129" i="518"/>
  <c r="H129" i="518"/>
  <c r="W128" i="518"/>
  <c r="P128" i="518"/>
  <c r="N128" i="518"/>
  <c r="O128" i="518" s="1"/>
  <c r="AG128" i="518"/>
  <c r="H128" i="518"/>
  <c r="W127" i="518"/>
  <c r="N127" i="518"/>
  <c r="AG127" i="518" s="1"/>
  <c r="P127" i="518"/>
  <c r="H127" i="518"/>
  <c r="W126" i="518"/>
  <c r="P126" i="518"/>
  <c r="N126" i="518"/>
  <c r="O126" i="518" s="1"/>
  <c r="H126" i="518"/>
  <c r="W125" i="518"/>
  <c r="N125" i="518"/>
  <c r="AG125" i="518" s="1"/>
  <c r="P125" i="518"/>
  <c r="H125" i="518"/>
  <c r="W124" i="518"/>
  <c r="P124" i="518"/>
  <c r="N124" i="518"/>
  <c r="O124" i="518" s="1"/>
  <c r="H124" i="518"/>
  <c r="W123" i="518"/>
  <c r="N123" i="518"/>
  <c r="AG123" i="518" s="1"/>
  <c r="P123" i="518"/>
  <c r="H123" i="518"/>
  <c r="W122" i="518"/>
  <c r="N122" i="518"/>
  <c r="AF122" i="518" s="1"/>
  <c r="P122" i="518"/>
  <c r="H122" i="518"/>
  <c r="AE121" i="518"/>
  <c r="AD121" i="518"/>
  <c r="AA121" i="518"/>
  <c r="Z121" i="518"/>
  <c r="W121" i="518"/>
  <c r="M121" i="518"/>
  <c r="AG120" i="518"/>
  <c r="AF120" i="518"/>
  <c r="W120" i="518"/>
  <c r="H120" i="518"/>
  <c r="AG119" i="518"/>
  <c r="AF119" i="518"/>
  <c r="W119" i="518"/>
  <c r="H119" i="518"/>
  <c r="AG118" i="518"/>
  <c r="AF118" i="518"/>
  <c r="W118" i="518"/>
  <c r="H118" i="518"/>
  <c r="AG117" i="518"/>
  <c r="AF117" i="518"/>
  <c r="W117" i="518"/>
  <c r="H117" i="518"/>
  <c r="W116" i="518"/>
  <c r="N116" i="518"/>
  <c r="AG116" i="518" s="1"/>
  <c r="P116" i="518"/>
  <c r="H116" i="518"/>
  <c r="W115" i="518"/>
  <c r="N115" i="518" s="1"/>
  <c r="P115" i="518"/>
  <c r="H115" i="518"/>
  <c r="AG114" i="518"/>
  <c r="W114" i="518"/>
  <c r="P114" i="518"/>
  <c r="N114" i="518"/>
  <c r="AF114" i="518" s="1"/>
  <c r="H114" i="518"/>
  <c r="W113" i="518"/>
  <c r="N113" i="518" s="1"/>
  <c r="P113" i="518"/>
  <c r="H113" i="518"/>
  <c r="AG112" i="518"/>
  <c r="W112" i="518"/>
  <c r="N112" i="518"/>
  <c r="AF112" i="518" s="1"/>
  <c r="P112" i="518"/>
  <c r="H112" i="518"/>
  <c r="W111" i="518"/>
  <c r="N111" i="518" s="1"/>
  <c r="P111" i="518"/>
  <c r="H111" i="518"/>
  <c r="AG110" i="518"/>
  <c r="W110" i="518"/>
  <c r="N110" i="518"/>
  <c r="AF110" i="518" s="1"/>
  <c r="P110" i="518"/>
  <c r="H110" i="518"/>
  <c r="AF109" i="518"/>
  <c r="W109" i="518"/>
  <c r="N109" i="518"/>
  <c r="AG109" i="518" s="1"/>
  <c r="P109" i="518"/>
  <c r="H109" i="518"/>
  <c r="AE108" i="518"/>
  <c r="AD108" i="518"/>
  <c r="AA108" i="518"/>
  <c r="Z108" i="518"/>
  <c r="W108" i="518"/>
  <c r="M108" i="518"/>
  <c r="P108" i="518" s="1"/>
  <c r="W107" i="518"/>
  <c r="H107" i="518"/>
  <c r="AG106" i="518"/>
  <c r="AF106" i="518"/>
  <c r="W106" i="518"/>
  <c r="H106" i="518"/>
  <c r="AG105" i="518"/>
  <c r="AF105" i="518"/>
  <c r="W105" i="518"/>
  <c r="H105" i="518"/>
  <c r="AG104" i="518"/>
  <c r="AF104" i="518"/>
  <c r="W104" i="518"/>
  <c r="H104" i="518"/>
  <c r="AG103" i="518"/>
  <c r="AF103" i="518"/>
  <c r="W103" i="518"/>
  <c r="H103" i="518"/>
  <c r="AG102" i="518"/>
  <c r="AF102" i="518"/>
  <c r="W102" i="518"/>
  <c r="H102" i="518"/>
  <c r="W101" i="518"/>
  <c r="P101" i="518"/>
  <c r="N101" i="518"/>
  <c r="O101" i="518" s="1"/>
  <c r="H101" i="518"/>
  <c r="W100" i="518"/>
  <c r="N100" i="518"/>
  <c r="AG100" i="518" s="1"/>
  <c r="P100" i="518"/>
  <c r="H100" i="518"/>
  <c r="W99" i="518"/>
  <c r="P99" i="518"/>
  <c r="N99" i="518"/>
  <c r="O99" i="518" s="1"/>
  <c r="H99" i="518"/>
  <c r="W98" i="518"/>
  <c r="N98" i="518" s="1"/>
  <c r="P98" i="518"/>
  <c r="H98" i="518"/>
  <c r="AG97" i="518"/>
  <c r="W97" i="518"/>
  <c r="P97" i="518"/>
  <c r="N97" i="518"/>
  <c r="O97" i="518" s="1"/>
  <c r="H97" i="518"/>
  <c r="W96" i="518"/>
  <c r="N96" i="518" s="1"/>
  <c r="P96" i="518"/>
  <c r="H96" i="518"/>
  <c r="AE95" i="518"/>
  <c r="AD95" i="518"/>
  <c r="AA95" i="518"/>
  <c r="Z95" i="518"/>
  <c r="M95" i="518"/>
  <c r="AG94" i="518"/>
  <c r="AF94" i="518"/>
  <c r="W94" i="518"/>
  <c r="H94" i="518"/>
  <c r="AG93" i="518"/>
  <c r="AF93" i="518"/>
  <c r="W93" i="518"/>
  <c r="H93" i="518"/>
  <c r="AG92" i="518"/>
  <c r="AF92" i="518"/>
  <c r="W92" i="518"/>
  <c r="H92" i="518"/>
  <c r="AG91" i="518"/>
  <c r="AF91" i="518"/>
  <c r="W91" i="518"/>
  <c r="H91" i="518"/>
  <c r="AG90" i="518"/>
  <c r="AF90" i="518"/>
  <c r="W90" i="518"/>
  <c r="H90" i="518"/>
  <c r="W89" i="518"/>
  <c r="P89" i="518"/>
  <c r="N89" i="518"/>
  <c r="O89" i="518" s="1"/>
  <c r="AG89" i="518"/>
  <c r="H89" i="518"/>
  <c r="W88" i="518"/>
  <c r="N88" i="518"/>
  <c r="AG88" i="518" s="1"/>
  <c r="P88" i="518"/>
  <c r="H88" i="518"/>
  <c r="W87" i="518"/>
  <c r="P87" i="518"/>
  <c r="N87" i="518"/>
  <c r="O87" i="518" s="1"/>
  <c r="AG87" i="518"/>
  <c r="H87" i="518"/>
  <c r="W86" i="518"/>
  <c r="N86" i="518"/>
  <c r="AG86" i="518" s="1"/>
  <c r="P86" i="518"/>
  <c r="H86" i="518"/>
  <c r="W85" i="518"/>
  <c r="P85" i="518"/>
  <c r="N85" i="518"/>
  <c r="O85" i="518" s="1"/>
  <c r="AG85" i="518"/>
  <c r="H85" i="518"/>
  <c r="W84" i="518"/>
  <c r="N84" i="518"/>
  <c r="AG84" i="518" s="1"/>
  <c r="P84" i="518"/>
  <c r="H84" i="518"/>
  <c r="W83" i="518"/>
  <c r="N83" i="518"/>
  <c r="AF83" i="518" s="1"/>
  <c r="P83" i="518"/>
  <c r="H83" i="518"/>
  <c r="AE82" i="518"/>
  <c r="AD82" i="518"/>
  <c r="AA82" i="518"/>
  <c r="Z82" i="518"/>
  <c r="M82" i="518"/>
  <c r="W81" i="518"/>
  <c r="AG80" i="518"/>
  <c r="AF80" i="518"/>
  <c r="W80" i="518"/>
  <c r="AG79" i="518"/>
  <c r="AF79" i="518"/>
  <c r="W79" i="518"/>
  <c r="AG78" i="518"/>
  <c r="AF78" i="518"/>
  <c r="W78" i="518"/>
  <c r="AG77" i="518"/>
  <c r="AF77" i="518"/>
  <c r="W77" i="518"/>
  <c r="AG76" i="518"/>
  <c r="AF76" i="518"/>
  <c r="W76" i="518"/>
  <c r="H76" i="518"/>
  <c r="W75" i="518"/>
  <c r="N75" i="518" s="1"/>
  <c r="P75" i="518"/>
  <c r="H75" i="518"/>
  <c r="W74" i="518"/>
  <c r="N74" i="518" s="1"/>
  <c r="H74" i="518"/>
  <c r="W73" i="518"/>
  <c r="N73" i="518" s="1"/>
  <c r="P73" i="518"/>
  <c r="H73" i="518"/>
  <c r="W72" i="518"/>
  <c r="N72" i="518" s="1"/>
  <c r="P72" i="518"/>
  <c r="H72" i="518"/>
  <c r="W71" i="518"/>
  <c r="N71" i="518" s="1"/>
  <c r="P71" i="518"/>
  <c r="H71" i="518"/>
  <c r="W70" i="518"/>
  <c r="N70" i="518" s="1"/>
  <c r="P82" i="518"/>
  <c r="H70" i="518"/>
  <c r="AE69" i="518"/>
  <c r="AD69" i="518"/>
  <c r="AA69" i="518"/>
  <c r="Z69" i="518"/>
  <c r="W69" i="518"/>
  <c r="M69" i="518"/>
  <c r="W68" i="518"/>
  <c r="H68" i="518"/>
  <c r="AG67" i="518"/>
  <c r="AF67" i="518"/>
  <c r="W67" i="518"/>
  <c r="H67" i="518"/>
  <c r="AG66" i="518"/>
  <c r="AF66" i="518"/>
  <c r="W66" i="518"/>
  <c r="H66" i="518"/>
  <c r="AG65" i="518"/>
  <c r="AF65" i="518"/>
  <c r="W65" i="518"/>
  <c r="H65" i="518"/>
  <c r="AG64" i="518"/>
  <c r="AF64" i="518"/>
  <c r="W64" i="518"/>
  <c r="H64" i="518"/>
  <c r="AG63" i="518"/>
  <c r="AF63" i="518"/>
  <c r="W63" i="518"/>
  <c r="H63" i="518"/>
  <c r="AG62" i="518"/>
  <c r="AF62" i="518"/>
  <c r="W62" i="518"/>
  <c r="H62" i="518"/>
  <c r="W61" i="518"/>
  <c r="N61" i="518"/>
  <c r="O61" i="518" s="1"/>
  <c r="P61" i="518"/>
  <c r="H61" i="518"/>
  <c r="W60" i="518"/>
  <c r="N60" i="518"/>
  <c r="AG60" i="518" s="1"/>
  <c r="P60" i="518"/>
  <c r="H60" i="518"/>
  <c r="W59" i="518"/>
  <c r="N59" i="518"/>
  <c r="O59" i="518" s="1"/>
  <c r="P59" i="518"/>
  <c r="H59" i="518"/>
  <c r="W58" i="518"/>
  <c r="P58" i="518"/>
  <c r="N58" i="518"/>
  <c r="AG58" i="518" s="1"/>
  <c r="H58" i="518"/>
  <c r="W57" i="518"/>
  <c r="N57" i="518" s="1"/>
  <c r="P57" i="518"/>
  <c r="H57" i="518"/>
  <c r="AE56" i="518"/>
  <c r="AD56" i="518"/>
  <c r="AA56" i="518"/>
  <c r="Z56" i="518"/>
  <c r="W56" i="518"/>
  <c r="M56" i="518"/>
  <c r="W55" i="518"/>
  <c r="H55" i="518"/>
  <c r="AG54" i="518"/>
  <c r="AF54" i="518"/>
  <c r="W54" i="518"/>
  <c r="H54" i="518"/>
  <c r="AG53" i="518"/>
  <c r="AF53" i="518"/>
  <c r="W53" i="518"/>
  <c r="H53" i="518"/>
  <c r="AG52" i="518"/>
  <c r="AF52" i="518"/>
  <c r="W52" i="518"/>
  <c r="H52" i="518"/>
  <c r="AG51" i="518"/>
  <c r="AF51" i="518"/>
  <c r="W51" i="518"/>
  <c r="H51" i="518"/>
  <c r="W50" i="518"/>
  <c r="N50" i="518"/>
  <c r="O50" i="518" s="1"/>
  <c r="H50" i="518"/>
  <c r="W49" i="518"/>
  <c r="N49" i="518" s="1"/>
  <c r="P49" i="518"/>
  <c r="H49" i="518"/>
  <c r="W48" i="518"/>
  <c r="N48" i="518"/>
  <c r="O48" i="518" s="1"/>
  <c r="H48" i="518"/>
  <c r="W47" i="518"/>
  <c r="N47" i="518" s="1"/>
  <c r="P47" i="518"/>
  <c r="H47" i="518"/>
  <c r="W46" i="518"/>
  <c r="N46" i="518"/>
  <c r="O46" i="518" s="1"/>
  <c r="H46" i="518"/>
  <c r="W45" i="518"/>
  <c r="N45" i="518" s="1"/>
  <c r="P45" i="518"/>
  <c r="H45" i="518"/>
  <c r="W44" i="518"/>
  <c r="N44" i="518" s="1"/>
  <c r="P44" i="518"/>
  <c r="H44" i="518"/>
  <c r="AE43" i="518"/>
  <c r="AD43" i="518"/>
  <c r="AA43" i="518"/>
  <c r="Z43" i="518"/>
  <c r="M43" i="518"/>
  <c r="W42" i="518"/>
  <c r="H42" i="518"/>
  <c r="W41" i="518"/>
  <c r="H41" i="518"/>
  <c r="AG40" i="518"/>
  <c r="AF40" i="518"/>
  <c r="W40" i="518"/>
  <c r="H40" i="518"/>
  <c r="AG39" i="518"/>
  <c r="AF39" i="518"/>
  <c r="W39" i="518"/>
  <c r="H39" i="518"/>
  <c r="W38" i="518"/>
  <c r="N38" i="518"/>
  <c r="O38" i="518" s="1"/>
  <c r="H38" i="518"/>
  <c r="W37" i="518"/>
  <c r="N37" i="518" s="1"/>
  <c r="P37" i="518"/>
  <c r="H37" i="518"/>
  <c r="W36" i="518"/>
  <c r="N36" i="518"/>
  <c r="O36" i="518" s="1"/>
  <c r="H36" i="518"/>
  <c r="W35" i="518"/>
  <c r="N35" i="518" s="1"/>
  <c r="P35" i="518"/>
  <c r="H35" i="518"/>
  <c r="W34" i="518"/>
  <c r="N34" i="518"/>
  <c r="O34" i="518" s="1"/>
  <c r="H34" i="518"/>
  <c r="W33" i="518"/>
  <c r="N33" i="518" s="1"/>
  <c r="P33" i="518"/>
  <c r="H33" i="518"/>
  <c r="W32" i="518"/>
  <c r="N32" i="518"/>
  <c r="O32" i="518" s="1"/>
  <c r="P32" i="518"/>
  <c r="H32" i="518"/>
  <c r="W31" i="518"/>
  <c r="N31" i="518"/>
  <c r="H31" i="518"/>
  <c r="AE30" i="518"/>
  <c r="AD30" i="518"/>
  <c r="AA30" i="518"/>
  <c r="Z30" i="518"/>
  <c r="M30" i="518"/>
  <c r="AF29" i="518"/>
  <c r="W29" i="518"/>
  <c r="H29" i="518"/>
  <c r="AG28" i="518"/>
  <c r="AF28" i="518"/>
  <c r="W28" i="518"/>
  <c r="H28" i="518"/>
  <c r="AG27" i="518"/>
  <c r="AF27" i="518"/>
  <c r="W27" i="518"/>
  <c r="H27" i="518"/>
  <c r="AG26" i="518"/>
  <c r="AF26" i="518"/>
  <c r="W26" i="518"/>
  <c r="H26" i="518"/>
  <c r="AG25" i="518"/>
  <c r="AF25" i="518"/>
  <c r="W25" i="518"/>
  <c r="H25" i="518"/>
  <c r="W24" i="518"/>
  <c r="N24" i="518" s="1"/>
  <c r="H24" i="518"/>
  <c r="W23" i="518"/>
  <c r="N23" i="518" s="1"/>
  <c r="P23" i="518"/>
  <c r="H23" i="518"/>
  <c r="W22" i="518"/>
  <c r="N22" i="518" s="1"/>
  <c r="H22" i="518"/>
  <c r="W21" i="518"/>
  <c r="N21" i="518" s="1"/>
  <c r="P21" i="518"/>
  <c r="H21" i="518"/>
  <c r="W20" i="518"/>
  <c r="N20" i="518" s="1"/>
  <c r="H20" i="518"/>
  <c r="W19" i="518"/>
  <c r="N19" i="518" s="1"/>
  <c r="P19" i="518"/>
  <c r="H19" i="518"/>
  <c r="W18" i="518"/>
  <c r="N18" i="518" s="1"/>
  <c r="P18" i="518"/>
  <c r="H18" i="518"/>
  <c r="G1" i="518" s="1"/>
  <c r="G2" i="518" s="1"/>
  <c r="AE17" i="518"/>
  <c r="AD17" i="518"/>
  <c r="AA17" i="518"/>
  <c r="Z17" i="518"/>
  <c r="W17" i="518"/>
  <c r="M17" i="518"/>
  <c r="AG16" i="518"/>
  <c r="AF16" i="518"/>
  <c r="W16" i="518"/>
  <c r="H16" i="518"/>
  <c r="AG15" i="518"/>
  <c r="AF15" i="518"/>
  <c r="W15" i="518"/>
  <c r="H15" i="518"/>
  <c r="AG14" i="518"/>
  <c r="AF14" i="518"/>
  <c r="W14" i="518"/>
  <c r="H14" i="518"/>
  <c r="AG13" i="518"/>
  <c r="AF13" i="518"/>
  <c r="W13" i="518"/>
  <c r="H13" i="518"/>
  <c r="AG12" i="518"/>
  <c r="AF12" i="518"/>
  <c r="W12" i="518"/>
  <c r="H12" i="518"/>
  <c r="W11" i="518"/>
  <c r="P11" i="518"/>
  <c r="N11" i="518"/>
  <c r="AG11" i="518" s="1"/>
  <c r="H11" i="518"/>
  <c r="W10" i="518"/>
  <c r="P10" i="518"/>
  <c r="N10" i="518"/>
  <c r="O10" i="518" s="1"/>
  <c r="H10" i="518"/>
  <c r="W9" i="518"/>
  <c r="P9" i="518"/>
  <c r="N9" i="518"/>
  <c r="AG9" i="518" s="1"/>
  <c r="H9" i="518"/>
  <c r="W8" i="518"/>
  <c r="N8" i="518"/>
  <c r="O8" i="518" s="1"/>
  <c r="P8" i="518"/>
  <c r="H8" i="518"/>
  <c r="W7" i="518"/>
  <c r="P7" i="518"/>
  <c r="N7" i="518"/>
  <c r="AG7" i="518" s="1"/>
  <c r="H7" i="518"/>
  <c r="W6" i="518"/>
  <c r="P6" i="518"/>
  <c r="N6" i="518"/>
  <c r="O6" i="518" s="1"/>
  <c r="H6" i="518"/>
  <c r="W5" i="518"/>
  <c r="N5" i="518" s="1"/>
  <c r="P5" i="518"/>
  <c r="H5" i="518"/>
  <c r="AE2" i="518"/>
  <c r="AD2" i="518"/>
  <c r="AA2" i="518"/>
  <c r="Z2" i="518"/>
  <c r="I2" i="518"/>
  <c r="I1" i="518"/>
  <c r="E1" i="518"/>
  <c r="H8" i="519" l="1"/>
  <c r="F8" i="519"/>
  <c r="R6" i="518"/>
  <c r="Q6" i="518"/>
  <c r="R8" i="518"/>
  <c r="Q8" i="518"/>
  <c r="O18" i="518"/>
  <c r="N30" i="518"/>
  <c r="AG18" i="518"/>
  <c r="AF18" i="518"/>
  <c r="R32" i="518"/>
  <c r="Q32" i="518"/>
  <c r="AG49" i="518"/>
  <c r="AF49" i="518"/>
  <c r="O49" i="518"/>
  <c r="P17" i="518"/>
  <c r="AF21" i="518"/>
  <c r="O21" i="518"/>
  <c r="AG21" i="518"/>
  <c r="AG24" i="518"/>
  <c r="AF24" i="518"/>
  <c r="O24" i="518"/>
  <c r="N43" i="518"/>
  <c r="R34" i="518"/>
  <c r="Q34" i="518"/>
  <c r="AG37" i="518"/>
  <c r="AF37" i="518"/>
  <c r="O37" i="518"/>
  <c r="AF44" i="518"/>
  <c r="N56" i="518"/>
  <c r="O44" i="518"/>
  <c r="AG44" i="518"/>
  <c r="R46" i="518"/>
  <c r="Q46" i="518"/>
  <c r="N17" i="518"/>
  <c r="O5" i="518"/>
  <c r="AG5" i="518"/>
  <c r="AF5" i="518"/>
  <c r="AF19" i="518"/>
  <c r="O19" i="518"/>
  <c r="AG19" i="518"/>
  <c r="AG22" i="518"/>
  <c r="AF22" i="518"/>
  <c r="O22" i="518"/>
  <c r="R36" i="518"/>
  <c r="Q36" i="518"/>
  <c r="R48" i="518"/>
  <c r="Q48" i="518"/>
  <c r="R50" i="518"/>
  <c r="Q50" i="518"/>
  <c r="R10" i="518"/>
  <c r="Q10" i="518"/>
  <c r="AG20" i="518"/>
  <c r="AF20" i="518"/>
  <c r="O20" i="518"/>
  <c r="AG33" i="518"/>
  <c r="AF33" i="518"/>
  <c r="O33" i="518"/>
  <c r="R38" i="518"/>
  <c r="Q38" i="518"/>
  <c r="P43" i="518"/>
  <c r="AG45" i="518"/>
  <c r="AF45" i="518"/>
  <c r="O45" i="518"/>
  <c r="AG35" i="518"/>
  <c r="AF35" i="518"/>
  <c r="O35" i="518"/>
  <c r="AG47" i="518"/>
  <c r="AF47" i="518"/>
  <c r="O47" i="518"/>
  <c r="AF23" i="518"/>
  <c r="O23" i="518"/>
  <c r="AG23" i="518"/>
  <c r="AF6" i="518"/>
  <c r="AF8" i="518"/>
  <c r="AF10" i="518"/>
  <c r="P31" i="518"/>
  <c r="AF32" i="518"/>
  <c r="P34" i="518"/>
  <c r="AF34" i="518"/>
  <c r="P36" i="518"/>
  <c r="AF36" i="518"/>
  <c r="P38" i="518"/>
  <c r="AF38" i="518"/>
  <c r="P46" i="518"/>
  <c r="AF46" i="518"/>
  <c r="P48" i="518"/>
  <c r="AF48" i="518"/>
  <c r="P50" i="518"/>
  <c r="AF50" i="518"/>
  <c r="R59" i="518"/>
  <c r="Q59" i="518"/>
  <c r="P69" i="518"/>
  <c r="AF75" i="518"/>
  <c r="O75" i="518"/>
  <c r="AG75" i="518"/>
  <c r="O96" i="518"/>
  <c r="AG96" i="518"/>
  <c r="N108" i="518"/>
  <c r="AF96" i="518"/>
  <c r="AF111" i="518"/>
  <c r="O111" i="518"/>
  <c r="AG111" i="518"/>
  <c r="AG6" i="518"/>
  <c r="O7" i="518"/>
  <c r="AG8" i="518"/>
  <c r="O9" i="518"/>
  <c r="AG10" i="518"/>
  <c r="O11" i="518"/>
  <c r="P20" i="518"/>
  <c r="P22" i="518"/>
  <c r="P24" i="518"/>
  <c r="P30" i="518"/>
  <c r="AF31" i="518"/>
  <c r="AG32" i="518"/>
  <c r="AG34" i="518"/>
  <c r="AG36" i="518"/>
  <c r="AG38" i="518"/>
  <c r="AG46" i="518"/>
  <c r="AG48" i="518"/>
  <c r="AG50" i="518"/>
  <c r="P56" i="518"/>
  <c r="R61" i="518"/>
  <c r="Q61" i="518"/>
  <c r="AG72" i="518"/>
  <c r="AF72" i="518"/>
  <c r="O72" i="518"/>
  <c r="R99" i="518"/>
  <c r="Q99" i="518"/>
  <c r="AF115" i="518"/>
  <c r="O115" i="518"/>
  <c r="AG115" i="518"/>
  <c r="AF7" i="518"/>
  <c r="AF9" i="518"/>
  <c r="AF11" i="518"/>
  <c r="AG31" i="518"/>
  <c r="N82" i="518"/>
  <c r="O70" i="518"/>
  <c r="AG70" i="518"/>
  <c r="AF70" i="518"/>
  <c r="AF73" i="518"/>
  <c r="O73" i="518"/>
  <c r="AG73" i="518"/>
  <c r="R97" i="518"/>
  <c r="Q97" i="518"/>
  <c r="AF113" i="518"/>
  <c r="O113" i="518"/>
  <c r="AG113" i="518"/>
  <c r="O31" i="518"/>
  <c r="N69" i="518"/>
  <c r="AF57" i="518"/>
  <c r="O57" i="518"/>
  <c r="AG57" i="518"/>
  <c r="AF71" i="518"/>
  <c r="O71" i="518"/>
  <c r="AG71" i="518"/>
  <c r="AG74" i="518"/>
  <c r="AF74" i="518"/>
  <c r="O74" i="518"/>
  <c r="Q87" i="518"/>
  <c r="AG98" i="518"/>
  <c r="AF98" i="518"/>
  <c r="O98" i="518"/>
  <c r="R101" i="518"/>
  <c r="Q101" i="518"/>
  <c r="AF59" i="518"/>
  <c r="AF61" i="518"/>
  <c r="AG83" i="518"/>
  <c r="AF85" i="518"/>
  <c r="AF87" i="518"/>
  <c r="AF89" i="518"/>
  <c r="AF97" i="518"/>
  <c r="AF99" i="518"/>
  <c r="AF101" i="518"/>
  <c r="O109" i="518"/>
  <c r="O110" i="518"/>
  <c r="O112" i="518"/>
  <c r="O114" i="518"/>
  <c r="O116" i="518"/>
  <c r="P121" i="518"/>
  <c r="AG160" i="518"/>
  <c r="AH148" i="518" s="1"/>
  <c r="AF160" i="518"/>
  <c r="R149" i="518"/>
  <c r="Q149" i="518"/>
  <c r="O58" i="518"/>
  <c r="AG59" i="518"/>
  <c r="O60" i="518"/>
  <c r="AG61" i="518"/>
  <c r="P74" i="518"/>
  <c r="O83" i="518"/>
  <c r="O84" i="518"/>
  <c r="R85" i="518"/>
  <c r="O86" i="518"/>
  <c r="R87" i="518"/>
  <c r="O88" i="518"/>
  <c r="Q89" i="518"/>
  <c r="P95" i="518"/>
  <c r="N95" i="518"/>
  <c r="AG99" i="518"/>
  <c r="O100" i="518"/>
  <c r="AG101" i="518"/>
  <c r="R126" i="518"/>
  <c r="Q126" i="518"/>
  <c r="R130" i="518"/>
  <c r="R138" i="518"/>
  <c r="Q138" i="518"/>
  <c r="R142" i="518"/>
  <c r="Q142" i="518"/>
  <c r="R153" i="518"/>
  <c r="Q153" i="518"/>
  <c r="R163" i="518"/>
  <c r="Q163" i="518"/>
  <c r="R165" i="518"/>
  <c r="Q165" i="518"/>
  <c r="AF58" i="518"/>
  <c r="AF60" i="518"/>
  <c r="AF84" i="518"/>
  <c r="AF86" i="518"/>
  <c r="AF88" i="518"/>
  <c r="AF100" i="518"/>
  <c r="N121" i="518"/>
  <c r="R151" i="518"/>
  <c r="Q151" i="518"/>
  <c r="P160" i="518"/>
  <c r="P70" i="518"/>
  <c r="AF116" i="518"/>
  <c r="R124" i="518"/>
  <c r="Q124" i="518"/>
  <c r="R136" i="518"/>
  <c r="Q136" i="518"/>
  <c r="Q139" i="518"/>
  <c r="R140" i="518"/>
  <c r="Q140" i="518"/>
  <c r="R155" i="518"/>
  <c r="Q155" i="518"/>
  <c r="AF161" i="518"/>
  <c r="N173" i="518"/>
  <c r="O161" i="518"/>
  <c r="AG161" i="518"/>
  <c r="P173" i="518"/>
  <c r="AG122" i="518"/>
  <c r="AF124" i="518"/>
  <c r="AF126" i="518"/>
  <c r="AF128" i="518"/>
  <c r="AF130" i="518"/>
  <c r="AF136" i="518"/>
  <c r="AF138" i="518"/>
  <c r="AF140" i="518"/>
  <c r="AF142" i="518"/>
  <c r="N147" i="518"/>
  <c r="AF149" i="518"/>
  <c r="AF151" i="518"/>
  <c r="AF153" i="518"/>
  <c r="AF155" i="518"/>
  <c r="AF163" i="518"/>
  <c r="AF165" i="518"/>
  <c r="O122" i="518"/>
  <c r="O123" i="518"/>
  <c r="AG124" i="518"/>
  <c r="O125" i="518"/>
  <c r="AG126" i="518"/>
  <c r="O127" i="518"/>
  <c r="O129" i="518"/>
  <c r="Q130" i="518"/>
  <c r="P134" i="518"/>
  <c r="N134" i="518"/>
  <c r="AF135" i="518"/>
  <c r="AG136" i="518"/>
  <c r="O137" i="518"/>
  <c r="AG138" i="518"/>
  <c r="AG140" i="518"/>
  <c r="O141" i="518"/>
  <c r="AG142" i="518"/>
  <c r="O143" i="518"/>
  <c r="AF148" i="518"/>
  <c r="AG149" i="518"/>
  <c r="O150" i="518"/>
  <c r="AG151" i="518"/>
  <c r="O152" i="518"/>
  <c r="AG153" i="518"/>
  <c r="O154" i="518"/>
  <c r="AG155" i="518"/>
  <c r="O162" i="518"/>
  <c r="AG163" i="518"/>
  <c r="O164" i="518"/>
  <c r="AG165" i="518"/>
  <c r="O166" i="518"/>
  <c r="AF123" i="518"/>
  <c r="AF125" i="518"/>
  <c r="AF127" i="518"/>
  <c r="AF129" i="518"/>
  <c r="AG135" i="518"/>
  <c r="AF137" i="518"/>
  <c r="AF139" i="518"/>
  <c r="AF141" i="518"/>
  <c r="AF143" i="518"/>
  <c r="AG148" i="518"/>
  <c r="AF150" i="518"/>
  <c r="AF152" i="518"/>
  <c r="AF154" i="518"/>
  <c r="AF162" i="518"/>
  <c r="AF164" i="518"/>
  <c r="AF166" i="518"/>
  <c r="R139" i="518"/>
  <c r="O148" i="518"/>
  <c r="AG173" i="518" l="1"/>
  <c r="AH161" i="518" s="1"/>
  <c r="AF173" i="518"/>
  <c r="Q164" i="518"/>
  <c r="R164" i="518"/>
  <c r="Q150" i="518"/>
  <c r="R150" i="518"/>
  <c r="R135" i="518"/>
  <c r="R148" i="518"/>
  <c r="Q148" i="518"/>
  <c r="O160" i="518"/>
  <c r="Q141" i="518"/>
  <c r="R141" i="518"/>
  <c r="Q127" i="518"/>
  <c r="R127" i="518"/>
  <c r="Q123" i="518"/>
  <c r="R123" i="518"/>
  <c r="Q128" i="518"/>
  <c r="Q88" i="518"/>
  <c r="R88" i="518"/>
  <c r="Q84" i="518"/>
  <c r="R84" i="518"/>
  <c r="Q60" i="518"/>
  <c r="R60" i="518"/>
  <c r="R116" i="518"/>
  <c r="Q116" i="518"/>
  <c r="O121" i="518"/>
  <c r="R109" i="518"/>
  <c r="Q109" i="518"/>
  <c r="Q98" i="518"/>
  <c r="R98" i="518"/>
  <c r="R31" i="518"/>
  <c r="Q31" i="518"/>
  <c r="O43" i="518"/>
  <c r="R43" i="518" s="1"/>
  <c r="S31" i="518" s="1"/>
  <c r="Q82" i="518"/>
  <c r="AG82" i="518"/>
  <c r="AH70" i="518" s="1"/>
  <c r="AF82" i="518"/>
  <c r="R89" i="518"/>
  <c r="Q35" i="518"/>
  <c r="R35" i="518"/>
  <c r="AG56" i="518"/>
  <c r="AH44" i="518" s="1"/>
  <c r="Q56" i="518"/>
  <c r="AF56" i="518"/>
  <c r="R24" i="518"/>
  <c r="Q24" i="518"/>
  <c r="R21" i="518"/>
  <c r="Q21" i="518"/>
  <c r="Q129" i="518"/>
  <c r="R129" i="518"/>
  <c r="Q154" i="518"/>
  <c r="R154" i="518"/>
  <c r="AG134" i="518"/>
  <c r="AH122" i="518" s="1"/>
  <c r="AF134" i="518"/>
  <c r="R110" i="518"/>
  <c r="Q110" i="518"/>
  <c r="Q166" i="518"/>
  <c r="R166" i="518"/>
  <c r="Q162" i="518"/>
  <c r="R162" i="518"/>
  <c r="Q152" i="518"/>
  <c r="R152" i="518"/>
  <c r="Q122" i="518"/>
  <c r="O134" i="518"/>
  <c r="R122" i="518"/>
  <c r="AG147" i="518"/>
  <c r="AH135" i="518" s="1"/>
  <c r="AF147" i="518"/>
  <c r="Q161" i="518"/>
  <c r="O173" i="518"/>
  <c r="R161" i="518"/>
  <c r="Q135" i="518"/>
  <c r="R128" i="518"/>
  <c r="AG121" i="518"/>
  <c r="AH109" i="518" s="1"/>
  <c r="AF121" i="518"/>
  <c r="AG95" i="518"/>
  <c r="AH83" i="518" s="1"/>
  <c r="AF95" i="518"/>
  <c r="Q83" i="518"/>
  <c r="O95" i="518"/>
  <c r="R83" i="518"/>
  <c r="R114" i="518"/>
  <c r="Q114" i="518"/>
  <c r="Q57" i="518"/>
  <c r="O69" i="518"/>
  <c r="R69" i="518" s="1"/>
  <c r="S57" i="518" s="1"/>
  <c r="R57" i="518"/>
  <c r="Q85" i="518"/>
  <c r="Q9" i="518"/>
  <c r="R9" i="518"/>
  <c r="AF108" i="518"/>
  <c r="AG108" i="518"/>
  <c r="AH96" i="518" s="1"/>
  <c r="R75" i="518"/>
  <c r="Q75" i="518"/>
  <c r="Q47" i="518"/>
  <c r="R47" i="518"/>
  <c r="Q143" i="518"/>
  <c r="R143" i="518"/>
  <c r="Q125" i="518"/>
  <c r="R125" i="518"/>
  <c r="O147" i="518"/>
  <c r="Q86" i="518"/>
  <c r="R86" i="518"/>
  <c r="Q58" i="518"/>
  <c r="R58" i="518"/>
  <c r="R112" i="518"/>
  <c r="Q112" i="518"/>
  <c r="R74" i="518"/>
  <c r="Q74" i="518"/>
  <c r="R71" i="518"/>
  <c r="Q71" i="518"/>
  <c r="R113" i="518"/>
  <c r="Q113" i="518"/>
  <c r="R115" i="518"/>
  <c r="Q115" i="518"/>
  <c r="R111" i="518"/>
  <c r="Q111" i="518"/>
  <c r="Q33" i="518"/>
  <c r="R33" i="518"/>
  <c r="R20" i="518"/>
  <c r="Q20" i="518"/>
  <c r="R22" i="518"/>
  <c r="Q22" i="518"/>
  <c r="R19" i="518"/>
  <c r="Q19" i="518"/>
  <c r="R5" i="518"/>
  <c r="Q5" i="518"/>
  <c r="O17" i="518"/>
  <c r="Q37" i="518"/>
  <c r="R37" i="518"/>
  <c r="AG30" i="518"/>
  <c r="AH18" i="518" s="1"/>
  <c r="AF30" i="518"/>
  <c r="Q137" i="518"/>
  <c r="R137" i="518"/>
  <c r="Q100" i="518"/>
  <c r="R100" i="518"/>
  <c r="AG69" i="518"/>
  <c r="AH57" i="518" s="1"/>
  <c r="Q69" i="518"/>
  <c r="AF69" i="518"/>
  <c r="R73" i="518"/>
  <c r="Q73" i="518"/>
  <c r="R70" i="518"/>
  <c r="O82" i="518"/>
  <c r="R82" i="518" s="1"/>
  <c r="S70" i="518" s="1"/>
  <c r="Q70" i="518"/>
  <c r="R72" i="518"/>
  <c r="Q72" i="518"/>
  <c r="Q11" i="518"/>
  <c r="R11" i="518"/>
  <c r="Q7" i="518"/>
  <c r="R7" i="518"/>
  <c r="O108" i="518"/>
  <c r="R96" i="518"/>
  <c r="Q96" i="518"/>
  <c r="R23" i="518"/>
  <c r="Q23" i="518"/>
  <c r="Q45" i="518"/>
  <c r="R45" i="518"/>
  <c r="AG17" i="518"/>
  <c r="AH5" i="518" s="1"/>
  <c r="AF17" i="518"/>
  <c r="O56" i="518"/>
  <c r="R56" i="518" s="1"/>
  <c r="S44" i="518" s="1"/>
  <c r="Q44" i="518"/>
  <c r="R44" i="518"/>
  <c r="Q43" i="518"/>
  <c r="AG43" i="518"/>
  <c r="AH31" i="518" s="1"/>
  <c r="AF43" i="518"/>
  <c r="Q49" i="518"/>
  <c r="R49" i="518"/>
  <c r="O30" i="518"/>
  <c r="R18" i="518"/>
  <c r="Q18" i="518"/>
  <c r="R30" i="518" l="1"/>
  <c r="S18" i="518" s="1"/>
  <c r="Q30" i="518"/>
  <c r="R17" i="518"/>
  <c r="S5" i="518" s="1"/>
  <c r="Q17" i="518"/>
  <c r="E2" i="518"/>
  <c r="R108" i="518"/>
  <c r="S96" i="518" s="1"/>
  <c r="Q108" i="518"/>
  <c r="R173" i="518"/>
  <c r="S161" i="518" s="1"/>
  <c r="Q173" i="518"/>
  <c r="R134" i="518"/>
  <c r="S122" i="518" s="1"/>
  <c r="Q134" i="518"/>
  <c r="Q121" i="518"/>
  <c r="R121" i="518"/>
  <c r="S109" i="518" s="1"/>
  <c r="Q147" i="518"/>
  <c r="R147" i="518"/>
  <c r="S135" i="518" s="1"/>
  <c r="R160" i="518"/>
  <c r="S148" i="518" s="1"/>
  <c r="Q160" i="518"/>
  <c r="R95" i="518"/>
  <c r="S83" i="518" s="1"/>
  <c r="Q95" i="518"/>
  <c r="AE173" i="517" l="1"/>
  <c r="AD173" i="517"/>
  <c r="AA173" i="517"/>
  <c r="Z173" i="517"/>
  <c r="M173" i="517"/>
  <c r="W172" i="517"/>
  <c r="H172" i="517"/>
  <c r="W171" i="517"/>
  <c r="H171" i="517"/>
  <c r="AG170" i="517"/>
  <c r="AF170" i="517"/>
  <c r="W170" i="517"/>
  <c r="H170" i="517"/>
  <c r="AG169" i="517"/>
  <c r="AF169" i="517"/>
  <c r="W169" i="517"/>
  <c r="H169" i="517"/>
  <c r="AG168" i="517"/>
  <c r="AF168" i="517"/>
  <c r="W168" i="517"/>
  <c r="H168" i="517"/>
  <c r="AG167" i="517"/>
  <c r="AF167" i="517"/>
  <c r="W167" i="517"/>
  <c r="H167" i="517"/>
  <c r="AG166" i="517"/>
  <c r="AF166" i="517"/>
  <c r="W166" i="517"/>
  <c r="H166" i="517"/>
  <c r="W165" i="517"/>
  <c r="N165" i="517" s="1"/>
  <c r="P165" i="517"/>
  <c r="L165" i="517"/>
  <c r="H165" i="517"/>
  <c r="W164" i="517"/>
  <c r="N164" i="517"/>
  <c r="AG164" i="517" s="1"/>
  <c r="L164" i="517"/>
  <c r="P164" i="517"/>
  <c r="H164" i="517"/>
  <c r="W163" i="517"/>
  <c r="P163" i="517"/>
  <c r="N163" i="517"/>
  <c r="O163" i="517" s="1"/>
  <c r="L163" i="517"/>
  <c r="H163" i="517"/>
  <c r="W162" i="517"/>
  <c r="N162" i="517"/>
  <c r="AG162" i="517" s="1"/>
  <c r="L162" i="517"/>
  <c r="P162" i="517"/>
  <c r="H162" i="517"/>
  <c r="W161" i="517"/>
  <c r="N161" i="517"/>
  <c r="AF161" i="517" s="1"/>
  <c r="L161" i="517"/>
  <c r="P161" i="517"/>
  <c r="H161" i="517"/>
  <c r="AE160" i="517"/>
  <c r="AD160" i="517"/>
  <c r="AA160" i="517"/>
  <c r="Z160" i="517"/>
  <c r="M160" i="517"/>
  <c r="P160" i="517" s="1"/>
  <c r="W159" i="517"/>
  <c r="H159" i="517"/>
  <c r="W158" i="517"/>
  <c r="H158" i="517"/>
  <c r="W157" i="517"/>
  <c r="H157" i="517"/>
  <c r="W156" i="517"/>
  <c r="H156" i="517"/>
  <c r="AG155" i="517"/>
  <c r="AF155" i="517"/>
  <c r="W155" i="517"/>
  <c r="H155" i="517"/>
  <c r="W154" i="517"/>
  <c r="P154" i="517"/>
  <c r="N154" i="517"/>
  <c r="AG154" i="517" s="1"/>
  <c r="L154" i="517"/>
  <c r="H154" i="517"/>
  <c r="W153" i="517"/>
  <c r="N153" i="517"/>
  <c r="O153" i="517" s="1"/>
  <c r="L153" i="517"/>
  <c r="P153" i="517"/>
  <c r="H153" i="517"/>
  <c r="W152" i="517"/>
  <c r="P152" i="517"/>
  <c r="N152" i="517"/>
  <c r="O152" i="517" s="1"/>
  <c r="AG152" i="517"/>
  <c r="H152" i="517"/>
  <c r="W151" i="517"/>
  <c r="N151" i="517"/>
  <c r="O151" i="517" s="1"/>
  <c r="L151" i="517"/>
  <c r="P151" i="517"/>
  <c r="H151" i="517"/>
  <c r="W150" i="517"/>
  <c r="P150" i="517"/>
  <c r="N150" i="517"/>
  <c r="AG150" i="517" s="1"/>
  <c r="L150" i="517"/>
  <c r="H150" i="517"/>
  <c r="W149" i="517"/>
  <c r="N149" i="517"/>
  <c r="O149" i="517" s="1"/>
  <c r="L149" i="517"/>
  <c r="P149" i="517"/>
  <c r="H149" i="517"/>
  <c r="W148" i="517"/>
  <c r="P148" i="517"/>
  <c r="N148" i="517"/>
  <c r="N160" i="517" s="1"/>
  <c r="L148" i="517"/>
  <c r="H148" i="517"/>
  <c r="AE147" i="517"/>
  <c r="AD147" i="517"/>
  <c r="AA147" i="517"/>
  <c r="Z147" i="517"/>
  <c r="W147" i="517"/>
  <c r="M147" i="517"/>
  <c r="W146" i="517"/>
  <c r="H146" i="517"/>
  <c r="AG145" i="517"/>
  <c r="AF145" i="517"/>
  <c r="W145" i="517"/>
  <c r="W144" i="517"/>
  <c r="N144" i="517"/>
  <c r="O144" i="517" s="1"/>
  <c r="L144" i="517"/>
  <c r="P144" i="517"/>
  <c r="H144" i="517"/>
  <c r="W143" i="517"/>
  <c r="N143" i="517"/>
  <c r="AG143" i="517" s="1"/>
  <c r="L143" i="517"/>
  <c r="P143" i="517"/>
  <c r="H143" i="517"/>
  <c r="W142" i="517"/>
  <c r="P142" i="517"/>
  <c r="N142" i="517"/>
  <c r="O142" i="517" s="1"/>
  <c r="L142" i="517"/>
  <c r="H142" i="517"/>
  <c r="W141" i="517"/>
  <c r="N141" i="517"/>
  <c r="AG141" i="517" s="1"/>
  <c r="L141" i="517"/>
  <c r="P141" i="517"/>
  <c r="H141" i="517"/>
  <c r="W140" i="517"/>
  <c r="N140" i="517"/>
  <c r="O140" i="517" s="1"/>
  <c r="L140" i="517"/>
  <c r="P140" i="517"/>
  <c r="H140" i="517"/>
  <c r="W139" i="517"/>
  <c r="N139" i="517"/>
  <c r="AG139" i="517" s="1"/>
  <c r="L139" i="517"/>
  <c r="P139" i="517"/>
  <c r="H139" i="517"/>
  <c r="W138" i="517"/>
  <c r="N138" i="517"/>
  <c r="O138" i="517" s="1"/>
  <c r="L138" i="517"/>
  <c r="P138" i="517"/>
  <c r="H138" i="517"/>
  <c r="W137" i="517"/>
  <c r="N137" i="517"/>
  <c r="AG137" i="517" s="1"/>
  <c r="L137" i="517"/>
  <c r="P137" i="517"/>
  <c r="H137" i="517"/>
  <c r="W136" i="517"/>
  <c r="N136" i="517"/>
  <c r="O136" i="517" s="1"/>
  <c r="L136" i="517"/>
  <c r="P136" i="517"/>
  <c r="H136" i="517"/>
  <c r="W135" i="517"/>
  <c r="N135" i="517" s="1"/>
  <c r="P135" i="517"/>
  <c r="P147" i="517"/>
  <c r="H135" i="517"/>
  <c r="AE134" i="517"/>
  <c r="AD134" i="517"/>
  <c r="AA134" i="517"/>
  <c r="Z134" i="517"/>
  <c r="M134" i="517"/>
  <c r="W133" i="517"/>
  <c r="H133" i="517"/>
  <c r="W132" i="517"/>
  <c r="H132" i="517"/>
  <c r="AG131" i="517"/>
  <c r="AF131" i="517"/>
  <c r="W131" i="517"/>
  <c r="H131" i="517"/>
  <c r="AG130" i="517"/>
  <c r="AF130" i="517"/>
  <c r="W130" i="517"/>
  <c r="H130" i="517"/>
  <c r="W129" i="517"/>
  <c r="N129" i="517"/>
  <c r="AG129" i="517" s="1"/>
  <c r="L129" i="517"/>
  <c r="P129" i="517"/>
  <c r="H129" i="517"/>
  <c r="W128" i="517"/>
  <c r="P128" i="517"/>
  <c r="N128" i="517"/>
  <c r="O128" i="517" s="1"/>
  <c r="L128" i="517"/>
  <c r="H128" i="517"/>
  <c r="W127" i="517"/>
  <c r="N127" i="517"/>
  <c r="AG127" i="517" s="1"/>
  <c r="L127" i="517"/>
  <c r="P127" i="517"/>
  <c r="H127" i="517"/>
  <c r="W126" i="517"/>
  <c r="P126" i="517"/>
  <c r="N126" i="517"/>
  <c r="O126" i="517" s="1"/>
  <c r="AG126" i="517"/>
  <c r="H126" i="517"/>
  <c r="W125" i="517"/>
  <c r="N125" i="517"/>
  <c r="AG125" i="517" s="1"/>
  <c r="L125" i="517"/>
  <c r="P125" i="517"/>
  <c r="H125" i="517"/>
  <c r="W124" i="517"/>
  <c r="P124" i="517"/>
  <c r="N124" i="517"/>
  <c r="O124" i="517" s="1"/>
  <c r="L124" i="517"/>
  <c r="H124" i="517"/>
  <c r="W123" i="517"/>
  <c r="N123" i="517"/>
  <c r="AG123" i="517" s="1"/>
  <c r="L123" i="517"/>
  <c r="P123" i="517"/>
  <c r="H123" i="517"/>
  <c r="W122" i="517"/>
  <c r="N122" i="517"/>
  <c r="AF122" i="517" s="1"/>
  <c r="L122" i="517"/>
  <c r="P122" i="517"/>
  <c r="H122" i="517"/>
  <c r="AE121" i="517"/>
  <c r="AD121" i="517"/>
  <c r="AA121" i="517"/>
  <c r="Z121" i="517"/>
  <c r="W121" i="517"/>
  <c r="M121" i="517"/>
  <c r="AG120" i="517"/>
  <c r="AF120" i="517"/>
  <c r="W120" i="517"/>
  <c r="H120" i="517"/>
  <c r="AG119" i="517"/>
  <c r="AF119" i="517"/>
  <c r="W119" i="517"/>
  <c r="H119" i="517"/>
  <c r="AG118" i="517"/>
  <c r="AF118" i="517"/>
  <c r="W118" i="517"/>
  <c r="H118" i="517"/>
  <c r="AG117" i="517"/>
  <c r="AF117" i="517"/>
  <c r="W117" i="517"/>
  <c r="H117" i="517"/>
  <c r="AG116" i="517"/>
  <c r="AF116" i="517"/>
  <c r="W116" i="517"/>
  <c r="H116" i="517"/>
  <c r="W115" i="517"/>
  <c r="P115" i="517"/>
  <c r="N115" i="517"/>
  <c r="O115" i="517" s="1"/>
  <c r="AG115" i="517"/>
  <c r="H115" i="517"/>
  <c r="W114" i="517"/>
  <c r="N114" i="517"/>
  <c r="L114" i="517"/>
  <c r="P114" i="517"/>
  <c r="H114" i="517"/>
  <c r="AF113" i="517"/>
  <c r="W113" i="517"/>
  <c r="P113" i="517"/>
  <c r="N113" i="517"/>
  <c r="O113" i="517" s="1"/>
  <c r="Q113" i="517" s="1"/>
  <c r="L113" i="517"/>
  <c r="H113" i="517"/>
  <c r="W112" i="517"/>
  <c r="O112" i="517"/>
  <c r="N112" i="517"/>
  <c r="P112" i="517"/>
  <c r="H112" i="517"/>
  <c r="AG111" i="517"/>
  <c r="W111" i="517"/>
  <c r="N111" i="517"/>
  <c r="AF111" i="517" s="1"/>
  <c r="L111" i="517"/>
  <c r="P111" i="517"/>
  <c r="H111" i="517"/>
  <c r="W110" i="517"/>
  <c r="N110" i="517" s="1"/>
  <c r="L110" i="517"/>
  <c r="P110" i="517"/>
  <c r="H110" i="517"/>
  <c r="W109" i="517"/>
  <c r="N109" i="517" s="1"/>
  <c r="H109" i="517"/>
  <c r="AE108" i="517"/>
  <c r="AD108" i="517"/>
  <c r="AA108" i="517"/>
  <c r="Z108" i="517"/>
  <c r="W108" i="517"/>
  <c r="M108" i="517"/>
  <c r="P108" i="517" s="1"/>
  <c r="W107" i="517"/>
  <c r="H107" i="517"/>
  <c r="AG106" i="517"/>
  <c r="AF106" i="517"/>
  <c r="W106" i="517"/>
  <c r="H106" i="517"/>
  <c r="AG105" i="517"/>
  <c r="AF105" i="517"/>
  <c r="W105" i="517"/>
  <c r="H105" i="517"/>
  <c r="AG104" i="517"/>
  <c r="AF104" i="517"/>
  <c r="W104" i="517"/>
  <c r="H104" i="517"/>
  <c r="AG103" i="517"/>
  <c r="AF103" i="517"/>
  <c r="W103" i="517"/>
  <c r="H103" i="517"/>
  <c r="AG102" i="517"/>
  <c r="AF102" i="517"/>
  <c r="W102" i="517"/>
  <c r="H102" i="517"/>
  <c r="AG101" i="517"/>
  <c r="AF101" i="517"/>
  <c r="W101" i="517"/>
  <c r="H101" i="517"/>
  <c r="W100" i="517"/>
  <c r="N100" i="517"/>
  <c r="AG100" i="517" s="1"/>
  <c r="L100" i="517"/>
  <c r="P100" i="517"/>
  <c r="H100" i="517"/>
  <c r="W99" i="517"/>
  <c r="P99" i="517"/>
  <c r="N99" i="517"/>
  <c r="O99" i="517" s="1"/>
  <c r="AF99" i="517"/>
  <c r="H99" i="517"/>
  <c r="W98" i="517"/>
  <c r="N98" i="517"/>
  <c r="AG98" i="517" s="1"/>
  <c r="L98" i="517"/>
  <c r="P98" i="517"/>
  <c r="H98" i="517"/>
  <c r="W97" i="517"/>
  <c r="P97" i="517"/>
  <c r="N97" i="517"/>
  <c r="O97" i="517" s="1"/>
  <c r="AF97" i="517"/>
  <c r="H97" i="517"/>
  <c r="W96" i="517"/>
  <c r="N96" i="517" s="1"/>
  <c r="P96" i="517"/>
  <c r="H96" i="517"/>
  <c r="AE95" i="517"/>
  <c r="AD95" i="517"/>
  <c r="AA95" i="517"/>
  <c r="Z95" i="517"/>
  <c r="M95" i="517"/>
  <c r="AG94" i="517"/>
  <c r="AF94" i="517"/>
  <c r="W94" i="517"/>
  <c r="H94" i="517"/>
  <c r="AG93" i="517"/>
  <c r="AF93" i="517"/>
  <c r="W93" i="517"/>
  <c r="H93" i="517"/>
  <c r="AG92" i="517"/>
  <c r="AF92" i="517"/>
  <c r="W92" i="517"/>
  <c r="H92" i="517"/>
  <c r="AG91" i="517"/>
  <c r="AF91" i="517"/>
  <c r="W91" i="517"/>
  <c r="H91" i="517"/>
  <c r="AG90" i="517"/>
  <c r="AF90" i="517"/>
  <c r="W90" i="517"/>
  <c r="H90" i="517"/>
  <c r="W89" i="517"/>
  <c r="P89" i="517"/>
  <c r="N89" i="517"/>
  <c r="O89" i="517" s="1"/>
  <c r="AF89" i="517"/>
  <c r="H89" i="517"/>
  <c r="W88" i="517"/>
  <c r="N88" i="517"/>
  <c r="AG88" i="517" s="1"/>
  <c r="L88" i="517"/>
  <c r="H88" i="517"/>
  <c r="W87" i="517"/>
  <c r="N87" i="517" s="1"/>
  <c r="P87" i="517"/>
  <c r="L87" i="517"/>
  <c r="H87" i="517"/>
  <c r="W86" i="517"/>
  <c r="N86" i="517"/>
  <c r="AG86" i="517" s="1"/>
  <c r="L86" i="517"/>
  <c r="H86" i="517"/>
  <c r="W85" i="517"/>
  <c r="N85" i="517" s="1"/>
  <c r="P85" i="517"/>
  <c r="L85" i="517"/>
  <c r="H85" i="517"/>
  <c r="W84" i="517"/>
  <c r="N84" i="517"/>
  <c r="AG84" i="517" s="1"/>
  <c r="L84" i="517"/>
  <c r="P84" i="517"/>
  <c r="H84" i="517"/>
  <c r="W83" i="517"/>
  <c r="N83" i="517"/>
  <c r="AG83" i="517" s="1"/>
  <c r="L83" i="517"/>
  <c r="P83" i="517"/>
  <c r="H83" i="517"/>
  <c r="AE82" i="517"/>
  <c r="AD82" i="517"/>
  <c r="AA82" i="517"/>
  <c r="Z82" i="517"/>
  <c r="M82" i="517"/>
  <c r="W81" i="517"/>
  <c r="AG80" i="517"/>
  <c r="AF80" i="517"/>
  <c r="W80" i="517"/>
  <c r="AG79" i="517"/>
  <c r="AF79" i="517"/>
  <c r="W79" i="517"/>
  <c r="AG78" i="517"/>
  <c r="AF78" i="517"/>
  <c r="W78" i="517"/>
  <c r="AG77" i="517"/>
  <c r="AF77" i="517"/>
  <c r="W77" i="517"/>
  <c r="AG76" i="517"/>
  <c r="AF76" i="517"/>
  <c r="W76" i="517"/>
  <c r="H76" i="517"/>
  <c r="W75" i="517"/>
  <c r="N75" i="517" s="1"/>
  <c r="L75" i="517"/>
  <c r="P75" i="517"/>
  <c r="H75" i="517"/>
  <c r="W74" i="517"/>
  <c r="N74" i="517" s="1"/>
  <c r="L74" i="517"/>
  <c r="H74" i="517"/>
  <c r="W73" i="517"/>
  <c r="N73" i="517" s="1"/>
  <c r="L73" i="517"/>
  <c r="P73" i="517"/>
  <c r="H73" i="517"/>
  <c r="W72" i="517"/>
  <c r="N72" i="517" s="1"/>
  <c r="L72" i="517"/>
  <c r="H72" i="517"/>
  <c r="W71" i="517"/>
  <c r="N71" i="517" s="1"/>
  <c r="L71" i="517"/>
  <c r="P71" i="517"/>
  <c r="H71" i="517"/>
  <c r="W70" i="517"/>
  <c r="N70" i="517" s="1"/>
  <c r="L70" i="517"/>
  <c r="L82" i="517" s="1"/>
  <c r="P82" i="517"/>
  <c r="H70" i="517"/>
  <c r="AE69" i="517"/>
  <c r="AD69" i="517"/>
  <c r="AA69" i="517"/>
  <c r="Z69" i="517"/>
  <c r="W69" i="517"/>
  <c r="M69" i="517"/>
  <c r="W68" i="517"/>
  <c r="H68" i="517"/>
  <c r="AG67" i="517"/>
  <c r="AF67" i="517"/>
  <c r="W67" i="517"/>
  <c r="H67" i="517"/>
  <c r="AG66" i="517"/>
  <c r="AF66" i="517"/>
  <c r="W66" i="517"/>
  <c r="H66" i="517"/>
  <c r="AG65" i="517"/>
  <c r="AF65" i="517"/>
  <c r="W65" i="517"/>
  <c r="H65" i="517"/>
  <c r="AG64" i="517"/>
  <c r="AF64" i="517"/>
  <c r="W64" i="517"/>
  <c r="H64" i="517"/>
  <c r="AG63" i="517"/>
  <c r="AF63" i="517"/>
  <c r="W63" i="517"/>
  <c r="H63" i="517"/>
  <c r="AG62" i="517"/>
  <c r="AF62" i="517"/>
  <c r="W62" i="517"/>
  <c r="H62" i="517"/>
  <c r="W61" i="517"/>
  <c r="N61" i="517"/>
  <c r="O61" i="517" s="1"/>
  <c r="AF61" i="517"/>
  <c r="P61" i="517"/>
  <c r="H61" i="517"/>
  <c r="W60" i="517"/>
  <c r="N60" i="517"/>
  <c r="AG60" i="517" s="1"/>
  <c r="L60" i="517"/>
  <c r="P60" i="517"/>
  <c r="H60" i="517"/>
  <c r="W59" i="517"/>
  <c r="P59" i="517"/>
  <c r="N59" i="517"/>
  <c r="O59" i="517" s="1"/>
  <c r="AF59" i="517"/>
  <c r="H59" i="517"/>
  <c r="W58" i="517"/>
  <c r="N58" i="517"/>
  <c r="AG58" i="517" s="1"/>
  <c r="L58" i="517"/>
  <c r="P58" i="517"/>
  <c r="H58" i="517"/>
  <c r="W57" i="517"/>
  <c r="P57" i="517"/>
  <c r="N57" i="517"/>
  <c r="AG57" i="517" s="1"/>
  <c r="H57" i="517"/>
  <c r="AE56" i="517"/>
  <c r="AD56" i="517"/>
  <c r="AA56" i="517"/>
  <c r="Z56" i="517"/>
  <c r="W56" i="517"/>
  <c r="M56" i="517"/>
  <c r="W55" i="517"/>
  <c r="H55" i="517"/>
  <c r="AG54" i="517"/>
  <c r="AF54" i="517"/>
  <c r="W54" i="517"/>
  <c r="H54" i="517"/>
  <c r="AG53" i="517"/>
  <c r="AF53" i="517"/>
  <c r="W53" i="517"/>
  <c r="H53" i="517"/>
  <c r="AG52" i="517"/>
  <c r="AF52" i="517"/>
  <c r="W52" i="517"/>
  <c r="H52" i="517"/>
  <c r="AG51" i="517"/>
  <c r="AF51" i="517"/>
  <c r="W51" i="517"/>
  <c r="H51" i="517"/>
  <c r="W50" i="517"/>
  <c r="N50" i="517" s="1"/>
  <c r="L50" i="517"/>
  <c r="P50" i="517"/>
  <c r="H50" i="517"/>
  <c r="W49" i="517"/>
  <c r="N49" i="517"/>
  <c r="O49" i="517" s="1"/>
  <c r="L49" i="517"/>
  <c r="H49" i="517"/>
  <c r="W48" i="517"/>
  <c r="N48" i="517"/>
  <c r="AF48" i="517" s="1"/>
  <c r="L48" i="517"/>
  <c r="P48" i="517"/>
  <c r="H48" i="517"/>
  <c r="W47" i="517"/>
  <c r="N47" i="517"/>
  <c r="O47" i="517" s="1"/>
  <c r="L47" i="517"/>
  <c r="H47" i="517"/>
  <c r="W46" i="517"/>
  <c r="N46" i="517" s="1"/>
  <c r="P46" i="517"/>
  <c r="L46" i="517"/>
  <c r="H46" i="517"/>
  <c r="W45" i="517"/>
  <c r="N45" i="517"/>
  <c r="O45" i="517" s="1"/>
  <c r="L45" i="517"/>
  <c r="P45" i="517"/>
  <c r="H45" i="517"/>
  <c r="W44" i="517"/>
  <c r="N44" i="517"/>
  <c r="AF44" i="517" s="1"/>
  <c r="P56" i="517"/>
  <c r="H44" i="517"/>
  <c r="AE43" i="517"/>
  <c r="AD43" i="517"/>
  <c r="AA43" i="517"/>
  <c r="Z43" i="517"/>
  <c r="M43" i="517"/>
  <c r="W42" i="517"/>
  <c r="H42" i="517"/>
  <c r="W41" i="517"/>
  <c r="H41" i="517"/>
  <c r="AG40" i="517"/>
  <c r="AF40" i="517"/>
  <c r="W40" i="517"/>
  <c r="H40" i="517"/>
  <c r="AG39" i="517"/>
  <c r="AF39" i="517"/>
  <c r="W39" i="517"/>
  <c r="H39" i="517"/>
  <c r="AG38" i="517"/>
  <c r="AF38" i="517"/>
  <c r="W38" i="517"/>
  <c r="H38" i="517"/>
  <c r="W37" i="517"/>
  <c r="N37" i="517" s="1"/>
  <c r="P37" i="517"/>
  <c r="L37" i="517"/>
  <c r="H37" i="517"/>
  <c r="W36" i="517"/>
  <c r="P36" i="517"/>
  <c r="N36" i="517"/>
  <c r="AG36" i="517" s="1"/>
  <c r="L36" i="517"/>
  <c r="H36" i="517"/>
  <c r="W35" i="517"/>
  <c r="N35" i="517"/>
  <c r="O35" i="517" s="1"/>
  <c r="L35" i="517"/>
  <c r="P35" i="517"/>
  <c r="H35" i="517"/>
  <c r="W34" i="517"/>
  <c r="N34" i="517"/>
  <c r="AG34" i="517" s="1"/>
  <c r="L34" i="517"/>
  <c r="P34" i="517"/>
  <c r="H34" i="517"/>
  <c r="W33" i="517"/>
  <c r="N33" i="517"/>
  <c r="O33" i="517" s="1"/>
  <c r="L33" i="517"/>
  <c r="P33" i="517"/>
  <c r="H33" i="517"/>
  <c r="W32" i="517"/>
  <c r="P32" i="517"/>
  <c r="N32" i="517"/>
  <c r="AG32" i="517" s="1"/>
  <c r="L32" i="517"/>
  <c r="H32" i="517"/>
  <c r="W31" i="517"/>
  <c r="N31" i="517" s="1"/>
  <c r="P31" i="517"/>
  <c r="L31" i="517"/>
  <c r="P43" i="517"/>
  <c r="H31" i="517"/>
  <c r="AE30" i="517"/>
  <c r="AD30" i="517"/>
  <c r="AA30" i="517"/>
  <c r="Z30" i="517"/>
  <c r="M30" i="517"/>
  <c r="AF29" i="517"/>
  <c r="W29" i="517"/>
  <c r="H29" i="517"/>
  <c r="AG28" i="517"/>
  <c r="AF28" i="517"/>
  <c r="W28" i="517"/>
  <c r="H28" i="517"/>
  <c r="AG27" i="517"/>
  <c r="AF27" i="517"/>
  <c r="W27" i="517"/>
  <c r="H27" i="517"/>
  <c r="AG26" i="517"/>
  <c r="AF26" i="517"/>
  <c r="W26" i="517"/>
  <c r="H26" i="517"/>
  <c r="AG25" i="517"/>
  <c r="AF25" i="517"/>
  <c r="W25" i="517"/>
  <c r="H25" i="517"/>
  <c r="AG24" i="517"/>
  <c r="AF24" i="517"/>
  <c r="W24" i="517"/>
  <c r="H24" i="517"/>
  <c r="AG23" i="517"/>
  <c r="W23" i="517"/>
  <c r="N23" i="517"/>
  <c r="AF23" i="517" s="1"/>
  <c r="L23" i="517"/>
  <c r="P23" i="517"/>
  <c r="H23" i="517"/>
  <c r="W22" i="517"/>
  <c r="N22" i="517" s="1"/>
  <c r="L22" i="517"/>
  <c r="P22" i="517"/>
  <c r="H22" i="517"/>
  <c r="AG21" i="517"/>
  <c r="W21" i="517"/>
  <c r="N21" i="517"/>
  <c r="AF21" i="517" s="1"/>
  <c r="L21" i="517"/>
  <c r="P21" i="517"/>
  <c r="H21" i="517"/>
  <c r="W20" i="517"/>
  <c r="N20" i="517" s="1"/>
  <c r="L20" i="517"/>
  <c r="P20" i="517"/>
  <c r="H20" i="517"/>
  <c r="AG19" i="517"/>
  <c r="W19" i="517"/>
  <c r="N19" i="517"/>
  <c r="AF19" i="517" s="1"/>
  <c r="L19" i="517"/>
  <c r="P19" i="517"/>
  <c r="H19" i="517"/>
  <c r="W18" i="517"/>
  <c r="N18" i="517" s="1"/>
  <c r="P18" i="517"/>
  <c r="L18" i="517"/>
  <c r="H18" i="517"/>
  <c r="AE17" i="517"/>
  <c r="AD17" i="517"/>
  <c r="AA17" i="517"/>
  <c r="Z17" i="517"/>
  <c r="W17" i="517"/>
  <c r="M17" i="517"/>
  <c r="AG16" i="517"/>
  <c r="AF16" i="517"/>
  <c r="W16" i="517"/>
  <c r="H16" i="517"/>
  <c r="AG15" i="517"/>
  <c r="AF15" i="517"/>
  <c r="W15" i="517"/>
  <c r="H15" i="517"/>
  <c r="AG14" i="517"/>
  <c r="AF14" i="517"/>
  <c r="W14" i="517"/>
  <c r="H14" i="517"/>
  <c r="AG13" i="517"/>
  <c r="AF13" i="517"/>
  <c r="W13" i="517"/>
  <c r="H13" i="517"/>
  <c r="AG12" i="517"/>
  <c r="AF12" i="517"/>
  <c r="W12" i="517"/>
  <c r="H12" i="517"/>
  <c r="W11" i="517"/>
  <c r="P11" i="517"/>
  <c r="N11" i="517"/>
  <c r="O11" i="517" s="1"/>
  <c r="L11" i="517"/>
  <c r="H11" i="517"/>
  <c r="W10" i="517"/>
  <c r="N10" i="517" s="1"/>
  <c r="P10" i="517"/>
  <c r="L10" i="517"/>
  <c r="H10" i="517"/>
  <c r="W9" i="517"/>
  <c r="P9" i="517"/>
  <c r="N9" i="517"/>
  <c r="O9" i="517" s="1"/>
  <c r="L9" i="517"/>
  <c r="H9" i="517"/>
  <c r="W8" i="517"/>
  <c r="N8" i="517" s="1"/>
  <c r="P8" i="517"/>
  <c r="L8" i="517"/>
  <c r="H8" i="517"/>
  <c r="W7" i="517"/>
  <c r="P7" i="517"/>
  <c r="N7" i="517"/>
  <c r="O7" i="517" s="1"/>
  <c r="L7" i="517"/>
  <c r="H7" i="517"/>
  <c r="W6" i="517"/>
  <c r="N6" i="517" s="1"/>
  <c r="P6" i="517"/>
  <c r="L6" i="517"/>
  <c r="H6" i="517"/>
  <c r="W5" i="517"/>
  <c r="N5" i="517" s="1"/>
  <c r="P5" i="517"/>
  <c r="L5" i="517"/>
  <c r="H5" i="517"/>
  <c r="AE2" i="517"/>
  <c r="AD2" i="517"/>
  <c r="AA2" i="517"/>
  <c r="Z2" i="517"/>
  <c r="I2" i="517"/>
  <c r="I1" i="517"/>
  <c r="E1" i="517"/>
  <c r="J124" i="516"/>
  <c r="H123" i="516"/>
  <c r="H122" i="516"/>
  <c r="H121" i="516"/>
  <c r="H120" i="516"/>
  <c r="H119" i="516"/>
  <c r="P118" i="516"/>
  <c r="K118" i="516" s="1"/>
  <c r="L118" i="516" s="1"/>
  <c r="H118" i="516"/>
  <c r="P117" i="516"/>
  <c r="K117" i="516"/>
  <c r="L117" i="516" s="1"/>
  <c r="H117" i="516"/>
  <c r="P116" i="516"/>
  <c r="K116" i="516" s="1"/>
  <c r="L116" i="516" s="1"/>
  <c r="H116" i="516"/>
  <c r="P115" i="516"/>
  <c r="K115" i="516"/>
  <c r="L115" i="516" s="1"/>
  <c r="H115" i="516"/>
  <c r="P114" i="516"/>
  <c r="K114" i="516" s="1"/>
  <c r="L114" i="516" s="1"/>
  <c r="H114" i="516"/>
  <c r="P113" i="516"/>
  <c r="K113" i="516"/>
  <c r="L113" i="516" s="1"/>
  <c r="H113" i="516"/>
  <c r="P112" i="516"/>
  <c r="K112" i="516" s="1"/>
  <c r="H112" i="516"/>
  <c r="J111" i="516"/>
  <c r="H110" i="516"/>
  <c r="H109" i="516"/>
  <c r="H108" i="516"/>
  <c r="P107" i="516"/>
  <c r="K107" i="516"/>
  <c r="L107" i="516" s="1"/>
  <c r="H107" i="516"/>
  <c r="P106" i="516"/>
  <c r="K106" i="516" s="1"/>
  <c r="L106" i="516" s="1"/>
  <c r="H106" i="516"/>
  <c r="P105" i="516"/>
  <c r="K105" i="516"/>
  <c r="L105" i="516" s="1"/>
  <c r="H105" i="516"/>
  <c r="P104" i="516"/>
  <c r="K104" i="516" s="1"/>
  <c r="L104" i="516" s="1"/>
  <c r="H104" i="516"/>
  <c r="P103" i="516"/>
  <c r="K103" i="516"/>
  <c r="L103" i="516" s="1"/>
  <c r="H103" i="516"/>
  <c r="P102" i="516"/>
  <c r="K102" i="516" s="1"/>
  <c r="L102" i="516" s="1"/>
  <c r="H102" i="516"/>
  <c r="P101" i="516"/>
  <c r="K101" i="516"/>
  <c r="K111" i="516" s="1"/>
  <c r="H101" i="516"/>
  <c r="J100" i="516"/>
  <c r="H99" i="516"/>
  <c r="H98" i="516"/>
  <c r="H97" i="516"/>
  <c r="H96" i="516"/>
  <c r="H95" i="516"/>
  <c r="P94" i="516"/>
  <c r="K94" i="516" s="1"/>
  <c r="L94" i="516" s="1"/>
  <c r="H94" i="516"/>
  <c r="P93" i="516"/>
  <c r="K93" i="516"/>
  <c r="L93" i="516" s="1"/>
  <c r="H93" i="516"/>
  <c r="P92" i="516"/>
  <c r="K92" i="516" s="1"/>
  <c r="H92" i="516"/>
  <c r="H90" i="516"/>
  <c r="H89" i="516"/>
  <c r="H88" i="516"/>
  <c r="H87" i="516"/>
  <c r="H86" i="516"/>
  <c r="H85" i="516"/>
  <c r="H84" i="516"/>
  <c r="H83" i="516"/>
  <c r="H82" i="516"/>
  <c r="L81" i="516"/>
  <c r="K81" i="516"/>
  <c r="J81" i="516"/>
  <c r="H80" i="516"/>
  <c r="H79" i="516"/>
  <c r="H78" i="516"/>
  <c r="H77" i="516"/>
  <c r="H76" i="516"/>
  <c r="J75" i="516"/>
  <c r="H74" i="516"/>
  <c r="H73" i="516"/>
  <c r="H72" i="516"/>
  <c r="P71" i="516"/>
  <c r="K71" i="516"/>
  <c r="L71" i="516" s="1"/>
  <c r="H71" i="516"/>
  <c r="P70" i="516"/>
  <c r="L70" i="516"/>
  <c r="K70" i="516"/>
  <c r="H70" i="516"/>
  <c r="P69" i="516"/>
  <c r="K69" i="516"/>
  <c r="L69" i="516" s="1"/>
  <c r="H69" i="516"/>
  <c r="P68" i="516"/>
  <c r="K68" i="516" s="1"/>
  <c r="L68" i="516" s="1"/>
  <c r="H68" i="516"/>
  <c r="P67" i="516"/>
  <c r="K67" i="516"/>
  <c r="L67" i="516" s="1"/>
  <c r="H67" i="516"/>
  <c r="P66" i="516"/>
  <c r="K66" i="516" s="1"/>
  <c r="L66" i="516" s="1"/>
  <c r="H66" i="516"/>
  <c r="P65" i="516"/>
  <c r="K65" i="516"/>
  <c r="K75" i="516" s="1"/>
  <c r="H65" i="516"/>
  <c r="J64" i="516"/>
  <c r="H63" i="516"/>
  <c r="H62" i="516"/>
  <c r="H61" i="516"/>
  <c r="H60" i="516"/>
  <c r="P59" i="516"/>
  <c r="K59" i="516" s="1"/>
  <c r="L59" i="516" s="1"/>
  <c r="H59" i="516"/>
  <c r="P58" i="516"/>
  <c r="L58" i="516"/>
  <c r="K58" i="516"/>
  <c r="H58" i="516"/>
  <c r="P57" i="516"/>
  <c r="K57" i="516" s="1"/>
  <c r="L57" i="516" s="1"/>
  <c r="H57" i="516"/>
  <c r="P56" i="516"/>
  <c r="L56" i="516"/>
  <c r="K56" i="516"/>
  <c r="H56" i="516"/>
  <c r="P55" i="516"/>
  <c r="K55" i="516" s="1"/>
  <c r="L55" i="516" s="1"/>
  <c r="H55" i="516"/>
  <c r="P54" i="516"/>
  <c r="L54" i="516"/>
  <c r="K54" i="516"/>
  <c r="H54" i="516"/>
  <c r="P53" i="516"/>
  <c r="K53" i="516" s="1"/>
  <c r="H53" i="516"/>
  <c r="P52" i="516"/>
  <c r="L52" i="516"/>
  <c r="K52" i="516"/>
  <c r="H52" i="516"/>
  <c r="H50" i="516"/>
  <c r="H49" i="516"/>
  <c r="H47" i="516"/>
  <c r="H46" i="516"/>
  <c r="H45" i="516"/>
  <c r="H44" i="516"/>
  <c r="H43" i="516"/>
  <c r="H42" i="516"/>
  <c r="H41" i="516"/>
  <c r="H40" i="516"/>
  <c r="H39" i="516"/>
  <c r="J38" i="516"/>
  <c r="H37" i="516"/>
  <c r="H36" i="516"/>
  <c r="H35" i="516"/>
  <c r="H34" i="516"/>
  <c r="H33" i="516"/>
  <c r="H32" i="516"/>
  <c r="H31" i="516"/>
  <c r="H30" i="516"/>
  <c r="H29" i="516"/>
  <c r="P28" i="516"/>
  <c r="K28" i="516"/>
  <c r="L28" i="516" s="1"/>
  <c r="H28" i="516"/>
  <c r="P27" i="516"/>
  <c r="K27" i="516"/>
  <c r="L27" i="516" s="1"/>
  <c r="H27" i="516"/>
  <c r="P26" i="516"/>
  <c r="K26" i="516"/>
  <c r="L26" i="516" s="1"/>
  <c r="H26" i="516"/>
  <c r="P25" i="516"/>
  <c r="K25" i="516"/>
  <c r="L25" i="516" s="1"/>
  <c r="L38" i="516" s="1"/>
  <c r="H25" i="516"/>
  <c r="J24" i="516"/>
  <c r="H23" i="516"/>
  <c r="H22" i="516"/>
  <c r="P21" i="516"/>
  <c r="K21" i="516"/>
  <c r="L21" i="516" s="1"/>
  <c r="H21" i="516"/>
  <c r="P20" i="516"/>
  <c r="K20" i="516"/>
  <c r="L20" i="516" s="1"/>
  <c r="H20" i="516"/>
  <c r="P19" i="516"/>
  <c r="K19" i="516"/>
  <c r="L19" i="516" s="1"/>
  <c r="H19" i="516"/>
  <c r="P18" i="516"/>
  <c r="K18" i="516"/>
  <c r="L18" i="516" s="1"/>
  <c r="H18" i="516"/>
  <c r="P17" i="516"/>
  <c r="K17" i="516"/>
  <c r="L17" i="516" s="1"/>
  <c r="L24" i="516" s="1"/>
  <c r="H17" i="516"/>
  <c r="J16" i="516"/>
  <c r="H15" i="516"/>
  <c r="H14" i="516"/>
  <c r="H13" i="516"/>
  <c r="H12" i="516"/>
  <c r="H11" i="516"/>
  <c r="H10" i="516"/>
  <c r="H9" i="516"/>
  <c r="P8" i="516"/>
  <c r="K8" i="516"/>
  <c r="L8" i="516" s="1"/>
  <c r="H8" i="516"/>
  <c r="P7" i="516"/>
  <c r="K7" i="516" s="1"/>
  <c r="L7" i="516" s="1"/>
  <c r="H7" i="516"/>
  <c r="P6" i="516"/>
  <c r="K6" i="516"/>
  <c r="L6" i="516" s="1"/>
  <c r="H6" i="516"/>
  <c r="P5" i="516"/>
  <c r="K5" i="516" s="1"/>
  <c r="H5" i="516"/>
  <c r="I2" i="516"/>
  <c r="I1" i="516"/>
  <c r="E1" i="516"/>
  <c r="M32" i="515"/>
  <c r="L32" i="515"/>
  <c r="K32" i="515"/>
  <c r="J32" i="515"/>
  <c r="I32" i="515"/>
  <c r="H32" i="515"/>
  <c r="G32" i="515"/>
  <c r="F32" i="515"/>
  <c r="E32" i="515"/>
  <c r="D32" i="515"/>
  <c r="Q15" i="515"/>
  <c r="P15" i="515"/>
  <c r="O15" i="515"/>
  <c r="N15" i="515"/>
  <c r="M15" i="515"/>
  <c r="L15" i="515"/>
  <c r="K15" i="515"/>
  <c r="J15" i="515"/>
  <c r="I15" i="515"/>
  <c r="H15" i="515"/>
  <c r="G15" i="515"/>
  <c r="F15" i="515"/>
  <c r="E15" i="515"/>
  <c r="D15" i="515"/>
  <c r="H8" i="515"/>
  <c r="L7" i="515"/>
  <c r="J7" i="515"/>
  <c r="H7" i="515"/>
  <c r="F7" i="515"/>
  <c r="L6" i="515"/>
  <c r="J6" i="515"/>
  <c r="H6" i="515"/>
  <c r="F6" i="515"/>
  <c r="F8" i="515" l="1"/>
  <c r="J8" i="515"/>
  <c r="L8" i="515"/>
  <c r="G1" i="517"/>
  <c r="G2" i="517" s="1"/>
  <c r="L17" i="517"/>
  <c r="R7" i="517"/>
  <c r="Q7" i="517"/>
  <c r="R9" i="517"/>
  <c r="Q9" i="517"/>
  <c r="R11" i="517"/>
  <c r="Q11" i="517"/>
  <c r="L30" i="517"/>
  <c r="AF22" i="517"/>
  <c r="O22" i="517"/>
  <c r="AG22" i="517"/>
  <c r="AF31" i="517"/>
  <c r="N43" i="517"/>
  <c r="O31" i="517"/>
  <c r="AG31" i="517"/>
  <c r="R47" i="517"/>
  <c r="Q47" i="517"/>
  <c r="AG6" i="517"/>
  <c r="AF6" i="517"/>
  <c r="O6" i="517"/>
  <c r="AG8" i="517"/>
  <c r="AF8" i="517"/>
  <c r="O8" i="517"/>
  <c r="AG10" i="517"/>
  <c r="AF10" i="517"/>
  <c r="O10" i="517"/>
  <c r="R33" i="517"/>
  <c r="Q33" i="517"/>
  <c r="AF5" i="517"/>
  <c r="N17" i="517"/>
  <c r="O5" i="517"/>
  <c r="AG5" i="517"/>
  <c r="P17" i="517"/>
  <c r="N30" i="517"/>
  <c r="AG18" i="517"/>
  <c r="AF18" i="517"/>
  <c r="O18" i="517"/>
  <c r="P30" i="517"/>
  <c r="L43" i="517"/>
  <c r="O37" i="517"/>
  <c r="AG37" i="517"/>
  <c r="AF37" i="517"/>
  <c r="AG46" i="517"/>
  <c r="AF46" i="517"/>
  <c r="O46" i="517"/>
  <c r="AF20" i="517"/>
  <c r="O20" i="517"/>
  <c r="AG20" i="517"/>
  <c r="R35" i="517"/>
  <c r="Q35" i="517"/>
  <c r="R45" i="517"/>
  <c r="Q45" i="517"/>
  <c r="AF7" i="517"/>
  <c r="AF9" i="517"/>
  <c r="AF11" i="517"/>
  <c r="O19" i="517"/>
  <c r="O21" i="517"/>
  <c r="O23" i="517"/>
  <c r="AF33" i="517"/>
  <c r="AF35" i="517"/>
  <c r="P44" i="517"/>
  <c r="AF45" i="517"/>
  <c r="P47" i="517"/>
  <c r="AF47" i="517"/>
  <c r="O48" i="517"/>
  <c r="P69" i="517"/>
  <c r="AG73" i="517"/>
  <c r="AF73" i="517"/>
  <c r="O73" i="517"/>
  <c r="O96" i="517"/>
  <c r="AG96" i="517"/>
  <c r="N108" i="517"/>
  <c r="AF96" i="517"/>
  <c r="N121" i="517"/>
  <c r="O109" i="517"/>
  <c r="AG109" i="517"/>
  <c r="AF109" i="517"/>
  <c r="AG7" i="517"/>
  <c r="AG9" i="517"/>
  <c r="AG11" i="517"/>
  <c r="O32" i="517"/>
  <c r="AG33" i="517"/>
  <c r="O34" i="517"/>
  <c r="AG35" i="517"/>
  <c r="O36" i="517"/>
  <c r="L44" i="517"/>
  <c r="L56" i="517" s="1"/>
  <c r="AG45" i="517"/>
  <c r="AG47" i="517"/>
  <c r="R49" i="517"/>
  <c r="Q49" i="517"/>
  <c r="AG71" i="517"/>
  <c r="AF71" i="517"/>
  <c r="O71" i="517"/>
  <c r="O74" i="517"/>
  <c r="AG74" i="517"/>
  <c r="AF74" i="517"/>
  <c r="AF85" i="517"/>
  <c r="O85" i="517"/>
  <c r="AG85" i="517"/>
  <c r="O110" i="517"/>
  <c r="AG110" i="517"/>
  <c r="AF110" i="517"/>
  <c r="AF32" i="517"/>
  <c r="AF34" i="517"/>
  <c r="AF36" i="517"/>
  <c r="N56" i="517"/>
  <c r="AG44" i="517"/>
  <c r="Q59" i="517"/>
  <c r="O72" i="517"/>
  <c r="AG72" i="517"/>
  <c r="AF72" i="517"/>
  <c r="AF87" i="517"/>
  <c r="O87" i="517"/>
  <c r="AG87" i="517"/>
  <c r="O44" i="517"/>
  <c r="AG48" i="517"/>
  <c r="AG50" i="517"/>
  <c r="AF50" i="517"/>
  <c r="O50" i="517"/>
  <c r="AF70" i="517"/>
  <c r="N82" i="517"/>
  <c r="O70" i="517"/>
  <c r="AG70" i="517"/>
  <c r="AG75" i="517"/>
  <c r="AF75" i="517"/>
  <c r="O75" i="517"/>
  <c r="P49" i="517"/>
  <c r="AF49" i="517"/>
  <c r="O57" i="517"/>
  <c r="O58" i="517"/>
  <c r="L59" i="517"/>
  <c r="R59" i="517" s="1"/>
  <c r="AG59" i="517"/>
  <c r="O60" i="517"/>
  <c r="L61" i="517"/>
  <c r="R61" i="517" s="1"/>
  <c r="AG61" i="517"/>
  <c r="P72" i="517"/>
  <c r="P74" i="517"/>
  <c r="O83" i="517"/>
  <c r="O84" i="517"/>
  <c r="O86" i="517"/>
  <c r="O88" i="517"/>
  <c r="L89" i="517"/>
  <c r="L95" i="517" s="1"/>
  <c r="AG89" i="517"/>
  <c r="P95" i="517"/>
  <c r="N95" i="517"/>
  <c r="L96" i="517"/>
  <c r="L97" i="517"/>
  <c r="R97" i="517" s="1"/>
  <c r="AG97" i="517"/>
  <c r="O98" i="517"/>
  <c r="L99" i="517"/>
  <c r="Q99" i="517" s="1"/>
  <c r="AG99" i="517"/>
  <c r="O100" i="517"/>
  <c r="P109" i="517"/>
  <c r="L112" i="517"/>
  <c r="R112" i="517" s="1"/>
  <c r="AG113" i="517"/>
  <c r="R136" i="517"/>
  <c r="Q136" i="517"/>
  <c r="L173" i="517"/>
  <c r="AG49" i="517"/>
  <c r="AF58" i="517"/>
  <c r="AF60" i="517"/>
  <c r="AF84" i="517"/>
  <c r="P86" i="517"/>
  <c r="AF86" i="517"/>
  <c r="P88" i="517"/>
  <c r="AF88" i="517"/>
  <c r="AF98" i="517"/>
  <c r="AF100" i="517"/>
  <c r="L109" i="517"/>
  <c r="O111" i="517"/>
  <c r="AF112" i="517"/>
  <c r="AG112" i="517"/>
  <c r="P121" i="517"/>
  <c r="R124" i="517"/>
  <c r="Q124" i="517"/>
  <c r="R128" i="517"/>
  <c r="Q128" i="517"/>
  <c r="R138" i="517"/>
  <c r="Q138" i="517"/>
  <c r="R144" i="517"/>
  <c r="Q144" i="517"/>
  <c r="R151" i="517"/>
  <c r="Q151" i="517"/>
  <c r="L57" i="517"/>
  <c r="AF57" i="517"/>
  <c r="N69" i="517"/>
  <c r="P70" i="517"/>
  <c r="AF83" i="517"/>
  <c r="AF114" i="517"/>
  <c r="O114" i="517"/>
  <c r="AG114" i="517"/>
  <c r="R140" i="517"/>
  <c r="Q140" i="517"/>
  <c r="R113" i="517"/>
  <c r="O135" i="517"/>
  <c r="AG135" i="517"/>
  <c r="AF135" i="517"/>
  <c r="N147" i="517"/>
  <c r="R142" i="517"/>
  <c r="Q142" i="517"/>
  <c r="AG160" i="517"/>
  <c r="AH148" i="517" s="1"/>
  <c r="R149" i="517"/>
  <c r="Q149" i="517"/>
  <c r="R153" i="517"/>
  <c r="Q153" i="517"/>
  <c r="R163" i="517"/>
  <c r="Q163" i="517"/>
  <c r="O165" i="517"/>
  <c r="AG165" i="517"/>
  <c r="AF165" i="517"/>
  <c r="AG122" i="517"/>
  <c r="AF124" i="517"/>
  <c r="AF126" i="517"/>
  <c r="AF128" i="517"/>
  <c r="AF136" i="517"/>
  <c r="AF138" i="517"/>
  <c r="AF140" i="517"/>
  <c r="AF142" i="517"/>
  <c r="AF144" i="517"/>
  <c r="AF149" i="517"/>
  <c r="AF151" i="517"/>
  <c r="AF153" i="517"/>
  <c r="AF160" i="517"/>
  <c r="AG161" i="517"/>
  <c r="AF163" i="517"/>
  <c r="AF115" i="517"/>
  <c r="O122" i="517"/>
  <c r="O123" i="517"/>
  <c r="AG124" i="517"/>
  <c r="O125" i="517"/>
  <c r="L126" i="517"/>
  <c r="Q126" i="517" s="1"/>
  <c r="O127" i="517"/>
  <c r="AG128" i="517"/>
  <c r="O129" i="517"/>
  <c r="P134" i="517"/>
  <c r="N134" i="517"/>
  <c r="L135" i="517"/>
  <c r="L147" i="517" s="1"/>
  <c r="AG136" i="517"/>
  <c r="O137" i="517"/>
  <c r="AG138" i="517"/>
  <c r="O139" i="517"/>
  <c r="AG140" i="517"/>
  <c r="O141" i="517"/>
  <c r="AG142" i="517"/>
  <c r="O143" i="517"/>
  <c r="AG144" i="517"/>
  <c r="AF148" i="517"/>
  <c r="AG149" i="517"/>
  <c r="O150" i="517"/>
  <c r="AG151" i="517"/>
  <c r="AG153" i="517"/>
  <c r="O154" i="517"/>
  <c r="O161" i="517"/>
  <c r="O162" i="517"/>
  <c r="AG163" i="517"/>
  <c r="O164" i="517"/>
  <c r="P173" i="517"/>
  <c r="N173" i="517"/>
  <c r="L115" i="517"/>
  <c r="R115" i="517" s="1"/>
  <c r="AF123" i="517"/>
  <c r="AF125" i="517"/>
  <c r="AF127" i="517"/>
  <c r="AF129" i="517"/>
  <c r="AF137" i="517"/>
  <c r="AF139" i="517"/>
  <c r="AF141" i="517"/>
  <c r="AF143" i="517"/>
  <c r="AG148" i="517"/>
  <c r="AF150" i="517"/>
  <c r="AF152" i="517"/>
  <c r="AF154" i="517"/>
  <c r="AF162" i="517"/>
  <c r="AF164" i="517"/>
  <c r="O148" i="517"/>
  <c r="L152" i="517"/>
  <c r="Q152" i="517" s="1"/>
  <c r="L92" i="516"/>
  <c r="L100" i="516" s="1"/>
  <c r="K100" i="516"/>
  <c r="G1" i="516"/>
  <c r="G2" i="516" s="1"/>
  <c r="L112" i="516"/>
  <c r="L124" i="516" s="1"/>
  <c r="K124" i="516"/>
  <c r="L5" i="516"/>
  <c r="L16" i="516" s="1"/>
  <c r="E2" i="516" s="1"/>
  <c r="K16" i="516"/>
  <c r="K64" i="516"/>
  <c r="L53" i="516"/>
  <c r="L64" i="516" s="1"/>
  <c r="K38" i="516"/>
  <c r="L101" i="516"/>
  <c r="L111" i="516" s="1"/>
  <c r="K24" i="516"/>
  <c r="L65" i="516"/>
  <c r="L75" i="516" s="1"/>
  <c r="R126" i="517" l="1"/>
  <c r="Q97" i="517"/>
  <c r="R148" i="517"/>
  <c r="Q148" i="517"/>
  <c r="O160" i="517"/>
  <c r="Q164" i="517"/>
  <c r="R164" i="517"/>
  <c r="Q154" i="517"/>
  <c r="R154" i="517"/>
  <c r="AG134" i="517"/>
  <c r="AH122" i="517" s="1"/>
  <c r="AF134" i="517"/>
  <c r="Q127" i="517"/>
  <c r="R127" i="517"/>
  <c r="Q123" i="517"/>
  <c r="R123" i="517"/>
  <c r="L134" i="517"/>
  <c r="Q112" i="517"/>
  <c r="R98" i="517"/>
  <c r="Q98" i="517"/>
  <c r="AG95" i="517"/>
  <c r="AH83" i="517" s="1"/>
  <c r="AF95" i="517"/>
  <c r="R88" i="517"/>
  <c r="Q88" i="517"/>
  <c r="R60" i="517"/>
  <c r="Q60" i="517"/>
  <c r="O69" i="517"/>
  <c r="R57" i="517"/>
  <c r="Q57" i="517"/>
  <c r="R99" i="517"/>
  <c r="Q50" i="517"/>
  <c r="R50" i="517"/>
  <c r="O56" i="517"/>
  <c r="R56" i="517" s="1"/>
  <c r="S44" i="517" s="1"/>
  <c r="R44" i="517"/>
  <c r="Q44" i="517"/>
  <c r="O121" i="517"/>
  <c r="R109" i="517"/>
  <c r="Q109" i="517"/>
  <c r="R19" i="517"/>
  <c r="Q19" i="517"/>
  <c r="R37" i="517"/>
  <c r="Q37" i="517"/>
  <c r="Q6" i="517"/>
  <c r="R6" i="517"/>
  <c r="Q141" i="517"/>
  <c r="R141" i="517"/>
  <c r="Q137" i="517"/>
  <c r="R137" i="517"/>
  <c r="Q122" i="517"/>
  <c r="O134" i="517"/>
  <c r="R122" i="517"/>
  <c r="R165" i="517"/>
  <c r="Q165" i="517"/>
  <c r="R135" i="517"/>
  <c r="O147" i="517"/>
  <c r="Q135" i="517"/>
  <c r="L69" i="517"/>
  <c r="R100" i="517"/>
  <c r="Q100" i="517"/>
  <c r="R86" i="517"/>
  <c r="Q86" i="517"/>
  <c r="Q75" i="517"/>
  <c r="R75" i="517"/>
  <c r="O82" i="517"/>
  <c r="R82" i="517" s="1"/>
  <c r="S70" i="517" s="1"/>
  <c r="Q70" i="517"/>
  <c r="R70" i="517"/>
  <c r="R87" i="517"/>
  <c r="Q87" i="517"/>
  <c r="Q36" i="517"/>
  <c r="R36" i="517"/>
  <c r="Q32" i="517"/>
  <c r="R32" i="517"/>
  <c r="AG121" i="517"/>
  <c r="AH109" i="517" s="1"/>
  <c r="AF121" i="517"/>
  <c r="O108" i="517"/>
  <c r="R96" i="517"/>
  <c r="Q96" i="517"/>
  <c r="R20" i="517"/>
  <c r="Q20" i="517"/>
  <c r="Q5" i="517"/>
  <c r="O17" i="517"/>
  <c r="R5" i="517"/>
  <c r="Q8" i="517"/>
  <c r="R8" i="517"/>
  <c r="AG173" i="517"/>
  <c r="AH161" i="517" s="1"/>
  <c r="AF173" i="517"/>
  <c r="Q162" i="517"/>
  <c r="R162" i="517"/>
  <c r="Q129" i="517"/>
  <c r="R129" i="517"/>
  <c r="Q125" i="517"/>
  <c r="R125" i="517"/>
  <c r="R152" i="517"/>
  <c r="AG147" i="517"/>
  <c r="AH135" i="517" s="1"/>
  <c r="AF147" i="517"/>
  <c r="L160" i="517"/>
  <c r="Q114" i="517"/>
  <c r="R114" i="517"/>
  <c r="Q115" i="517"/>
  <c r="Q111" i="517"/>
  <c r="R111" i="517"/>
  <c r="R84" i="517"/>
  <c r="Q84" i="517"/>
  <c r="AF82" i="517"/>
  <c r="Q82" i="517"/>
  <c r="AG82" i="517"/>
  <c r="AH70" i="517" s="1"/>
  <c r="Q89" i="517"/>
  <c r="R72" i="517"/>
  <c r="Q72" i="517"/>
  <c r="AF56" i="517"/>
  <c r="AG56" i="517"/>
  <c r="AH44" i="517" s="1"/>
  <c r="Q56" i="517"/>
  <c r="R110" i="517"/>
  <c r="Q110" i="517"/>
  <c r="R85" i="517"/>
  <c r="Q85" i="517"/>
  <c r="R74" i="517"/>
  <c r="Q74" i="517"/>
  <c r="Q61" i="517"/>
  <c r="Q73" i="517"/>
  <c r="R73" i="517"/>
  <c r="Q48" i="517"/>
  <c r="R48" i="517"/>
  <c r="R23" i="517"/>
  <c r="Q23" i="517"/>
  <c r="AG30" i="517"/>
  <c r="AH18" i="517" s="1"/>
  <c r="AF30" i="517"/>
  <c r="AF17" i="517"/>
  <c r="AG17" i="517"/>
  <c r="AH5" i="517" s="1"/>
  <c r="Q10" i="517"/>
  <c r="R10" i="517"/>
  <c r="Q31" i="517"/>
  <c r="O43" i="517"/>
  <c r="R43" i="517" s="1"/>
  <c r="S31" i="517" s="1"/>
  <c r="R31" i="517"/>
  <c r="R22" i="517"/>
  <c r="Q22" i="517"/>
  <c r="Q161" i="517"/>
  <c r="O173" i="517"/>
  <c r="R161" i="517"/>
  <c r="Q150" i="517"/>
  <c r="R150" i="517"/>
  <c r="Q143" i="517"/>
  <c r="R143" i="517"/>
  <c r="Q139" i="517"/>
  <c r="R139" i="517"/>
  <c r="AG69" i="517"/>
  <c r="AH57" i="517" s="1"/>
  <c r="Q69" i="517"/>
  <c r="AF69" i="517"/>
  <c r="L121" i="517"/>
  <c r="L108" i="517"/>
  <c r="R83" i="517"/>
  <c r="Q83" i="517"/>
  <c r="O95" i="517"/>
  <c r="R58" i="517"/>
  <c r="Q58" i="517"/>
  <c r="R89" i="517"/>
  <c r="Q71" i="517"/>
  <c r="R71" i="517"/>
  <c r="Q34" i="517"/>
  <c r="R34" i="517"/>
  <c r="AG108" i="517"/>
  <c r="AH96" i="517" s="1"/>
  <c r="AF108" i="517"/>
  <c r="R21" i="517"/>
  <c r="Q21" i="517"/>
  <c r="Q46" i="517"/>
  <c r="R46" i="517"/>
  <c r="R18" i="517"/>
  <c r="Q18" i="517"/>
  <c r="O30" i="517"/>
  <c r="AG43" i="517"/>
  <c r="AH31" i="517" s="1"/>
  <c r="AF43" i="517"/>
  <c r="Q43" i="517"/>
  <c r="R69" i="517" l="1"/>
  <c r="S57" i="517" s="1"/>
  <c r="Q108" i="517"/>
  <c r="R108" i="517"/>
  <c r="S96" i="517" s="1"/>
  <c r="Q147" i="517"/>
  <c r="R147" i="517"/>
  <c r="S135" i="517" s="1"/>
  <c r="R173" i="517"/>
  <c r="S161" i="517" s="1"/>
  <c r="Q173" i="517"/>
  <c r="R134" i="517"/>
  <c r="S122" i="517" s="1"/>
  <c r="Q134" i="517"/>
  <c r="R160" i="517"/>
  <c r="S148" i="517" s="1"/>
  <c r="Q160" i="517"/>
  <c r="R30" i="517"/>
  <c r="S18" i="517" s="1"/>
  <c r="Q30" i="517"/>
  <c r="Q95" i="517"/>
  <c r="R95" i="517"/>
  <c r="S83" i="517" s="1"/>
  <c r="E2" i="517"/>
  <c r="R17" i="517"/>
  <c r="S5" i="517" s="1"/>
  <c r="Q17" i="517"/>
  <c r="R121" i="517"/>
  <c r="S109" i="517" s="1"/>
  <c r="Q121" i="517"/>
  <c r="M32" i="514" l="1"/>
  <c r="L32" i="514"/>
  <c r="K32" i="514"/>
  <c r="J32" i="514"/>
  <c r="I32" i="514"/>
  <c r="H32" i="514"/>
  <c r="G32" i="514"/>
  <c r="F32" i="514"/>
  <c r="E32" i="514"/>
  <c r="D32" i="514"/>
  <c r="Q15" i="514"/>
  <c r="P15" i="514"/>
  <c r="O15" i="514"/>
  <c r="N15" i="514"/>
  <c r="M15" i="514"/>
  <c r="L15" i="514"/>
  <c r="K15" i="514"/>
  <c r="J15" i="514"/>
  <c r="I15" i="514"/>
  <c r="H15" i="514"/>
  <c r="G15" i="514"/>
  <c r="F15" i="514"/>
  <c r="H8" i="514" s="1"/>
  <c r="E15" i="514"/>
  <c r="D15" i="514"/>
  <c r="L7" i="514"/>
  <c r="J7" i="514"/>
  <c r="H7" i="514"/>
  <c r="F7" i="514"/>
  <c r="L6" i="514"/>
  <c r="J6" i="514"/>
  <c r="H6" i="514"/>
  <c r="F6" i="514"/>
  <c r="J124" i="513"/>
  <c r="H123" i="513"/>
  <c r="H122" i="513"/>
  <c r="H121" i="513"/>
  <c r="H120" i="513"/>
  <c r="H119" i="513"/>
  <c r="P118" i="513"/>
  <c r="K118" i="513" s="1"/>
  <c r="L118" i="513" s="1"/>
  <c r="H118" i="513"/>
  <c r="P117" i="513"/>
  <c r="K117" i="513"/>
  <c r="L117" i="513" s="1"/>
  <c r="H117" i="513"/>
  <c r="P116" i="513"/>
  <c r="K116" i="513" s="1"/>
  <c r="L116" i="513" s="1"/>
  <c r="H116" i="513"/>
  <c r="P115" i="513"/>
  <c r="K115" i="513"/>
  <c r="L115" i="513" s="1"/>
  <c r="H115" i="513"/>
  <c r="P114" i="513"/>
  <c r="K114" i="513" s="1"/>
  <c r="L114" i="513" s="1"/>
  <c r="H114" i="513"/>
  <c r="P113" i="513"/>
  <c r="K113" i="513"/>
  <c r="L113" i="513" s="1"/>
  <c r="H113" i="513"/>
  <c r="P112" i="513"/>
  <c r="K112" i="513" s="1"/>
  <c r="H112" i="513"/>
  <c r="J111" i="513"/>
  <c r="H110" i="513"/>
  <c r="H109" i="513"/>
  <c r="H108" i="513"/>
  <c r="P107" i="513"/>
  <c r="K107" i="513"/>
  <c r="L107" i="513" s="1"/>
  <c r="H107" i="513"/>
  <c r="P106" i="513"/>
  <c r="K106" i="513" s="1"/>
  <c r="L106" i="513" s="1"/>
  <c r="H106" i="513"/>
  <c r="P105" i="513"/>
  <c r="K105" i="513"/>
  <c r="L105" i="513" s="1"/>
  <c r="H105" i="513"/>
  <c r="P104" i="513"/>
  <c r="K104" i="513" s="1"/>
  <c r="L104" i="513" s="1"/>
  <c r="H104" i="513"/>
  <c r="P103" i="513"/>
  <c r="K103" i="513"/>
  <c r="L103" i="513" s="1"/>
  <c r="H103" i="513"/>
  <c r="P102" i="513"/>
  <c r="K102" i="513" s="1"/>
  <c r="L102" i="513" s="1"/>
  <c r="H102" i="513"/>
  <c r="P101" i="513"/>
  <c r="K101" i="513"/>
  <c r="H101" i="513"/>
  <c r="J100" i="513"/>
  <c r="H99" i="513"/>
  <c r="H98" i="513"/>
  <c r="H97" i="513"/>
  <c r="H96" i="513"/>
  <c r="H95" i="513"/>
  <c r="P94" i="513"/>
  <c r="K94" i="513" s="1"/>
  <c r="L94" i="513" s="1"/>
  <c r="H94" i="513"/>
  <c r="P93" i="513"/>
  <c r="K93" i="513"/>
  <c r="L93" i="513" s="1"/>
  <c r="H93" i="513"/>
  <c r="P92" i="513"/>
  <c r="K92" i="513" s="1"/>
  <c r="H92" i="513"/>
  <c r="H90" i="513"/>
  <c r="H89" i="513"/>
  <c r="H88" i="513"/>
  <c r="H87" i="513"/>
  <c r="H86" i="513"/>
  <c r="H85" i="513"/>
  <c r="H84" i="513"/>
  <c r="H83" i="513"/>
  <c r="H82" i="513"/>
  <c r="L81" i="513"/>
  <c r="K81" i="513"/>
  <c r="J81" i="513"/>
  <c r="H80" i="513"/>
  <c r="H79" i="513"/>
  <c r="H78" i="513"/>
  <c r="H77" i="513"/>
  <c r="H76" i="513"/>
  <c r="J75" i="513"/>
  <c r="H74" i="513"/>
  <c r="H73" i="513"/>
  <c r="H72" i="513"/>
  <c r="P71" i="513"/>
  <c r="K71" i="513"/>
  <c r="L71" i="513" s="1"/>
  <c r="H71" i="513"/>
  <c r="P70" i="513"/>
  <c r="K70" i="513" s="1"/>
  <c r="L70" i="513" s="1"/>
  <c r="H70" i="513"/>
  <c r="P69" i="513"/>
  <c r="K69" i="513"/>
  <c r="L69" i="513" s="1"/>
  <c r="H69" i="513"/>
  <c r="P68" i="513"/>
  <c r="K68" i="513" s="1"/>
  <c r="L68" i="513" s="1"/>
  <c r="H68" i="513"/>
  <c r="P67" i="513"/>
  <c r="K67" i="513"/>
  <c r="L67" i="513" s="1"/>
  <c r="H67" i="513"/>
  <c r="P66" i="513"/>
  <c r="K66" i="513" s="1"/>
  <c r="L66" i="513" s="1"/>
  <c r="H66" i="513"/>
  <c r="P65" i="513"/>
  <c r="K65" i="513"/>
  <c r="H65" i="513"/>
  <c r="J64" i="513"/>
  <c r="H63" i="513"/>
  <c r="H62" i="513"/>
  <c r="H61" i="513"/>
  <c r="H60" i="513"/>
  <c r="P59" i="513"/>
  <c r="K59" i="513" s="1"/>
  <c r="L59" i="513" s="1"/>
  <c r="H59" i="513"/>
  <c r="P58" i="513"/>
  <c r="L58" i="513"/>
  <c r="K58" i="513"/>
  <c r="H58" i="513"/>
  <c r="P57" i="513"/>
  <c r="K57" i="513" s="1"/>
  <c r="L57" i="513" s="1"/>
  <c r="H57" i="513"/>
  <c r="P56" i="513"/>
  <c r="L56" i="513"/>
  <c r="K56" i="513"/>
  <c r="H56" i="513"/>
  <c r="P55" i="513"/>
  <c r="K55" i="513" s="1"/>
  <c r="L55" i="513" s="1"/>
  <c r="H55" i="513"/>
  <c r="P54" i="513"/>
  <c r="L54" i="513"/>
  <c r="K54" i="513"/>
  <c r="H54" i="513"/>
  <c r="P53" i="513"/>
  <c r="K53" i="513" s="1"/>
  <c r="H53" i="513"/>
  <c r="P52" i="513"/>
  <c r="L52" i="513"/>
  <c r="K52" i="513"/>
  <c r="H52" i="513"/>
  <c r="H50" i="513"/>
  <c r="H49" i="513"/>
  <c r="H47" i="513"/>
  <c r="H46" i="513"/>
  <c r="H45" i="513"/>
  <c r="H44" i="513"/>
  <c r="H43" i="513"/>
  <c r="H42" i="513"/>
  <c r="H41" i="513"/>
  <c r="H40" i="513"/>
  <c r="H39" i="513"/>
  <c r="J38" i="513"/>
  <c r="H37" i="513"/>
  <c r="H36" i="513"/>
  <c r="H35" i="513"/>
  <c r="H34" i="513"/>
  <c r="H33" i="513"/>
  <c r="H32" i="513"/>
  <c r="H31" i="513"/>
  <c r="H30" i="513"/>
  <c r="H29" i="513"/>
  <c r="P28" i="513"/>
  <c r="K28" i="513"/>
  <c r="L28" i="513" s="1"/>
  <c r="H28" i="513"/>
  <c r="P27" i="513"/>
  <c r="K27" i="513" s="1"/>
  <c r="L27" i="513" s="1"/>
  <c r="H27" i="513"/>
  <c r="P26" i="513"/>
  <c r="K26" i="513"/>
  <c r="L26" i="513" s="1"/>
  <c r="H26" i="513"/>
  <c r="P25" i="513"/>
  <c r="K25" i="513" s="1"/>
  <c r="H25" i="513"/>
  <c r="J24" i="513"/>
  <c r="H23" i="513"/>
  <c r="H22" i="513"/>
  <c r="P21" i="513"/>
  <c r="K21" i="513" s="1"/>
  <c r="L21" i="513" s="1"/>
  <c r="H21" i="513"/>
  <c r="P20" i="513"/>
  <c r="K20" i="513"/>
  <c r="L20" i="513" s="1"/>
  <c r="H20" i="513"/>
  <c r="P19" i="513"/>
  <c r="K19" i="513" s="1"/>
  <c r="L19" i="513" s="1"/>
  <c r="H19" i="513"/>
  <c r="P18" i="513"/>
  <c r="K18" i="513"/>
  <c r="L18" i="513" s="1"/>
  <c r="H18" i="513"/>
  <c r="P17" i="513"/>
  <c r="K17" i="513"/>
  <c r="L17" i="513" s="1"/>
  <c r="H17" i="513"/>
  <c r="J16" i="513"/>
  <c r="H15" i="513"/>
  <c r="H14" i="513"/>
  <c r="H13" i="513"/>
  <c r="H12" i="513"/>
  <c r="H11" i="513"/>
  <c r="H10" i="513"/>
  <c r="H9" i="513"/>
  <c r="P8" i="513"/>
  <c r="K8" i="513"/>
  <c r="L8" i="513" s="1"/>
  <c r="H8" i="513"/>
  <c r="P7" i="513"/>
  <c r="K7" i="513" s="1"/>
  <c r="L7" i="513" s="1"/>
  <c r="H7" i="513"/>
  <c r="P6" i="513"/>
  <c r="K6" i="513"/>
  <c r="L6" i="513" s="1"/>
  <c r="H6" i="513"/>
  <c r="P5" i="513"/>
  <c r="K5" i="513" s="1"/>
  <c r="H5" i="513"/>
  <c r="I2" i="513"/>
  <c r="I1" i="513"/>
  <c r="E1" i="513"/>
  <c r="J8" i="514" l="1"/>
  <c r="L8" i="514"/>
  <c r="F8" i="514"/>
  <c r="K75" i="513"/>
  <c r="K64" i="513"/>
  <c r="L53" i="513"/>
  <c r="L64" i="513" s="1"/>
  <c r="K111" i="513"/>
  <c r="L5" i="513"/>
  <c r="L16" i="513" s="1"/>
  <c r="K16" i="513"/>
  <c r="L24" i="513"/>
  <c r="L92" i="513"/>
  <c r="L100" i="513" s="1"/>
  <c r="K100" i="513"/>
  <c r="L112" i="513"/>
  <c r="L124" i="513" s="1"/>
  <c r="K124" i="513"/>
  <c r="L25" i="513"/>
  <c r="L38" i="513" s="1"/>
  <c r="K38" i="513"/>
  <c r="G1" i="513"/>
  <c r="G2" i="513" s="1"/>
  <c r="L101" i="513"/>
  <c r="L111" i="513" s="1"/>
  <c r="K24" i="513"/>
  <c r="L65" i="513"/>
  <c r="L75" i="513" s="1"/>
  <c r="E2" i="513" l="1"/>
  <c r="AE173" i="512" l="1"/>
  <c r="AD173" i="512"/>
  <c r="AA173" i="512"/>
  <c r="Z173" i="512"/>
  <c r="M173" i="512"/>
  <c r="W172" i="512"/>
  <c r="H172" i="512"/>
  <c r="W171" i="512"/>
  <c r="H171" i="512"/>
  <c r="AG170" i="512"/>
  <c r="AF170" i="512"/>
  <c r="W170" i="512"/>
  <c r="H170" i="512"/>
  <c r="AG169" i="512"/>
  <c r="AF169" i="512"/>
  <c r="W169" i="512"/>
  <c r="H169" i="512"/>
  <c r="AG168" i="512"/>
  <c r="AF168" i="512"/>
  <c r="W168" i="512"/>
  <c r="H168" i="512"/>
  <c r="AG167" i="512"/>
  <c r="AF167" i="512"/>
  <c r="W167" i="512"/>
  <c r="H167" i="512"/>
  <c r="W166" i="512"/>
  <c r="N166" i="512"/>
  <c r="AG166" i="512" s="1"/>
  <c r="P166" i="512"/>
  <c r="H166" i="512"/>
  <c r="W165" i="512"/>
  <c r="P165" i="512"/>
  <c r="N165" i="512"/>
  <c r="O165" i="512" s="1"/>
  <c r="H165" i="512"/>
  <c r="W164" i="512"/>
  <c r="N164" i="512"/>
  <c r="AG164" i="512" s="1"/>
  <c r="P164" i="512"/>
  <c r="H164" i="512"/>
  <c r="W163" i="512"/>
  <c r="P163" i="512"/>
  <c r="N163" i="512"/>
  <c r="O163" i="512" s="1"/>
  <c r="H163" i="512"/>
  <c r="W162" i="512"/>
  <c r="N162" i="512"/>
  <c r="AG162" i="512" s="1"/>
  <c r="P162" i="512"/>
  <c r="H162" i="512"/>
  <c r="W161" i="512"/>
  <c r="N161" i="512"/>
  <c r="AF161" i="512" s="1"/>
  <c r="P161" i="512"/>
  <c r="H161" i="512"/>
  <c r="AE160" i="512"/>
  <c r="AD160" i="512"/>
  <c r="AA160" i="512"/>
  <c r="Z160" i="512"/>
  <c r="M160" i="512"/>
  <c r="P160" i="512" s="1"/>
  <c r="W159" i="512"/>
  <c r="H159" i="512"/>
  <c r="W158" i="512"/>
  <c r="H158" i="512"/>
  <c r="W157" i="512"/>
  <c r="H157" i="512"/>
  <c r="W156" i="512"/>
  <c r="H156" i="512"/>
  <c r="AG155" i="512"/>
  <c r="AF155" i="512"/>
  <c r="W155" i="512"/>
  <c r="H155" i="512"/>
  <c r="W154" i="512"/>
  <c r="P154" i="512"/>
  <c r="N154" i="512"/>
  <c r="AG154" i="512" s="1"/>
  <c r="H154" i="512"/>
  <c r="W153" i="512"/>
  <c r="N153" i="512"/>
  <c r="O153" i="512" s="1"/>
  <c r="P153" i="512"/>
  <c r="H153" i="512"/>
  <c r="W152" i="512"/>
  <c r="P152" i="512"/>
  <c r="N152" i="512"/>
  <c r="O152" i="512" s="1"/>
  <c r="AG152" i="512"/>
  <c r="H152" i="512"/>
  <c r="W151" i="512"/>
  <c r="N151" i="512"/>
  <c r="O151" i="512" s="1"/>
  <c r="P151" i="512"/>
  <c r="H151" i="512"/>
  <c r="W150" i="512"/>
  <c r="P150" i="512"/>
  <c r="N150" i="512"/>
  <c r="O150" i="512" s="1"/>
  <c r="AG150" i="512"/>
  <c r="H150" i="512"/>
  <c r="W149" i="512"/>
  <c r="N149" i="512"/>
  <c r="O149" i="512" s="1"/>
  <c r="H149" i="512"/>
  <c r="W148" i="512"/>
  <c r="P148" i="512"/>
  <c r="N148" i="512"/>
  <c r="N160" i="512" s="1"/>
  <c r="H148" i="512"/>
  <c r="AE147" i="512"/>
  <c r="AD147" i="512"/>
  <c r="AA147" i="512"/>
  <c r="Z147" i="512"/>
  <c r="W147" i="512"/>
  <c r="M147" i="512"/>
  <c r="W146" i="512"/>
  <c r="H146" i="512"/>
  <c r="AG145" i="512"/>
  <c r="AF145" i="512"/>
  <c r="W145" i="512"/>
  <c r="W144" i="512"/>
  <c r="N144" i="512"/>
  <c r="O144" i="512" s="1"/>
  <c r="P144" i="512"/>
  <c r="H144" i="512"/>
  <c r="W143" i="512"/>
  <c r="N143" i="512"/>
  <c r="AG143" i="512" s="1"/>
  <c r="P143" i="512"/>
  <c r="H143" i="512"/>
  <c r="W142" i="512"/>
  <c r="N142" i="512"/>
  <c r="O142" i="512" s="1"/>
  <c r="P142" i="512"/>
  <c r="H142" i="512"/>
  <c r="W141" i="512"/>
  <c r="N141" i="512"/>
  <c r="AG141" i="512" s="1"/>
  <c r="P141" i="512"/>
  <c r="H141" i="512"/>
  <c r="W140" i="512"/>
  <c r="N140" i="512"/>
  <c r="O140" i="512" s="1"/>
  <c r="P140" i="512"/>
  <c r="H140" i="512"/>
  <c r="W139" i="512"/>
  <c r="P139" i="512"/>
  <c r="N139" i="512"/>
  <c r="AG139" i="512" s="1"/>
  <c r="H139" i="512"/>
  <c r="W138" i="512"/>
  <c r="N138" i="512"/>
  <c r="O138" i="512" s="1"/>
  <c r="P138" i="512"/>
  <c r="H138" i="512"/>
  <c r="W137" i="512"/>
  <c r="P137" i="512"/>
  <c r="N137" i="512"/>
  <c r="AG137" i="512" s="1"/>
  <c r="H137" i="512"/>
  <c r="W136" i="512"/>
  <c r="N136" i="512"/>
  <c r="O136" i="512" s="1"/>
  <c r="P136" i="512"/>
  <c r="H136" i="512"/>
  <c r="W135" i="512"/>
  <c r="N135" i="512" s="1"/>
  <c r="P135" i="512"/>
  <c r="P147" i="512"/>
  <c r="H135" i="512"/>
  <c r="AE134" i="512"/>
  <c r="AD134" i="512"/>
  <c r="AA134" i="512"/>
  <c r="Z134" i="512"/>
  <c r="M134" i="512"/>
  <c r="W133" i="512"/>
  <c r="H133" i="512"/>
  <c r="W132" i="512"/>
  <c r="H132" i="512"/>
  <c r="AG131" i="512"/>
  <c r="AF131" i="512"/>
  <c r="W131" i="512"/>
  <c r="H131" i="512"/>
  <c r="AG130" i="512"/>
  <c r="AF130" i="512"/>
  <c r="W130" i="512"/>
  <c r="H130" i="512"/>
  <c r="W129" i="512"/>
  <c r="N129" i="512"/>
  <c r="AG129" i="512" s="1"/>
  <c r="P129" i="512"/>
  <c r="H129" i="512"/>
  <c r="W128" i="512"/>
  <c r="P128" i="512"/>
  <c r="N128" i="512"/>
  <c r="O128" i="512" s="1"/>
  <c r="H128" i="512"/>
  <c r="W127" i="512"/>
  <c r="N127" i="512"/>
  <c r="AG127" i="512" s="1"/>
  <c r="P127" i="512"/>
  <c r="H127" i="512"/>
  <c r="W126" i="512"/>
  <c r="P126" i="512"/>
  <c r="N126" i="512"/>
  <c r="O126" i="512" s="1"/>
  <c r="H126" i="512"/>
  <c r="W125" i="512"/>
  <c r="N125" i="512"/>
  <c r="AG125" i="512" s="1"/>
  <c r="P125" i="512"/>
  <c r="H125" i="512"/>
  <c r="W124" i="512"/>
  <c r="P124" i="512"/>
  <c r="N124" i="512"/>
  <c r="O124" i="512" s="1"/>
  <c r="AG124" i="512"/>
  <c r="H124" i="512"/>
  <c r="W123" i="512"/>
  <c r="N123" i="512"/>
  <c r="AG123" i="512" s="1"/>
  <c r="P123" i="512"/>
  <c r="H123" i="512"/>
  <c r="W122" i="512"/>
  <c r="N122" i="512"/>
  <c r="AF122" i="512" s="1"/>
  <c r="P122" i="512"/>
  <c r="H122" i="512"/>
  <c r="AE121" i="512"/>
  <c r="AD121" i="512"/>
  <c r="AA121" i="512"/>
  <c r="Z121" i="512"/>
  <c r="W121" i="512"/>
  <c r="M121" i="512"/>
  <c r="AG120" i="512"/>
  <c r="AF120" i="512"/>
  <c r="W120" i="512"/>
  <c r="H120" i="512"/>
  <c r="AG119" i="512"/>
  <c r="AF119" i="512"/>
  <c r="W119" i="512"/>
  <c r="H119" i="512"/>
  <c r="AG118" i="512"/>
  <c r="AF118" i="512"/>
  <c r="W118" i="512"/>
  <c r="H118" i="512"/>
  <c r="AG117" i="512"/>
  <c r="AF117" i="512"/>
  <c r="W117" i="512"/>
  <c r="H117" i="512"/>
  <c r="AG116" i="512"/>
  <c r="AF116" i="512"/>
  <c r="W116" i="512"/>
  <c r="H116" i="512"/>
  <c r="AG115" i="512"/>
  <c r="AF115" i="512"/>
  <c r="W115" i="512"/>
  <c r="H115" i="512"/>
  <c r="W114" i="512"/>
  <c r="N114" i="512"/>
  <c r="P114" i="512"/>
  <c r="H114" i="512"/>
  <c r="W113" i="512"/>
  <c r="N113" i="512"/>
  <c r="AG113" i="512" s="1"/>
  <c r="P113" i="512"/>
  <c r="H113" i="512"/>
  <c r="W112" i="512"/>
  <c r="N112" i="512"/>
  <c r="AF112" i="512" s="1"/>
  <c r="P112" i="512"/>
  <c r="H112" i="512"/>
  <c r="W111" i="512"/>
  <c r="P111" i="512"/>
  <c r="N111" i="512"/>
  <c r="O111" i="512" s="1"/>
  <c r="AG111" i="512"/>
  <c r="H111" i="512"/>
  <c r="W110" i="512"/>
  <c r="N110" i="512"/>
  <c r="AF110" i="512" s="1"/>
  <c r="P110" i="512"/>
  <c r="H110" i="512"/>
  <c r="W109" i="512"/>
  <c r="N109" i="512"/>
  <c r="N121" i="512" s="1"/>
  <c r="P109" i="512"/>
  <c r="H109" i="512"/>
  <c r="AE108" i="512"/>
  <c r="AD108" i="512"/>
  <c r="AA108" i="512"/>
  <c r="Z108" i="512"/>
  <c r="W108" i="512"/>
  <c r="M108" i="512"/>
  <c r="W107" i="512"/>
  <c r="H107" i="512"/>
  <c r="AG106" i="512"/>
  <c r="AF106" i="512"/>
  <c r="W106" i="512"/>
  <c r="H106" i="512"/>
  <c r="AG105" i="512"/>
  <c r="AF105" i="512"/>
  <c r="W105" i="512"/>
  <c r="H105" i="512"/>
  <c r="AG104" i="512"/>
  <c r="AF104" i="512"/>
  <c r="W104" i="512"/>
  <c r="H104" i="512"/>
  <c r="AG103" i="512"/>
  <c r="AF103" i="512"/>
  <c r="W103" i="512"/>
  <c r="H103" i="512"/>
  <c r="AG102" i="512"/>
  <c r="AF102" i="512"/>
  <c r="W102" i="512"/>
  <c r="H102" i="512"/>
  <c r="AG101" i="512"/>
  <c r="AF101" i="512"/>
  <c r="W101" i="512"/>
  <c r="H101" i="512"/>
  <c r="W100" i="512"/>
  <c r="N100" i="512"/>
  <c r="O100" i="512" s="1"/>
  <c r="P100" i="512"/>
  <c r="H100" i="512"/>
  <c r="W99" i="512"/>
  <c r="P99" i="512"/>
  <c r="N99" i="512"/>
  <c r="O99" i="512" s="1"/>
  <c r="AG99" i="512"/>
  <c r="H99" i="512"/>
  <c r="W98" i="512"/>
  <c r="N98" i="512"/>
  <c r="O98" i="512" s="1"/>
  <c r="P98" i="512"/>
  <c r="H98" i="512"/>
  <c r="W97" i="512"/>
  <c r="P97" i="512"/>
  <c r="N97" i="512"/>
  <c r="O97" i="512" s="1"/>
  <c r="AG97" i="512"/>
  <c r="H97" i="512"/>
  <c r="W96" i="512"/>
  <c r="N96" i="512" s="1"/>
  <c r="P96" i="512"/>
  <c r="H96" i="512"/>
  <c r="AE95" i="512"/>
  <c r="AD95" i="512"/>
  <c r="AA95" i="512"/>
  <c r="Z95" i="512"/>
  <c r="M95" i="512"/>
  <c r="AG94" i="512"/>
  <c r="AF94" i="512"/>
  <c r="W94" i="512"/>
  <c r="H94" i="512"/>
  <c r="AG93" i="512"/>
  <c r="AF93" i="512"/>
  <c r="W93" i="512"/>
  <c r="H93" i="512"/>
  <c r="AG92" i="512"/>
  <c r="AF92" i="512"/>
  <c r="W92" i="512"/>
  <c r="H92" i="512"/>
  <c r="AG91" i="512"/>
  <c r="AF91" i="512"/>
  <c r="W91" i="512"/>
  <c r="H91" i="512"/>
  <c r="AG90" i="512"/>
  <c r="AF90" i="512"/>
  <c r="W90" i="512"/>
  <c r="H90" i="512"/>
  <c r="W89" i="512"/>
  <c r="N89" i="512" s="1"/>
  <c r="P89" i="512"/>
  <c r="H89" i="512"/>
  <c r="W88" i="512"/>
  <c r="N88" i="512"/>
  <c r="O88" i="512" s="1"/>
  <c r="H88" i="512"/>
  <c r="W87" i="512"/>
  <c r="N87" i="512" s="1"/>
  <c r="P87" i="512"/>
  <c r="H87" i="512"/>
  <c r="W86" i="512"/>
  <c r="N86" i="512"/>
  <c r="O86" i="512" s="1"/>
  <c r="P86" i="512"/>
  <c r="H86" i="512"/>
  <c r="W85" i="512"/>
  <c r="P85" i="512"/>
  <c r="N85" i="512"/>
  <c r="O85" i="512" s="1"/>
  <c r="AG85" i="512"/>
  <c r="H85" i="512"/>
  <c r="W84" i="512"/>
  <c r="N84" i="512"/>
  <c r="O84" i="512" s="1"/>
  <c r="P84" i="512"/>
  <c r="H84" i="512"/>
  <c r="W83" i="512"/>
  <c r="N83" i="512"/>
  <c r="N95" i="512" s="1"/>
  <c r="H83" i="512"/>
  <c r="AE82" i="512"/>
  <c r="AD82" i="512"/>
  <c r="AA82" i="512"/>
  <c r="Z82" i="512"/>
  <c r="M82" i="512"/>
  <c r="W81" i="512"/>
  <c r="AG80" i="512"/>
  <c r="AF80" i="512"/>
  <c r="W80" i="512"/>
  <c r="AG79" i="512"/>
  <c r="AF79" i="512"/>
  <c r="W79" i="512"/>
  <c r="AG78" i="512"/>
  <c r="AF78" i="512"/>
  <c r="W78" i="512"/>
  <c r="AG77" i="512"/>
  <c r="AF77" i="512"/>
  <c r="W77" i="512"/>
  <c r="AG76" i="512"/>
  <c r="AF76" i="512"/>
  <c r="W76" i="512"/>
  <c r="H76" i="512"/>
  <c r="W75" i="512"/>
  <c r="N75" i="512" s="1"/>
  <c r="P75" i="512"/>
  <c r="H75" i="512"/>
  <c r="W74" i="512"/>
  <c r="N74" i="512" s="1"/>
  <c r="P74" i="512"/>
  <c r="H74" i="512"/>
  <c r="W73" i="512"/>
  <c r="N73" i="512" s="1"/>
  <c r="P73" i="512"/>
  <c r="H73" i="512"/>
  <c r="W72" i="512"/>
  <c r="N72" i="512" s="1"/>
  <c r="P72" i="512"/>
  <c r="H72" i="512"/>
  <c r="W71" i="512"/>
  <c r="N71" i="512" s="1"/>
  <c r="P71" i="512"/>
  <c r="H71" i="512"/>
  <c r="W70" i="512"/>
  <c r="N70" i="512" s="1"/>
  <c r="P82" i="512"/>
  <c r="H70" i="512"/>
  <c r="AE69" i="512"/>
  <c r="AD69" i="512"/>
  <c r="AA69" i="512"/>
  <c r="Z69" i="512"/>
  <c r="W69" i="512"/>
  <c r="M69" i="512"/>
  <c r="P69" i="512" s="1"/>
  <c r="W68" i="512"/>
  <c r="H68" i="512"/>
  <c r="AG67" i="512"/>
  <c r="AF67" i="512"/>
  <c r="W67" i="512"/>
  <c r="H67" i="512"/>
  <c r="AG66" i="512"/>
  <c r="AF66" i="512"/>
  <c r="W66" i="512"/>
  <c r="H66" i="512"/>
  <c r="AG65" i="512"/>
  <c r="AF65" i="512"/>
  <c r="W65" i="512"/>
  <c r="H65" i="512"/>
  <c r="AG64" i="512"/>
  <c r="AF64" i="512"/>
  <c r="W64" i="512"/>
  <c r="H64" i="512"/>
  <c r="AG63" i="512"/>
  <c r="AF63" i="512"/>
  <c r="W63" i="512"/>
  <c r="H63" i="512"/>
  <c r="AG62" i="512"/>
  <c r="AF62" i="512"/>
  <c r="W62" i="512"/>
  <c r="H62" i="512"/>
  <c r="W61" i="512"/>
  <c r="P61" i="512"/>
  <c r="N61" i="512"/>
  <c r="AG61" i="512" s="1"/>
  <c r="H61" i="512"/>
  <c r="W60" i="512"/>
  <c r="P60" i="512"/>
  <c r="N60" i="512"/>
  <c r="O60" i="512" s="1"/>
  <c r="H60" i="512"/>
  <c r="W59" i="512"/>
  <c r="P59" i="512"/>
  <c r="N59" i="512"/>
  <c r="AG59" i="512" s="1"/>
  <c r="H59" i="512"/>
  <c r="W58" i="512"/>
  <c r="P58" i="512"/>
  <c r="N58" i="512"/>
  <c r="O58" i="512" s="1"/>
  <c r="H58" i="512"/>
  <c r="W57" i="512"/>
  <c r="P57" i="512"/>
  <c r="N57" i="512"/>
  <c r="O57" i="512" s="1"/>
  <c r="H57" i="512"/>
  <c r="AE56" i="512"/>
  <c r="AD56" i="512"/>
  <c r="AA56" i="512"/>
  <c r="Z56" i="512"/>
  <c r="W56" i="512"/>
  <c r="M56" i="512"/>
  <c r="W55" i="512"/>
  <c r="H55" i="512"/>
  <c r="AG54" i="512"/>
  <c r="AF54" i="512"/>
  <c r="W54" i="512"/>
  <c r="H54" i="512"/>
  <c r="AG53" i="512"/>
  <c r="AF53" i="512"/>
  <c r="W53" i="512"/>
  <c r="H53" i="512"/>
  <c r="AG52" i="512"/>
  <c r="AF52" i="512"/>
  <c r="W52" i="512"/>
  <c r="H52" i="512"/>
  <c r="AG51" i="512"/>
  <c r="AF51" i="512"/>
  <c r="W51" i="512"/>
  <c r="H51" i="512"/>
  <c r="W50" i="512"/>
  <c r="N50" i="512" s="1"/>
  <c r="P50" i="512"/>
  <c r="H50" i="512"/>
  <c r="AG49" i="512"/>
  <c r="W49" i="512"/>
  <c r="N49" i="512"/>
  <c r="AF49" i="512" s="1"/>
  <c r="P49" i="512"/>
  <c r="H49" i="512"/>
  <c r="W48" i="512"/>
  <c r="N48" i="512"/>
  <c r="AG48" i="512" s="1"/>
  <c r="P48" i="512"/>
  <c r="H48" i="512"/>
  <c r="W47" i="512"/>
  <c r="N47" i="512" s="1"/>
  <c r="P47" i="512"/>
  <c r="H47" i="512"/>
  <c r="AG46" i="512"/>
  <c r="W46" i="512"/>
  <c r="P46" i="512"/>
  <c r="N46" i="512"/>
  <c r="AF46" i="512" s="1"/>
  <c r="H46" i="512"/>
  <c r="W45" i="512"/>
  <c r="N45" i="512" s="1"/>
  <c r="P45" i="512"/>
  <c r="H45" i="512"/>
  <c r="W44" i="512"/>
  <c r="O44" i="512"/>
  <c r="N44" i="512"/>
  <c r="AF44" i="512" s="1"/>
  <c r="P56" i="512"/>
  <c r="H44" i="512"/>
  <c r="AE43" i="512"/>
  <c r="AD43" i="512"/>
  <c r="AA43" i="512"/>
  <c r="Z43" i="512"/>
  <c r="M43" i="512"/>
  <c r="W42" i="512"/>
  <c r="H42" i="512"/>
  <c r="W41" i="512"/>
  <c r="H41" i="512"/>
  <c r="AG40" i="512"/>
  <c r="AF40" i="512"/>
  <c r="W40" i="512"/>
  <c r="H40" i="512"/>
  <c r="AG39" i="512"/>
  <c r="AF39" i="512"/>
  <c r="W39" i="512"/>
  <c r="H39" i="512"/>
  <c r="AG38" i="512"/>
  <c r="AF38" i="512"/>
  <c r="W38" i="512"/>
  <c r="H38" i="512"/>
  <c r="W37" i="512"/>
  <c r="N37" i="512" s="1"/>
  <c r="P37" i="512"/>
  <c r="H37" i="512"/>
  <c r="W36" i="512"/>
  <c r="P36" i="512"/>
  <c r="N36" i="512"/>
  <c r="AG36" i="512" s="1"/>
  <c r="H36" i="512"/>
  <c r="W35" i="512"/>
  <c r="N35" i="512" s="1"/>
  <c r="P35" i="512"/>
  <c r="H35" i="512"/>
  <c r="W34" i="512"/>
  <c r="P34" i="512"/>
  <c r="N34" i="512"/>
  <c r="AG34" i="512" s="1"/>
  <c r="H34" i="512"/>
  <c r="W33" i="512"/>
  <c r="N33" i="512" s="1"/>
  <c r="P33" i="512"/>
  <c r="H33" i="512"/>
  <c r="W32" i="512"/>
  <c r="P32" i="512"/>
  <c r="N32" i="512"/>
  <c r="AG32" i="512" s="1"/>
  <c r="H32" i="512"/>
  <c r="W31" i="512"/>
  <c r="P31" i="512"/>
  <c r="N31" i="512"/>
  <c r="AG31" i="512" s="1"/>
  <c r="P43" i="512"/>
  <c r="H31" i="512"/>
  <c r="AE30" i="512"/>
  <c r="AD30" i="512"/>
  <c r="AA30" i="512"/>
  <c r="Z30" i="512"/>
  <c r="M30" i="512"/>
  <c r="AF29" i="512"/>
  <c r="W29" i="512"/>
  <c r="H29" i="512"/>
  <c r="AG28" i="512"/>
  <c r="AF28" i="512"/>
  <c r="W28" i="512"/>
  <c r="H28" i="512"/>
  <c r="AG27" i="512"/>
  <c r="AF27" i="512"/>
  <c r="W27" i="512"/>
  <c r="H27" i="512"/>
  <c r="AG26" i="512"/>
  <c r="AF26" i="512"/>
  <c r="W26" i="512"/>
  <c r="H26" i="512"/>
  <c r="AG25" i="512"/>
  <c r="AF25" i="512"/>
  <c r="W25" i="512"/>
  <c r="H25" i="512"/>
  <c r="AG24" i="512"/>
  <c r="AF24" i="512"/>
  <c r="W24" i="512"/>
  <c r="H24" i="512"/>
  <c r="AG23" i="512"/>
  <c r="W23" i="512"/>
  <c r="N23" i="512"/>
  <c r="O23" i="512" s="1"/>
  <c r="P23" i="512"/>
  <c r="H23" i="512"/>
  <c r="W22" i="512"/>
  <c r="N22" i="512" s="1"/>
  <c r="P22" i="512"/>
  <c r="H22" i="512"/>
  <c r="AG21" i="512"/>
  <c r="W21" i="512"/>
  <c r="N21" i="512"/>
  <c r="O21" i="512" s="1"/>
  <c r="P21" i="512"/>
  <c r="H21" i="512"/>
  <c r="W20" i="512"/>
  <c r="N20" i="512" s="1"/>
  <c r="P20" i="512"/>
  <c r="H20" i="512"/>
  <c r="AG19" i="512"/>
  <c r="W19" i="512"/>
  <c r="N19" i="512"/>
  <c r="O19" i="512" s="1"/>
  <c r="P19" i="512"/>
  <c r="H19" i="512"/>
  <c r="AF18" i="512"/>
  <c r="W18" i="512"/>
  <c r="N18" i="512"/>
  <c r="O18" i="512" s="1"/>
  <c r="H18" i="512"/>
  <c r="AE17" i="512"/>
  <c r="AE2" i="512" s="1"/>
  <c r="AD17" i="512"/>
  <c r="AA17" i="512"/>
  <c r="Z17" i="512"/>
  <c r="W17" i="512"/>
  <c r="M17" i="512"/>
  <c r="AG16" i="512"/>
  <c r="AF16" i="512"/>
  <c r="W16" i="512"/>
  <c r="H16" i="512"/>
  <c r="AG15" i="512"/>
  <c r="AF15" i="512"/>
  <c r="W15" i="512"/>
  <c r="H15" i="512"/>
  <c r="AG14" i="512"/>
  <c r="AF14" i="512"/>
  <c r="W14" i="512"/>
  <c r="H14" i="512"/>
  <c r="AG13" i="512"/>
  <c r="AF13" i="512"/>
  <c r="W13" i="512"/>
  <c r="H13" i="512"/>
  <c r="AG12" i="512"/>
  <c r="AF12" i="512"/>
  <c r="W12" i="512"/>
  <c r="H12" i="512"/>
  <c r="W11" i="512"/>
  <c r="P11" i="512"/>
  <c r="N11" i="512"/>
  <c r="AF11" i="512" s="1"/>
  <c r="H11" i="512"/>
  <c r="W10" i="512"/>
  <c r="P10" i="512"/>
  <c r="N10" i="512"/>
  <c r="AG10" i="512" s="1"/>
  <c r="H10" i="512"/>
  <c r="W9" i="512"/>
  <c r="P9" i="512"/>
  <c r="N9" i="512"/>
  <c r="AF9" i="512" s="1"/>
  <c r="H9" i="512"/>
  <c r="W8" i="512"/>
  <c r="P8" i="512"/>
  <c r="N8" i="512"/>
  <c r="AG8" i="512" s="1"/>
  <c r="H8" i="512"/>
  <c r="W7" i="512"/>
  <c r="P7" i="512"/>
  <c r="N7" i="512"/>
  <c r="AF7" i="512" s="1"/>
  <c r="H7" i="512"/>
  <c r="W6" i="512"/>
  <c r="P6" i="512"/>
  <c r="N6" i="512"/>
  <c r="AG6" i="512" s="1"/>
  <c r="H6" i="512"/>
  <c r="W5" i="512"/>
  <c r="N5" i="512" s="1"/>
  <c r="P5" i="512"/>
  <c r="P17" i="512"/>
  <c r="H5" i="512"/>
  <c r="AD2" i="512"/>
  <c r="AA2" i="512"/>
  <c r="Z2" i="512"/>
  <c r="I2" i="512"/>
  <c r="I1" i="512"/>
  <c r="E1" i="512"/>
  <c r="R21" i="512" l="1"/>
  <c r="Q21" i="512"/>
  <c r="AF35" i="512"/>
  <c r="O35" i="512"/>
  <c r="AG35" i="512"/>
  <c r="AF47" i="512"/>
  <c r="O47" i="512"/>
  <c r="AG47" i="512"/>
  <c r="AG20" i="512"/>
  <c r="AF20" i="512"/>
  <c r="O20" i="512"/>
  <c r="O30" i="512"/>
  <c r="R18" i="512"/>
  <c r="Q18" i="512"/>
  <c r="R19" i="512"/>
  <c r="Q19" i="512"/>
  <c r="AG22" i="512"/>
  <c r="AF22" i="512"/>
  <c r="O22" i="512"/>
  <c r="R44" i="512"/>
  <c r="G1" i="512"/>
  <c r="G2" i="512" s="1"/>
  <c r="AF5" i="512"/>
  <c r="N17" i="512"/>
  <c r="O5" i="512"/>
  <c r="AG5" i="512"/>
  <c r="AF37" i="512"/>
  <c r="O37" i="512"/>
  <c r="AG37" i="512"/>
  <c r="R23" i="512"/>
  <c r="Q23" i="512"/>
  <c r="P30" i="512"/>
  <c r="AF33" i="512"/>
  <c r="O33" i="512"/>
  <c r="AG33" i="512"/>
  <c r="AF45" i="512"/>
  <c r="O45" i="512"/>
  <c r="AG45" i="512"/>
  <c r="O6" i="512"/>
  <c r="AG7" i="512"/>
  <c r="O8" i="512"/>
  <c r="AG9" i="512"/>
  <c r="O10" i="512"/>
  <c r="AG11" i="512"/>
  <c r="P18" i="512"/>
  <c r="AF19" i="512"/>
  <c r="AF21" i="512"/>
  <c r="AF23" i="512"/>
  <c r="O31" i="512"/>
  <c r="O32" i="512"/>
  <c r="O34" i="512"/>
  <c r="O36" i="512"/>
  <c r="N43" i="512"/>
  <c r="Q44" i="512"/>
  <c r="O46" i="512"/>
  <c r="O56" i="512" s="1"/>
  <c r="R56" i="512" s="1"/>
  <c r="S44" i="512" s="1"/>
  <c r="O48" i="512"/>
  <c r="AF72" i="512"/>
  <c r="O72" i="512"/>
  <c r="AG72" i="512"/>
  <c r="R84" i="512"/>
  <c r="Q84" i="512"/>
  <c r="P95" i="512"/>
  <c r="P108" i="512"/>
  <c r="R111" i="512"/>
  <c r="AF8" i="512"/>
  <c r="AF10" i="512"/>
  <c r="AF32" i="512"/>
  <c r="AF34" i="512"/>
  <c r="AF36" i="512"/>
  <c r="N56" i="512"/>
  <c r="AG44" i="512"/>
  <c r="AG70" i="512"/>
  <c r="AF70" i="512"/>
  <c r="N82" i="512"/>
  <c r="O70" i="512"/>
  <c r="AG75" i="512"/>
  <c r="AF75" i="512"/>
  <c r="O75" i="512"/>
  <c r="AG87" i="512"/>
  <c r="AF87" i="512"/>
  <c r="O87" i="512"/>
  <c r="R100" i="512"/>
  <c r="Q100" i="512"/>
  <c r="AF6" i="512"/>
  <c r="O7" i="512"/>
  <c r="O9" i="512"/>
  <c r="O11" i="512"/>
  <c r="AG18" i="512"/>
  <c r="N30" i="512"/>
  <c r="AF31" i="512"/>
  <c r="AG50" i="512"/>
  <c r="AF50" i="512"/>
  <c r="O50" i="512"/>
  <c r="R58" i="512"/>
  <c r="Q58" i="512"/>
  <c r="R60" i="512"/>
  <c r="Q60" i="512"/>
  <c r="AG73" i="512"/>
  <c r="AF73" i="512"/>
  <c r="O73" i="512"/>
  <c r="R85" i="512"/>
  <c r="R86" i="512"/>
  <c r="Q86" i="512"/>
  <c r="AG89" i="512"/>
  <c r="AF89" i="512"/>
  <c r="O89" i="512"/>
  <c r="N108" i="512"/>
  <c r="AF96" i="512"/>
  <c r="O96" i="512"/>
  <c r="AG96" i="512"/>
  <c r="P44" i="512"/>
  <c r="AF48" i="512"/>
  <c r="AG71" i="512"/>
  <c r="AF71" i="512"/>
  <c r="O71" i="512"/>
  <c r="AF74" i="512"/>
  <c r="O74" i="512"/>
  <c r="AG74" i="512"/>
  <c r="R88" i="512"/>
  <c r="Q88" i="512"/>
  <c r="R98" i="512"/>
  <c r="Q98" i="512"/>
  <c r="AG121" i="512"/>
  <c r="AH109" i="512" s="1"/>
  <c r="AF121" i="512"/>
  <c r="AF58" i="512"/>
  <c r="AF60" i="512"/>
  <c r="P83" i="512"/>
  <c r="AF84" i="512"/>
  <c r="AF86" i="512"/>
  <c r="P88" i="512"/>
  <c r="AF88" i="512"/>
  <c r="AG95" i="512"/>
  <c r="AH83" i="512" s="1"/>
  <c r="AF98" i="512"/>
  <c r="AF100" i="512"/>
  <c r="AF109" i="512"/>
  <c r="AG110" i="512"/>
  <c r="AG112" i="512"/>
  <c r="O113" i="512"/>
  <c r="R128" i="512"/>
  <c r="Q128" i="512"/>
  <c r="P134" i="512"/>
  <c r="R136" i="512"/>
  <c r="Q136" i="512"/>
  <c r="R140" i="512"/>
  <c r="Q140" i="512"/>
  <c r="R165" i="512"/>
  <c r="Q165" i="512"/>
  <c r="AF57" i="512"/>
  <c r="AG58" i="512"/>
  <c r="O59" i="512"/>
  <c r="AG60" i="512"/>
  <c r="O61" i="512"/>
  <c r="N69" i="512"/>
  <c r="P70" i="512"/>
  <c r="AF83" i="512"/>
  <c r="AG84" i="512"/>
  <c r="AG86" i="512"/>
  <c r="AG88" i="512"/>
  <c r="AG98" i="512"/>
  <c r="AG100" i="512"/>
  <c r="AG109" i="512"/>
  <c r="AF111" i="512"/>
  <c r="AF113" i="512"/>
  <c r="AF114" i="512"/>
  <c r="P121" i="512"/>
  <c r="R142" i="512"/>
  <c r="Q142" i="512"/>
  <c r="AG160" i="512"/>
  <c r="AH148" i="512" s="1"/>
  <c r="R149" i="512"/>
  <c r="Q149" i="512"/>
  <c r="Q152" i="512"/>
  <c r="R153" i="512"/>
  <c r="Q153" i="512"/>
  <c r="R163" i="512"/>
  <c r="Q163" i="512"/>
  <c r="O49" i="512"/>
  <c r="AG57" i="512"/>
  <c r="AF59" i="512"/>
  <c r="AF61" i="512"/>
  <c r="AG83" i="512"/>
  <c r="AF85" i="512"/>
  <c r="AF97" i="512"/>
  <c r="AF99" i="512"/>
  <c r="O109" i="512"/>
  <c r="O110" i="512"/>
  <c r="Q111" i="512"/>
  <c r="O112" i="512"/>
  <c r="O114" i="512"/>
  <c r="AG114" i="512"/>
  <c r="R126" i="512"/>
  <c r="Q126" i="512"/>
  <c r="O135" i="512"/>
  <c r="AG135" i="512"/>
  <c r="AF135" i="512"/>
  <c r="N147" i="512"/>
  <c r="R138" i="512"/>
  <c r="Q138" i="512"/>
  <c r="O83" i="512"/>
  <c r="R97" i="512"/>
  <c r="Q99" i="512"/>
  <c r="R144" i="512"/>
  <c r="Q144" i="512"/>
  <c r="Q150" i="512"/>
  <c r="R151" i="512"/>
  <c r="Q151" i="512"/>
  <c r="P173" i="512"/>
  <c r="AG122" i="512"/>
  <c r="AF124" i="512"/>
  <c r="AF126" i="512"/>
  <c r="AF128" i="512"/>
  <c r="AF136" i="512"/>
  <c r="AF138" i="512"/>
  <c r="AF140" i="512"/>
  <c r="AF142" i="512"/>
  <c r="AF144" i="512"/>
  <c r="P149" i="512"/>
  <c r="AF149" i="512"/>
  <c r="AF151" i="512"/>
  <c r="AF153" i="512"/>
  <c r="AF160" i="512"/>
  <c r="AG161" i="512"/>
  <c r="AF163" i="512"/>
  <c r="AF165" i="512"/>
  <c r="O122" i="512"/>
  <c r="O123" i="512"/>
  <c r="R124" i="512"/>
  <c r="O125" i="512"/>
  <c r="AG126" i="512"/>
  <c r="O127" i="512"/>
  <c r="AG128" i="512"/>
  <c r="O129" i="512"/>
  <c r="N134" i="512"/>
  <c r="AG136" i="512"/>
  <c r="O137" i="512"/>
  <c r="AG138" i="512"/>
  <c r="O139" i="512"/>
  <c r="AG140" i="512"/>
  <c r="O141" i="512"/>
  <c r="AG142" i="512"/>
  <c r="O143" i="512"/>
  <c r="AG144" i="512"/>
  <c r="AF148" i="512"/>
  <c r="AG149" i="512"/>
  <c r="AG151" i="512"/>
  <c r="AG153" i="512"/>
  <c r="O154" i="512"/>
  <c r="O161" i="512"/>
  <c r="O162" i="512"/>
  <c r="AG163" i="512"/>
  <c r="O164" i="512"/>
  <c r="AG165" i="512"/>
  <c r="O166" i="512"/>
  <c r="N173" i="512"/>
  <c r="AF123" i="512"/>
  <c r="AF125" i="512"/>
  <c r="AF127" i="512"/>
  <c r="AF129" i="512"/>
  <c r="AF137" i="512"/>
  <c r="AF139" i="512"/>
  <c r="AF141" i="512"/>
  <c r="AF143" i="512"/>
  <c r="AG148" i="512"/>
  <c r="AF150" i="512"/>
  <c r="AF152" i="512"/>
  <c r="AF154" i="512"/>
  <c r="AF162" i="512"/>
  <c r="AF164" i="512"/>
  <c r="AF166" i="512"/>
  <c r="O148" i="512"/>
  <c r="R152" i="512"/>
  <c r="N38" i="509"/>
  <c r="O38" i="509"/>
  <c r="Q38" i="509" s="1"/>
  <c r="P38" i="509"/>
  <c r="Q166" i="512" l="1"/>
  <c r="R166" i="512"/>
  <c r="Q143" i="512"/>
  <c r="R143" i="512"/>
  <c r="R110" i="512"/>
  <c r="Q110" i="512"/>
  <c r="Q97" i="512"/>
  <c r="R50" i="512"/>
  <c r="Q50" i="512"/>
  <c r="R75" i="512"/>
  <c r="Q75" i="512"/>
  <c r="R72" i="512"/>
  <c r="Q72" i="512"/>
  <c r="Q5" i="512"/>
  <c r="O17" i="512"/>
  <c r="R5" i="512"/>
  <c r="AG134" i="512"/>
  <c r="AH122" i="512" s="1"/>
  <c r="AF134" i="512"/>
  <c r="AG147" i="512"/>
  <c r="AH135" i="512" s="1"/>
  <c r="AF147" i="512"/>
  <c r="Q114" i="512"/>
  <c r="R114" i="512"/>
  <c r="R49" i="512"/>
  <c r="Q49" i="512"/>
  <c r="Q59" i="512"/>
  <c r="R59" i="512"/>
  <c r="R113" i="512"/>
  <c r="Q113" i="512"/>
  <c r="Q85" i="512"/>
  <c r="Q57" i="512"/>
  <c r="AF30" i="512"/>
  <c r="AG30" i="512"/>
  <c r="AH18" i="512" s="1"/>
  <c r="R7" i="512"/>
  <c r="Q7" i="512"/>
  <c r="R99" i="512"/>
  <c r="R34" i="512"/>
  <c r="Q34" i="512"/>
  <c r="R10" i="512"/>
  <c r="Q10" i="512"/>
  <c r="Q6" i="512"/>
  <c r="R6" i="512"/>
  <c r="R37" i="512"/>
  <c r="Q37" i="512"/>
  <c r="AG17" i="512"/>
  <c r="AH5" i="512" s="1"/>
  <c r="AF17" i="512"/>
  <c r="R30" i="512"/>
  <c r="S18" i="512" s="1"/>
  <c r="Q30" i="512"/>
  <c r="AG173" i="512"/>
  <c r="AH161" i="512" s="1"/>
  <c r="AF173" i="512"/>
  <c r="Q164" i="512"/>
  <c r="R164" i="512"/>
  <c r="Q154" i="512"/>
  <c r="R154" i="512"/>
  <c r="Q141" i="512"/>
  <c r="R141" i="512"/>
  <c r="Q137" i="512"/>
  <c r="R137" i="512"/>
  <c r="Q122" i="512"/>
  <c r="O134" i="512"/>
  <c r="R122" i="512"/>
  <c r="R83" i="512"/>
  <c r="Q83" i="512"/>
  <c r="O95" i="512"/>
  <c r="R112" i="512"/>
  <c r="Q112" i="512"/>
  <c r="AF69" i="512"/>
  <c r="AG69" i="512"/>
  <c r="AH57" i="512" s="1"/>
  <c r="Q69" i="512"/>
  <c r="R71" i="512"/>
  <c r="Q71" i="512"/>
  <c r="AG108" i="512"/>
  <c r="AH96" i="512" s="1"/>
  <c r="AF108" i="512"/>
  <c r="R73" i="512"/>
  <c r="Q73" i="512"/>
  <c r="R57" i="512"/>
  <c r="AF95" i="512"/>
  <c r="R32" i="512"/>
  <c r="Q32" i="512"/>
  <c r="R33" i="512"/>
  <c r="Q33" i="512"/>
  <c r="Q22" i="512"/>
  <c r="R22" i="512"/>
  <c r="Q20" i="512"/>
  <c r="R20" i="512"/>
  <c r="R35" i="512"/>
  <c r="Q35" i="512"/>
  <c r="Q162" i="512"/>
  <c r="R162" i="512"/>
  <c r="Q139" i="512"/>
  <c r="R139" i="512"/>
  <c r="R74" i="512"/>
  <c r="Q74" i="512"/>
  <c r="Q9" i="512"/>
  <c r="R9" i="512"/>
  <c r="AG56" i="512"/>
  <c r="AH44" i="512" s="1"/>
  <c r="Q56" i="512"/>
  <c r="AF56" i="512"/>
  <c r="R36" i="512"/>
  <c r="Q36" i="512"/>
  <c r="Q161" i="512"/>
  <c r="O173" i="512"/>
  <c r="R161" i="512"/>
  <c r="Q127" i="512"/>
  <c r="R127" i="512"/>
  <c r="Q123" i="512"/>
  <c r="R123" i="512"/>
  <c r="O121" i="512"/>
  <c r="R109" i="512"/>
  <c r="Q109" i="512"/>
  <c r="Q129" i="512"/>
  <c r="R129" i="512"/>
  <c r="Q125" i="512"/>
  <c r="R125" i="512"/>
  <c r="R150" i="512"/>
  <c r="Q61" i="512"/>
  <c r="R61" i="512"/>
  <c r="Q124" i="512"/>
  <c r="Q89" i="512"/>
  <c r="R89" i="512"/>
  <c r="O69" i="512"/>
  <c r="R69" i="512" s="1"/>
  <c r="S57" i="512" s="1"/>
  <c r="R11" i="512"/>
  <c r="Q11" i="512"/>
  <c r="Q87" i="512"/>
  <c r="R87" i="512"/>
  <c r="R70" i="512"/>
  <c r="O82" i="512"/>
  <c r="R82" i="512" s="1"/>
  <c r="S70" i="512" s="1"/>
  <c r="Q70" i="512"/>
  <c r="R48" i="512"/>
  <c r="Q48" i="512"/>
  <c r="Q43" i="512"/>
  <c r="AG43" i="512"/>
  <c r="AH31" i="512" s="1"/>
  <c r="AF43" i="512"/>
  <c r="R31" i="512"/>
  <c r="Q31" i="512"/>
  <c r="O43" i="512"/>
  <c r="R43" i="512" s="1"/>
  <c r="S31" i="512" s="1"/>
  <c r="R8" i="512"/>
  <c r="Q8" i="512"/>
  <c r="R45" i="512"/>
  <c r="Q45" i="512"/>
  <c r="R47" i="512"/>
  <c r="Q47" i="512"/>
  <c r="Q96" i="512"/>
  <c r="O108" i="512"/>
  <c r="R96" i="512"/>
  <c r="R46" i="512"/>
  <c r="Q46" i="512"/>
  <c r="R148" i="512"/>
  <c r="Q148" i="512"/>
  <c r="O160" i="512"/>
  <c r="R135" i="512"/>
  <c r="O147" i="512"/>
  <c r="Q135" i="512"/>
  <c r="AG82" i="512"/>
  <c r="AH70" i="512" s="1"/>
  <c r="AF82" i="512"/>
  <c r="Q82" i="512"/>
  <c r="R38" i="509"/>
  <c r="M32" i="511"/>
  <c r="L32" i="511"/>
  <c r="K32" i="511"/>
  <c r="L8" i="511" s="1"/>
  <c r="J32" i="511"/>
  <c r="I32" i="511"/>
  <c r="H32" i="511"/>
  <c r="G32" i="511"/>
  <c r="J8" i="511" s="1"/>
  <c r="F32" i="511"/>
  <c r="E32" i="511"/>
  <c r="D32" i="511"/>
  <c r="Q15" i="511"/>
  <c r="P15" i="511"/>
  <c r="O15" i="511"/>
  <c r="N15" i="511"/>
  <c r="M15" i="511"/>
  <c r="L15" i="511"/>
  <c r="K15" i="511"/>
  <c r="J15" i="511"/>
  <c r="I15" i="511"/>
  <c r="H15" i="511"/>
  <c r="G15" i="511"/>
  <c r="F15" i="511"/>
  <c r="E15" i="511"/>
  <c r="F8" i="511" s="1"/>
  <c r="D15" i="511"/>
  <c r="H8" i="511"/>
  <c r="L7" i="511"/>
  <c r="J7" i="511"/>
  <c r="H7" i="511"/>
  <c r="F7" i="511"/>
  <c r="L6" i="511"/>
  <c r="J6" i="511"/>
  <c r="H6" i="511"/>
  <c r="F6" i="511"/>
  <c r="R95" i="512" l="1"/>
  <c r="S83" i="512" s="1"/>
  <c r="Q95" i="512"/>
  <c r="R108" i="512"/>
  <c r="S96" i="512" s="1"/>
  <c r="Q108" i="512"/>
  <c r="Q121" i="512"/>
  <c r="R121" i="512"/>
  <c r="S109" i="512" s="1"/>
  <c r="R160" i="512"/>
  <c r="S148" i="512" s="1"/>
  <c r="Q160" i="512"/>
  <c r="Q17" i="512"/>
  <c r="R17" i="512"/>
  <c r="S5" i="512" s="1"/>
  <c r="E2" i="512"/>
  <c r="R173" i="512"/>
  <c r="S161" i="512" s="1"/>
  <c r="Q173" i="512"/>
  <c r="R134" i="512"/>
  <c r="S122" i="512" s="1"/>
  <c r="Q134" i="512"/>
  <c r="Q147" i="512"/>
  <c r="R147" i="512"/>
  <c r="S135" i="512" s="1"/>
  <c r="J124" i="510"/>
  <c r="H123" i="510"/>
  <c r="H122" i="510"/>
  <c r="H121" i="510"/>
  <c r="H120" i="510"/>
  <c r="H119" i="510"/>
  <c r="P118" i="510"/>
  <c r="K118" i="510" s="1"/>
  <c r="L118" i="510" s="1"/>
  <c r="H118" i="510"/>
  <c r="P117" i="510"/>
  <c r="K117" i="510"/>
  <c r="L117" i="510" s="1"/>
  <c r="H117" i="510"/>
  <c r="P116" i="510"/>
  <c r="K116" i="510" s="1"/>
  <c r="L116" i="510" s="1"/>
  <c r="H116" i="510"/>
  <c r="P115" i="510"/>
  <c r="K115" i="510"/>
  <c r="L115" i="510" s="1"/>
  <c r="H115" i="510"/>
  <c r="P114" i="510"/>
  <c r="K114" i="510" s="1"/>
  <c r="L114" i="510" s="1"/>
  <c r="H114" i="510"/>
  <c r="P113" i="510"/>
  <c r="K113" i="510"/>
  <c r="L113" i="510" s="1"/>
  <c r="H113" i="510"/>
  <c r="P112" i="510"/>
  <c r="K112" i="510" s="1"/>
  <c r="H112" i="510"/>
  <c r="J111" i="510"/>
  <c r="H110" i="510"/>
  <c r="H109" i="510"/>
  <c r="H108" i="510"/>
  <c r="P107" i="510"/>
  <c r="K107" i="510"/>
  <c r="L107" i="510" s="1"/>
  <c r="H107" i="510"/>
  <c r="P106" i="510"/>
  <c r="K106" i="510" s="1"/>
  <c r="L106" i="510" s="1"/>
  <c r="H106" i="510"/>
  <c r="P105" i="510"/>
  <c r="K105" i="510"/>
  <c r="L105" i="510" s="1"/>
  <c r="H105" i="510"/>
  <c r="P104" i="510"/>
  <c r="K104" i="510" s="1"/>
  <c r="L104" i="510" s="1"/>
  <c r="H104" i="510"/>
  <c r="P103" i="510"/>
  <c r="K103" i="510"/>
  <c r="L103" i="510" s="1"/>
  <c r="H103" i="510"/>
  <c r="P102" i="510"/>
  <c r="K102" i="510" s="1"/>
  <c r="L102" i="510" s="1"/>
  <c r="H102" i="510"/>
  <c r="P101" i="510"/>
  <c r="K101" i="510"/>
  <c r="K111" i="510" s="1"/>
  <c r="H101" i="510"/>
  <c r="J100" i="510"/>
  <c r="H99" i="510"/>
  <c r="H98" i="510"/>
  <c r="H97" i="510"/>
  <c r="H96" i="510"/>
  <c r="H95" i="510"/>
  <c r="P94" i="510"/>
  <c r="K94" i="510" s="1"/>
  <c r="L94" i="510" s="1"/>
  <c r="H94" i="510"/>
  <c r="P93" i="510"/>
  <c r="K93" i="510"/>
  <c r="L93" i="510" s="1"/>
  <c r="H93" i="510"/>
  <c r="P92" i="510"/>
  <c r="K92" i="510" s="1"/>
  <c r="H92" i="510"/>
  <c r="H90" i="510"/>
  <c r="H89" i="510"/>
  <c r="H88" i="510"/>
  <c r="H87" i="510"/>
  <c r="H86" i="510"/>
  <c r="H85" i="510"/>
  <c r="H84" i="510"/>
  <c r="H83" i="510"/>
  <c r="H82" i="510"/>
  <c r="L81" i="510"/>
  <c r="K81" i="510"/>
  <c r="J81" i="510"/>
  <c r="H80" i="510"/>
  <c r="H79" i="510"/>
  <c r="H78" i="510"/>
  <c r="H77" i="510"/>
  <c r="H76" i="510"/>
  <c r="J75" i="510"/>
  <c r="H74" i="510"/>
  <c r="H73" i="510"/>
  <c r="H72" i="510"/>
  <c r="P71" i="510"/>
  <c r="K71" i="510"/>
  <c r="L71" i="510" s="1"/>
  <c r="H71" i="510"/>
  <c r="P70" i="510"/>
  <c r="K70" i="510" s="1"/>
  <c r="L70" i="510" s="1"/>
  <c r="H70" i="510"/>
  <c r="P69" i="510"/>
  <c r="K69" i="510"/>
  <c r="L69" i="510" s="1"/>
  <c r="H69" i="510"/>
  <c r="P68" i="510"/>
  <c r="K68" i="510" s="1"/>
  <c r="L68" i="510" s="1"/>
  <c r="H68" i="510"/>
  <c r="P67" i="510"/>
  <c r="K67" i="510"/>
  <c r="L67" i="510" s="1"/>
  <c r="H67" i="510"/>
  <c r="P66" i="510"/>
  <c r="K66" i="510" s="1"/>
  <c r="L66" i="510" s="1"/>
  <c r="H66" i="510"/>
  <c r="P65" i="510"/>
  <c r="K65" i="510"/>
  <c r="K75" i="510" s="1"/>
  <c r="H65" i="510"/>
  <c r="J64" i="510"/>
  <c r="H63" i="510"/>
  <c r="H62" i="510"/>
  <c r="H61" i="510"/>
  <c r="H60" i="510"/>
  <c r="P59" i="510"/>
  <c r="K59" i="510" s="1"/>
  <c r="L59" i="510" s="1"/>
  <c r="H59" i="510"/>
  <c r="P58" i="510"/>
  <c r="L58" i="510"/>
  <c r="K58" i="510"/>
  <c r="H58" i="510"/>
  <c r="P57" i="510"/>
  <c r="K57" i="510" s="1"/>
  <c r="L57" i="510" s="1"/>
  <c r="H57" i="510"/>
  <c r="P56" i="510"/>
  <c r="L56" i="510"/>
  <c r="K56" i="510"/>
  <c r="H56" i="510"/>
  <c r="P55" i="510"/>
  <c r="K55" i="510" s="1"/>
  <c r="L55" i="510" s="1"/>
  <c r="H55" i="510"/>
  <c r="P54" i="510"/>
  <c r="L54" i="510"/>
  <c r="K54" i="510"/>
  <c r="H54" i="510"/>
  <c r="P53" i="510"/>
  <c r="K53" i="510" s="1"/>
  <c r="H53" i="510"/>
  <c r="P52" i="510"/>
  <c r="L52" i="510"/>
  <c r="K52" i="510"/>
  <c r="H52" i="510"/>
  <c r="H50" i="510"/>
  <c r="H49" i="510"/>
  <c r="H47" i="510"/>
  <c r="H46" i="510"/>
  <c r="H45" i="510"/>
  <c r="H44" i="510"/>
  <c r="H43" i="510"/>
  <c r="H42" i="510"/>
  <c r="H41" i="510"/>
  <c r="H40" i="510"/>
  <c r="H39" i="510"/>
  <c r="J38" i="510"/>
  <c r="H37" i="510"/>
  <c r="H36" i="510"/>
  <c r="H35" i="510"/>
  <c r="H34" i="510"/>
  <c r="H33" i="510"/>
  <c r="H32" i="510"/>
  <c r="H31" i="510"/>
  <c r="H30" i="510"/>
  <c r="H29" i="510"/>
  <c r="P28" i="510"/>
  <c r="K28" i="510" s="1"/>
  <c r="L28" i="510" s="1"/>
  <c r="H28" i="510"/>
  <c r="P27" i="510"/>
  <c r="K27" i="510"/>
  <c r="L27" i="510" s="1"/>
  <c r="H27" i="510"/>
  <c r="P26" i="510"/>
  <c r="K26" i="510" s="1"/>
  <c r="L26" i="510" s="1"/>
  <c r="H26" i="510"/>
  <c r="P25" i="510"/>
  <c r="K25" i="510"/>
  <c r="L25" i="510" s="1"/>
  <c r="H25" i="510"/>
  <c r="J24" i="510"/>
  <c r="H23" i="510"/>
  <c r="H22" i="510"/>
  <c r="P21" i="510"/>
  <c r="K21" i="510"/>
  <c r="L21" i="510" s="1"/>
  <c r="H21" i="510"/>
  <c r="P20" i="510"/>
  <c r="K20" i="510"/>
  <c r="L20" i="510" s="1"/>
  <c r="H20" i="510"/>
  <c r="P19" i="510"/>
  <c r="K19" i="510"/>
  <c r="L19" i="510" s="1"/>
  <c r="H19" i="510"/>
  <c r="P18" i="510"/>
  <c r="K18" i="510"/>
  <c r="L18" i="510" s="1"/>
  <c r="H18" i="510"/>
  <c r="P17" i="510"/>
  <c r="K17" i="510"/>
  <c r="L17" i="510" s="1"/>
  <c r="L24" i="510" s="1"/>
  <c r="H17" i="510"/>
  <c r="J16" i="510"/>
  <c r="H15" i="510"/>
  <c r="H14" i="510"/>
  <c r="H13" i="510"/>
  <c r="H12" i="510"/>
  <c r="H11" i="510"/>
  <c r="H10" i="510"/>
  <c r="H9" i="510"/>
  <c r="P8" i="510"/>
  <c r="K8" i="510"/>
  <c r="L8" i="510" s="1"/>
  <c r="H8" i="510"/>
  <c r="P7" i="510"/>
  <c r="K7" i="510" s="1"/>
  <c r="L7" i="510" s="1"/>
  <c r="H7" i="510"/>
  <c r="P6" i="510"/>
  <c r="K6" i="510"/>
  <c r="L6" i="510" s="1"/>
  <c r="H6" i="510"/>
  <c r="P5" i="510"/>
  <c r="K5" i="510" s="1"/>
  <c r="H5" i="510"/>
  <c r="I2" i="510"/>
  <c r="I1" i="510"/>
  <c r="E1" i="510"/>
  <c r="G1" i="510" l="1"/>
  <c r="G2" i="510" s="1"/>
  <c r="L38" i="510"/>
  <c r="L92" i="510"/>
  <c r="L100" i="510" s="1"/>
  <c r="K100" i="510"/>
  <c r="L5" i="510"/>
  <c r="L16" i="510" s="1"/>
  <c r="K16" i="510"/>
  <c r="L112" i="510"/>
  <c r="L124" i="510" s="1"/>
  <c r="K124" i="510"/>
  <c r="K64" i="510"/>
  <c r="L53" i="510"/>
  <c r="L64" i="510" s="1"/>
  <c r="K38" i="510"/>
  <c r="L101" i="510"/>
  <c r="L111" i="510" s="1"/>
  <c r="K24" i="510"/>
  <c r="L65" i="510"/>
  <c r="L75" i="510" s="1"/>
  <c r="AE173" i="509"/>
  <c r="AD173" i="509"/>
  <c r="AA173" i="509"/>
  <c r="Z173" i="509"/>
  <c r="M173" i="509"/>
  <c r="W172" i="509"/>
  <c r="H172" i="509"/>
  <c r="W171" i="509"/>
  <c r="H171" i="509"/>
  <c r="AG170" i="509"/>
  <c r="AF170" i="509"/>
  <c r="W170" i="509"/>
  <c r="H170" i="509"/>
  <c r="AG169" i="509"/>
  <c r="AF169" i="509"/>
  <c r="W169" i="509"/>
  <c r="H169" i="509"/>
  <c r="AG168" i="509"/>
  <c r="AF168" i="509"/>
  <c r="W168" i="509"/>
  <c r="H168" i="509"/>
  <c r="AG167" i="509"/>
  <c r="AF167" i="509"/>
  <c r="W167" i="509"/>
  <c r="H167" i="509"/>
  <c r="W166" i="509"/>
  <c r="N166" i="509"/>
  <c r="AG166" i="509" s="1"/>
  <c r="P166" i="509"/>
  <c r="H166" i="509"/>
  <c r="W165" i="509"/>
  <c r="P165" i="509"/>
  <c r="N165" i="509"/>
  <c r="O165" i="509" s="1"/>
  <c r="H165" i="509"/>
  <c r="W164" i="509"/>
  <c r="P164" i="509"/>
  <c r="N164" i="509"/>
  <c r="AG164" i="509" s="1"/>
  <c r="H164" i="509"/>
  <c r="W163" i="509"/>
  <c r="P163" i="509"/>
  <c r="N163" i="509"/>
  <c r="O163" i="509" s="1"/>
  <c r="H163" i="509"/>
  <c r="W162" i="509"/>
  <c r="P162" i="509"/>
  <c r="N162" i="509"/>
  <c r="AG162" i="509" s="1"/>
  <c r="H162" i="509"/>
  <c r="W161" i="509"/>
  <c r="N161" i="509"/>
  <c r="AF161" i="509" s="1"/>
  <c r="P161" i="509"/>
  <c r="H161" i="509"/>
  <c r="AE160" i="509"/>
  <c r="AD160" i="509"/>
  <c r="AA160" i="509"/>
  <c r="Z160" i="509"/>
  <c r="M160" i="509"/>
  <c r="W159" i="509"/>
  <c r="H159" i="509"/>
  <c r="W158" i="509"/>
  <c r="H158" i="509"/>
  <c r="W157" i="509"/>
  <c r="H157" i="509"/>
  <c r="W156" i="509"/>
  <c r="H156" i="509"/>
  <c r="AG155" i="509"/>
  <c r="AF155" i="509"/>
  <c r="W155" i="509"/>
  <c r="H155" i="509"/>
  <c r="W154" i="509"/>
  <c r="P154" i="509"/>
  <c r="N154" i="509"/>
  <c r="AG154" i="509" s="1"/>
  <c r="H154" i="509"/>
  <c r="W153" i="509"/>
  <c r="N153" i="509"/>
  <c r="O153" i="509" s="1"/>
  <c r="P153" i="509"/>
  <c r="H153" i="509"/>
  <c r="W152" i="509"/>
  <c r="P152" i="509"/>
  <c r="N152" i="509"/>
  <c r="O152" i="509" s="1"/>
  <c r="AG152" i="509"/>
  <c r="H152" i="509"/>
  <c r="W151" i="509"/>
  <c r="N151" i="509"/>
  <c r="O151" i="509" s="1"/>
  <c r="P151" i="509"/>
  <c r="H151" i="509"/>
  <c r="W150" i="509"/>
  <c r="P150" i="509"/>
  <c r="N150" i="509"/>
  <c r="AG150" i="509" s="1"/>
  <c r="H150" i="509"/>
  <c r="W149" i="509"/>
  <c r="N149" i="509"/>
  <c r="O149" i="509" s="1"/>
  <c r="P149" i="509"/>
  <c r="H149" i="509"/>
  <c r="W148" i="509"/>
  <c r="P148" i="509"/>
  <c r="N148" i="509"/>
  <c r="N160" i="509" s="1"/>
  <c r="H148" i="509"/>
  <c r="AE147" i="509"/>
  <c r="AD147" i="509"/>
  <c r="AA147" i="509"/>
  <c r="Z147" i="509"/>
  <c r="W147" i="509"/>
  <c r="M147" i="509"/>
  <c r="W146" i="509"/>
  <c r="H146" i="509"/>
  <c r="AG145" i="509"/>
  <c r="AF145" i="509"/>
  <c r="W145" i="509"/>
  <c r="W144" i="509"/>
  <c r="N144" i="509"/>
  <c r="O144" i="509" s="1"/>
  <c r="P144" i="509"/>
  <c r="H144" i="509"/>
  <c r="W143" i="509"/>
  <c r="N143" i="509"/>
  <c r="AG143" i="509" s="1"/>
  <c r="P143" i="509"/>
  <c r="H143" i="509"/>
  <c r="W142" i="509"/>
  <c r="P142" i="509"/>
  <c r="N142" i="509"/>
  <c r="O142" i="509" s="1"/>
  <c r="H142" i="509"/>
  <c r="W141" i="509"/>
  <c r="N141" i="509"/>
  <c r="AG141" i="509" s="1"/>
  <c r="P141" i="509"/>
  <c r="H141" i="509"/>
  <c r="W140" i="509"/>
  <c r="N140" i="509"/>
  <c r="O140" i="509" s="1"/>
  <c r="P140" i="509"/>
  <c r="H140" i="509"/>
  <c r="W139" i="509"/>
  <c r="P139" i="509"/>
  <c r="N139" i="509"/>
  <c r="AG139" i="509" s="1"/>
  <c r="H139" i="509"/>
  <c r="W138" i="509"/>
  <c r="N138" i="509"/>
  <c r="O138" i="509" s="1"/>
  <c r="P138" i="509"/>
  <c r="H138" i="509"/>
  <c r="W137" i="509"/>
  <c r="P137" i="509"/>
  <c r="N137" i="509"/>
  <c r="AG137" i="509" s="1"/>
  <c r="H137" i="509"/>
  <c r="W136" i="509"/>
  <c r="N136" i="509"/>
  <c r="O136" i="509" s="1"/>
  <c r="P136" i="509"/>
  <c r="H136" i="509"/>
  <c r="W135" i="509"/>
  <c r="N135" i="509" s="1"/>
  <c r="P135" i="509"/>
  <c r="P147" i="509"/>
  <c r="H135" i="509"/>
  <c r="AE134" i="509"/>
  <c r="AD134" i="509"/>
  <c r="AA134" i="509"/>
  <c r="Z134" i="509"/>
  <c r="M134" i="509"/>
  <c r="W133" i="509"/>
  <c r="H133" i="509"/>
  <c r="W132" i="509"/>
  <c r="H132" i="509"/>
  <c r="AG131" i="509"/>
  <c r="AF131" i="509"/>
  <c r="W131" i="509"/>
  <c r="H131" i="509"/>
  <c r="AG130" i="509"/>
  <c r="AF130" i="509"/>
  <c r="W130" i="509"/>
  <c r="H130" i="509"/>
  <c r="W129" i="509"/>
  <c r="N129" i="509" s="1"/>
  <c r="H129" i="509"/>
  <c r="W128" i="509"/>
  <c r="N128" i="509" s="1"/>
  <c r="H128" i="509"/>
  <c r="W127" i="509"/>
  <c r="N127" i="509" s="1"/>
  <c r="H127" i="509"/>
  <c r="W126" i="509"/>
  <c r="N126" i="509" s="1"/>
  <c r="P126" i="509"/>
  <c r="H126" i="509"/>
  <c r="W125" i="509"/>
  <c r="N125" i="509" s="1"/>
  <c r="H125" i="509"/>
  <c r="W124" i="509"/>
  <c r="N124" i="509" s="1"/>
  <c r="P124" i="509"/>
  <c r="H124" i="509"/>
  <c r="W123" i="509"/>
  <c r="N123" i="509" s="1"/>
  <c r="H123" i="509"/>
  <c r="AF122" i="509"/>
  <c r="W122" i="509"/>
  <c r="O122" i="509"/>
  <c r="N122" i="509"/>
  <c r="H122" i="509"/>
  <c r="AE121" i="509"/>
  <c r="AD121" i="509"/>
  <c r="AA121" i="509"/>
  <c r="Z121" i="509"/>
  <c r="W121" i="509"/>
  <c r="M121" i="509"/>
  <c r="AG120" i="509"/>
  <c r="AF120" i="509"/>
  <c r="W120" i="509"/>
  <c r="H120" i="509"/>
  <c r="AG119" i="509"/>
  <c r="AF119" i="509"/>
  <c r="W119" i="509"/>
  <c r="H119" i="509"/>
  <c r="AG118" i="509"/>
  <c r="AF118" i="509"/>
  <c r="W118" i="509"/>
  <c r="H118" i="509"/>
  <c r="AG117" i="509"/>
  <c r="AF117" i="509"/>
  <c r="W117" i="509"/>
  <c r="H117" i="509"/>
  <c r="W116" i="509"/>
  <c r="N116" i="509"/>
  <c r="P116" i="509"/>
  <c r="H116" i="509"/>
  <c r="W115" i="509"/>
  <c r="P115" i="509"/>
  <c r="N115" i="509"/>
  <c r="H115" i="509"/>
  <c r="W114" i="509"/>
  <c r="N114" i="509"/>
  <c r="P114" i="509"/>
  <c r="H114" i="509"/>
  <c r="W113" i="509"/>
  <c r="P113" i="509"/>
  <c r="N113" i="509"/>
  <c r="AF113" i="509" s="1"/>
  <c r="H113" i="509"/>
  <c r="W112" i="509"/>
  <c r="O112" i="509"/>
  <c r="N112" i="509"/>
  <c r="R112" i="509"/>
  <c r="P112" i="509"/>
  <c r="H112" i="509"/>
  <c r="W111" i="509"/>
  <c r="P111" i="509"/>
  <c r="N111" i="509"/>
  <c r="O111" i="509" s="1"/>
  <c r="R111" i="509"/>
  <c r="AG111" i="509"/>
  <c r="H111" i="509"/>
  <c r="W110" i="509"/>
  <c r="N110" i="509" s="1"/>
  <c r="H110" i="509"/>
  <c r="W109" i="509"/>
  <c r="O109" i="509"/>
  <c r="N109" i="509"/>
  <c r="AF109" i="509" s="1"/>
  <c r="H109" i="509"/>
  <c r="AE108" i="509"/>
  <c r="AD108" i="509"/>
  <c r="AA108" i="509"/>
  <c r="Z108" i="509"/>
  <c r="W108" i="509"/>
  <c r="M108" i="509"/>
  <c r="P108" i="509" s="1"/>
  <c r="W107" i="509"/>
  <c r="H107" i="509"/>
  <c r="AG106" i="509"/>
  <c r="AF106" i="509"/>
  <c r="W106" i="509"/>
  <c r="H106" i="509"/>
  <c r="AG105" i="509"/>
  <c r="AF105" i="509"/>
  <c r="W105" i="509"/>
  <c r="H105" i="509"/>
  <c r="AG104" i="509"/>
  <c r="AF104" i="509"/>
  <c r="W104" i="509"/>
  <c r="H104" i="509"/>
  <c r="AG103" i="509"/>
  <c r="AF103" i="509"/>
  <c r="W103" i="509"/>
  <c r="H103" i="509"/>
  <c r="AG102" i="509"/>
  <c r="AF102" i="509"/>
  <c r="W102" i="509"/>
  <c r="H102" i="509"/>
  <c r="W101" i="509"/>
  <c r="N101" i="509" s="1"/>
  <c r="P101" i="509"/>
  <c r="H101" i="509"/>
  <c r="W100" i="509"/>
  <c r="N100" i="509"/>
  <c r="AG100" i="509" s="1"/>
  <c r="P100" i="509"/>
  <c r="H100" i="509"/>
  <c r="W99" i="509"/>
  <c r="P99" i="509"/>
  <c r="N99" i="509"/>
  <c r="O99" i="509" s="1"/>
  <c r="AF99" i="509"/>
  <c r="H99" i="509"/>
  <c r="W98" i="509"/>
  <c r="N98" i="509"/>
  <c r="AG98" i="509" s="1"/>
  <c r="P98" i="509"/>
  <c r="H98" i="509"/>
  <c r="W97" i="509"/>
  <c r="P97" i="509"/>
  <c r="N97" i="509"/>
  <c r="O97" i="509" s="1"/>
  <c r="AF97" i="509"/>
  <c r="H97" i="509"/>
  <c r="W96" i="509"/>
  <c r="N96" i="509" s="1"/>
  <c r="P96" i="509"/>
  <c r="H96" i="509"/>
  <c r="AE95" i="509"/>
  <c r="AD95" i="509"/>
  <c r="AA95" i="509"/>
  <c r="Z95" i="509"/>
  <c r="M95" i="509"/>
  <c r="AG94" i="509"/>
  <c r="AF94" i="509"/>
  <c r="W94" i="509"/>
  <c r="H94" i="509"/>
  <c r="AG93" i="509"/>
  <c r="AF93" i="509"/>
  <c r="W93" i="509"/>
  <c r="H93" i="509"/>
  <c r="AG92" i="509"/>
  <c r="AF92" i="509"/>
  <c r="W92" i="509"/>
  <c r="H92" i="509"/>
  <c r="AG91" i="509"/>
  <c r="AF91" i="509"/>
  <c r="W91" i="509"/>
  <c r="H91" i="509"/>
  <c r="AG90" i="509"/>
  <c r="AF90" i="509"/>
  <c r="W90" i="509"/>
  <c r="H90" i="509"/>
  <c r="W89" i="509"/>
  <c r="P89" i="509"/>
  <c r="N89" i="509"/>
  <c r="O89" i="509" s="1"/>
  <c r="AF89" i="509"/>
  <c r="H89" i="509"/>
  <c r="W88" i="509"/>
  <c r="N88" i="509"/>
  <c r="AG88" i="509" s="1"/>
  <c r="P88" i="509"/>
  <c r="H88" i="509"/>
  <c r="W87" i="509"/>
  <c r="P87" i="509"/>
  <c r="N87" i="509"/>
  <c r="O87" i="509" s="1"/>
  <c r="AF87" i="509"/>
  <c r="H87" i="509"/>
  <c r="W86" i="509"/>
  <c r="N86" i="509"/>
  <c r="AG86" i="509" s="1"/>
  <c r="P86" i="509"/>
  <c r="H86" i="509"/>
  <c r="W85" i="509"/>
  <c r="P85" i="509"/>
  <c r="N85" i="509"/>
  <c r="O85" i="509" s="1"/>
  <c r="AF85" i="509"/>
  <c r="H85" i="509"/>
  <c r="W84" i="509"/>
  <c r="N84" i="509"/>
  <c r="AG84" i="509" s="1"/>
  <c r="P84" i="509"/>
  <c r="H84" i="509"/>
  <c r="W83" i="509"/>
  <c r="N83" i="509"/>
  <c r="AG83" i="509" s="1"/>
  <c r="P83" i="509"/>
  <c r="H83" i="509"/>
  <c r="AE82" i="509"/>
  <c r="AD82" i="509"/>
  <c r="AA82" i="509"/>
  <c r="Z82" i="509"/>
  <c r="M82" i="509"/>
  <c r="W81" i="509"/>
  <c r="AG80" i="509"/>
  <c r="AF80" i="509"/>
  <c r="W80" i="509"/>
  <c r="AG79" i="509"/>
  <c r="AF79" i="509"/>
  <c r="W79" i="509"/>
  <c r="AG78" i="509"/>
  <c r="AF78" i="509"/>
  <c r="W78" i="509"/>
  <c r="AG77" i="509"/>
  <c r="AF77" i="509"/>
  <c r="W77" i="509"/>
  <c r="AG76" i="509"/>
  <c r="AF76" i="509"/>
  <c r="W76" i="509"/>
  <c r="H76" i="509"/>
  <c r="W75" i="509"/>
  <c r="P75" i="509"/>
  <c r="N75" i="509"/>
  <c r="O75" i="509" s="1"/>
  <c r="AF75" i="509"/>
  <c r="H75" i="509"/>
  <c r="W74" i="509"/>
  <c r="N74" i="509"/>
  <c r="AG74" i="509" s="1"/>
  <c r="P74" i="509"/>
  <c r="H74" i="509"/>
  <c r="W73" i="509"/>
  <c r="P73" i="509"/>
  <c r="N73" i="509"/>
  <c r="O73" i="509" s="1"/>
  <c r="AF73" i="509"/>
  <c r="H73" i="509"/>
  <c r="W72" i="509"/>
  <c r="N72" i="509"/>
  <c r="AG72" i="509" s="1"/>
  <c r="P72" i="509"/>
  <c r="H72" i="509"/>
  <c r="W71" i="509"/>
  <c r="P71" i="509"/>
  <c r="N71" i="509"/>
  <c r="O71" i="509" s="1"/>
  <c r="AF71" i="509"/>
  <c r="H71" i="509"/>
  <c r="W70" i="509"/>
  <c r="N70" i="509" s="1"/>
  <c r="P70" i="509"/>
  <c r="P82" i="509"/>
  <c r="H70" i="509"/>
  <c r="AE69" i="509"/>
  <c r="AD69" i="509"/>
  <c r="AA69" i="509"/>
  <c r="Z69" i="509"/>
  <c r="W69" i="509"/>
  <c r="M69" i="509"/>
  <c r="W68" i="509"/>
  <c r="H68" i="509"/>
  <c r="AG67" i="509"/>
  <c r="AF67" i="509"/>
  <c r="W67" i="509"/>
  <c r="H67" i="509"/>
  <c r="AG66" i="509"/>
  <c r="AF66" i="509"/>
  <c r="W66" i="509"/>
  <c r="H66" i="509"/>
  <c r="AG65" i="509"/>
  <c r="AF65" i="509"/>
  <c r="W65" i="509"/>
  <c r="H65" i="509"/>
  <c r="AG64" i="509"/>
  <c r="AF64" i="509"/>
  <c r="W64" i="509"/>
  <c r="H64" i="509"/>
  <c r="AG63" i="509"/>
  <c r="AF63" i="509"/>
  <c r="W63" i="509"/>
  <c r="H63" i="509"/>
  <c r="AG62" i="509"/>
  <c r="AF62" i="509"/>
  <c r="W62" i="509"/>
  <c r="H62" i="509"/>
  <c r="W61" i="509"/>
  <c r="N61" i="509" s="1"/>
  <c r="O61" i="509" s="1"/>
  <c r="P61" i="509"/>
  <c r="H61" i="509"/>
  <c r="AG60" i="509"/>
  <c r="W60" i="509"/>
  <c r="N60" i="509"/>
  <c r="AF60" i="509" s="1"/>
  <c r="P60" i="509"/>
  <c r="H60" i="509"/>
  <c r="W59" i="509"/>
  <c r="N59" i="509" s="1"/>
  <c r="O59" i="509" s="1"/>
  <c r="H59" i="509"/>
  <c r="AG58" i="509"/>
  <c r="W58" i="509"/>
  <c r="N58" i="509"/>
  <c r="AF58" i="509" s="1"/>
  <c r="P58" i="509"/>
  <c r="H58" i="509"/>
  <c r="AF57" i="509"/>
  <c r="W57" i="509"/>
  <c r="Q57" i="509"/>
  <c r="N57" i="509"/>
  <c r="O57" i="509" s="1"/>
  <c r="P57" i="509"/>
  <c r="H57" i="509"/>
  <c r="AE56" i="509"/>
  <c r="AD56" i="509"/>
  <c r="AA56" i="509"/>
  <c r="Z56" i="509"/>
  <c r="W56" i="509"/>
  <c r="M56" i="509"/>
  <c r="W55" i="509"/>
  <c r="H55" i="509"/>
  <c r="AG54" i="509"/>
  <c r="AF54" i="509"/>
  <c r="W54" i="509"/>
  <c r="H54" i="509"/>
  <c r="AG53" i="509"/>
  <c r="AF53" i="509"/>
  <c r="W53" i="509"/>
  <c r="H53" i="509"/>
  <c r="AG52" i="509"/>
  <c r="AF52" i="509"/>
  <c r="W52" i="509"/>
  <c r="H52" i="509"/>
  <c r="AG51" i="509"/>
  <c r="AF51" i="509"/>
  <c r="W51" i="509"/>
  <c r="H51" i="509"/>
  <c r="AF50" i="509"/>
  <c r="W50" i="509"/>
  <c r="O50" i="509"/>
  <c r="R50" i="509" s="1"/>
  <c r="N50" i="509"/>
  <c r="AG50" i="509" s="1"/>
  <c r="P50" i="509"/>
  <c r="H50" i="509"/>
  <c r="W49" i="509"/>
  <c r="N49" i="509"/>
  <c r="AF49" i="509" s="1"/>
  <c r="AG49" i="509"/>
  <c r="P49" i="509"/>
  <c r="H49" i="509"/>
  <c r="W48" i="509"/>
  <c r="N48" i="509"/>
  <c r="AF48" i="509" s="1"/>
  <c r="P48" i="509"/>
  <c r="H48" i="509"/>
  <c r="W47" i="509"/>
  <c r="N47" i="509"/>
  <c r="O47" i="509" s="1"/>
  <c r="AG47" i="509"/>
  <c r="P47" i="509"/>
  <c r="H47" i="509"/>
  <c r="W46" i="509"/>
  <c r="N46" i="509"/>
  <c r="AF46" i="509" s="1"/>
  <c r="P46" i="509"/>
  <c r="H46" i="509"/>
  <c r="W45" i="509"/>
  <c r="P45" i="509"/>
  <c r="N45" i="509"/>
  <c r="O45" i="509" s="1"/>
  <c r="AG45" i="509"/>
  <c r="H45" i="509"/>
  <c r="W44" i="509"/>
  <c r="N44" i="509" s="1"/>
  <c r="P44" i="509"/>
  <c r="H44" i="509"/>
  <c r="AE43" i="509"/>
  <c r="AD43" i="509"/>
  <c r="AA43" i="509"/>
  <c r="Z43" i="509"/>
  <c r="M43" i="509"/>
  <c r="P43" i="509" s="1"/>
  <c r="W42" i="509"/>
  <c r="H42" i="509"/>
  <c r="W41" i="509"/>
  <c r="H41" i="509"/>
  <c r="AG40" i="509"/>
  <c r="AF40" i="509"/>
  <c r="W40" i="509"/>
  <c r="H40" i="509"/>
  <c r="AG39" i="509"/>
  <c r="AF39" i="509"/>
  <c r="H39" i="509"/>
  <c r="W38" i="509"/>
  <c r="H38" i="509"/>
  <c r="W37" i="509"/>
  <c r="N37" i="509"/>
  <c r="AF37" i="509" s="1"/>
  <c r="P37" i="509"/>
  <c r="H37" i="509"/>
  <c r="W36" i="509"/>
  <c r="N36" i="509" s="1"/>
  <c r="P36" i="509"/>
  <c r="H36" i="509"/>
  <c r="W35" i="509"/>
  <c r="N35" i="509"/>
  <c r="AF35" i="509" s="1"/>
  <c r="P35" i="509"/>
  <c r="H35" i="509"/>
  <c r="W34" i="509"/>
  <c r="P34" i="509"/>
  <c r="N34" i="509"/>
  <c r="O34" i="509" s="1"/>
  <c r="AG34" i="509"/>
  <c r="H34" i="509"/>
  <c r="W33" i="509"/>
  <c r="N33" i="509"/>
  <c r="AF33" i="509" s="1"/>
  <c r="P33" i="509"/>
  <c r="H33" i="509"/>
  <c r="W32" i="509"/>
  <c r="N32" i="509" s="1"/>
  <c r="P32" i="509"/>
  <c r="H32" i="509"/>
  <c r="W31" i="509"/>
  <c r="N31" i="509" s="1"/>
  <c r="P31" i="509"/>
  <c r="H31" i="509"/>
  <c r="AE30" i="509"/>
  <c r="AD30" i="509"/>
  <c r="AA30" i="509"/>
  <c r="Z30" i="509"/>
  <c r="M30" i="509"/>
  <c r="P30" i="509" s="1"/>
  <c r="AF29" i="509"/>
  <c r="W29" i="509"/>
  <c r="H29" i="509"/>
  <c r="AG28" i="509"/>
  <c r="AF28" i="509"/>
  <c r="W28" i="509"/>
  <c r="H28" i="509"/>
  <c r="AG27" i="509"/>
  <c r="AF27" i="509"/>
  <c r="W27" i="509"/>
  <c r="H27" i="509"/>
  <c r="AG26" i="509"/>
  <c r="AF26" i="509"/>
  <c r="W26" i="509"/>
  <c r="H26" i="509"/>
  <c r="AG25" i="509"/>
  <c r="AF25" i="509"/>
  <c r="W25" i="509"/>
  <c r="H25" i="509"/>
  <c r="W24" i="509"/>
  <c r="N24" i="509" s="1"/>
  <c r="P24" i="509"/>
  <c r="H24" i="509"/>
  <c r="AG23" i="509"/>
  <c r="W23" i="509"/>
  <c r="N23" i="509"/>
  <c r="O23" i="509" s="1"/>
  <c r="P23" i="509"/>
  <c r="H23" i="509"/>
  <c r="W22" i="509"/>
  <c r="N22" i="509" s="1"/>
  <c r="P22" i="509"/>
  <c r="H22" i="509"/>
  <c r="AG21" i="509"/>
  <c r="W21" i="509"/>
  <c r="N21" i="509"/>
  <c r="O21" i="509" s="1"/>
  <c r="P21" i="509"/>
  <c r="H21" i="509"/>
  <c r="W20" i="509"/>
  <c r="N20" i="509" s="1"/>
  <c r="P20" i="509"/>
  <c r="H20" i="509"/>
  <c r="AG19" i="509"/>
  <c r="W19" i="509"/>
  <c r="P19" i="509"/>
  <c r="N19" i="509"/>
  <c r="O19" i="509" s="1"/>
  <c r="H19" i="509"/>
  <c r="W18" i="509"/>
  <c r="N18" i="509" s="1"/>
  <c r="P18" i="509"/>
  <c r="H18" i="509"/>
  <c r="AE17" i="509"/>
  <c r="AD17" i="509"/>
  <c r="AA17" i="509"/>
  <c r="Z17" i="509"/>
  <c r="W17" i="509"/>
  <c r="M17" i="509"/>
  <c r="AG16" i="509"/>
  <c r="AF16" i="509"/>
  <c r="W16" i="509"/>
  <c r="H16" i="509"/>
  <c r="AG15" i="509"/>
  <c r="AF15" i="509"/>
  <c r="W15" i="509"/>
  <c r="H15" i="509"/>
  <c r="AG14" i="509"/>
  <c r="AF14" i="509"/>
  <c r="W14" i="509"/>
  <c r="H14" i="509"/>
  <c r="AG13" i="509"/>
  <c r="AF13" i="509"/>
  <c r="W13" i="509"/>
  <c r="H13" i="509"/>
  <c r="AG12" i="509"/>
  <c r="AF12" i="509"/>
  <c r="W12" i="509"/>
  <c r="H12" i="509"/>
  <c r="W11" i="509"/>
  <c r="P11" i="509"/>
  <c r="N11" i="509"/>
  <c r="AF11" i="509" s="1"/>
  <c r="H11" i="509"/>
  <c r="W10" i="509"/>
  <c r="N10" i="509" s="1"/>
  <c r="P10" i="509"/>
  <c r="H10" i="509"/>
  <c r="W9" i="509"/>
  <c r="P9" i="509"/>
  <c r="N9" i="509"/>
  <c r="AF9" i="509" s="1"/>
  <c r="H9" i="509"/>
  <c r="W8" i="509"/>
  <c r="N8" i="509" s="1"/>
  <c r="P8" i="509"/>
  <c r="H8" i="509"/>
  <c r="W7" i="509"/>
  <c r="P7" i="509"/>
  <c r="N7" i="509"/>
  <c r="AF7" i="509" s="1"/>
  <c r="H7" i="509"/>
  <c r="W6" i="509"/>
  <c r="N6" i="509" s="1"/>
  <c r="P6" i="509"/>
  <c r="H6" i="509"/>
  <c r="W5" i="509"/>
  <c r="N5" i="509" s="1"/>
  <c r="P5" i="509"/>
  <c r="P17" i="509"/>
  <c r="H5" i="509"/>
  <c r="AE2" i="509"/>
  <c r="AD2" i="509"/>
  <c r="AA2" i="509"/>
  <c r="Z2" i="509"/>
  <c r="I2" i="509"/>
  <c r="I1" i="509"/>
  <c r="E1" i="509"/>
  <c r="E2" i="510" l="1"/>
  <c r="AG8" i="509"/>
  <c r="AF8" i="509"/>
  <c r="O8" i="509"/>
  <c r="AG20" i="509"/>
  <c r="AF20" i="509"/>
  <c r="O20" i="509"/>
  <c r="R23" i="509"/>
  <c r="Q23" i="509"/>
  <c r="AG24" i="509"/>
  <c r="AF24" i="509"/>
  <c r="O24" i="509"/>
  <c r="AG32" i="509"/>
  <c r="AF32" i="509"/>
  <c r="O32" i="509"/>
  <c r="R21" i="509"/>
  <c r="Q21" i="509"/>
  <c r="AG22" i="509"/>
  <c r="AF22" i="509"/>
  <c r="O22" i="509"/>
  <c r="AG31" i="509"/>
  <c r="N43" i="509"/>
  <c r="AF31" i="509"/>
  <c r="O31" i="509"/>
  <c r="R19" i="509"/>
  <c r="Q19" i="509"/>
  <c r="AG36" i="509"/>
  <c r="AF36" i="509"/>
  <c r="O36" i="509"/>
  <c r="R59" i="509"/>
  <c r="Q59" i="509"/>
  <c r="AG6" i="509"/>
  <c r="O6" i="509"/>
  <c r="AF6" i="509"/>
  <c r="AG10" i="509"/>
  <c r="AF10" i="509"/>
  <c r="O10" i="509"/>
  <c r="N56" i="509"/>
  <c r="AG44" i="509"/>
  <c r="AF44" i="509"/>
  <c r="O44" i="509"/>
  <c r="G1" i="509"/>
  <c r="G2" i="509" s="1"/>
  <c r="AG5" i="509"/>
  <c r="AF5" i="509"/>
  <c r="N17" i="509"/>
  <c r="O5" i="509"/>
  <c r="O18" i="509"/>
  <c r="AF18" i="509"/>
  <c r="N30" i="509"/>
  <c r="AG18" i="509"/>
  <c r="R45" i="509"/>
  <c r="AG7" i="509"/>
  <c r="AG9" i="509"/>
  <c r="AG11" i="509"/>
  <c r="AF19" i="509"/>
  <c r="AF21" i="509"/>
  <c r="AF23" i="509"/>
  <c r="AG33" i="509"/>
  <c r="AG35" i="509"/>
  <c r="AG37" i="509"/>
  <c r="AF38" i="509"/>
  <c r="AG46" i="509"/>
  <c r="AG48" i="509"/>
  <c r="O49" i="509"/>
  <c r="R57" i="509"/>
  <c r="AF34" i="509"/>
  <c r="AG38" i="509"/>
  <c r="AF45" i="509"/>
  <c r="AF47" i="509"/>
  <c r="AG61" i="509"/>
  <c r="AF61" i="509"/>
  <c r="R85" i="509"/>
  <c r="Q85" i="509"/>
  <c r="P95" i="509"/>
  <c r="AF101" i="509"/>
  <c r="O101" i="509"/>
  <c r="AG101" i="509"/>
  <c r="O110" i="509"/>
  <c r="AG110" i="509"/>
  <c r="AF110" i="509"/>
  <c r="O7" i="509"/>
  <c r="O9" i="509"/>
  <c r="O11" i="509"/>
  <c r="O33" i="509"/>
  <c r="Q34" i="509"/>
  <c r="O35" i="509"/>
  <c r="O37" i="509"/>
  <c r="O46" i="509"/>
  <c r="Q47" i="509"/>
  <c r="O48" i="509"/>
  <c r="Q50" i="509"/>
  <c r="P56" i="509"/>
  <c r="N69" i="509"/>
  <c r="AG59" i="509"/>
  <c r="AF59" i="509"/>
  <c r="N82" i="509"/>
  <c r="O70" i="509"/>
  <c r="AG70" i="509"/>
  <c r="AF70" i="509"/>
  <c r="R75" i="509"/>
  <c r="Q75" i="509"/>
  <c r="R109" i="509"/>
  <c r="P69" i="509"/>
  <c r="P59" i="509"/>
  <c r="Q61" i="509"/>
  <c r="R73" i="509"/>
  <c r="O96" i="509"/>
  <c r="AG96" i="509"/>
  <c r="N108" i="509"/>
  <c r="AF96" i="509"/>
  <c r="AG57" i="509"/>
  <c r="R71" i="509"/>
  <c r="AG71" i="509"/>
  <c r="O72" i="509"/>
  <c r="Q73" i="509"/>
  <c r="AG73" i="509"/>
  <c r="O74" i="509"/>
  <c r="AG75" i="509"/>
  <c r="O83" i="509"/>
  <c r="O84" i="509"/>
  <c r="AG85" i="509"/>
  <c r="O86" i="509"/>
  <c r="AG87" i="509"/>
  <c r="O88" i="509"/>
  <c r="R89" i="509"/>
  <c r="AG89" i="509"/>
  <c r="N95" i="509"/>
  <c r="R97" i="509"/>
  <c r="AG97" i="509"/>
  <c r="O98" i="509"/>
  <c r="Q99" i="509"/>
  <c r="AG99" i="509"/>
  <c r="O100" i="509"/>
  <c r="P109" i="509"/>
  <c r="P110" i="509"/>
  <c r="AG112" i="509"/>
  <c r="AF114" i="509"/>
  <c r="O114" i="509"/>
  <c r="AG114" i="509"/>
  <c r="AG115" i="509"/>
  <c r="Q122" i="509"/>
  <c r="O126" i="509"/>
  <c r="AG126" i="509"/>
  <c r="AF126" i="509"/>
  <c r="O135" i="509"/>
  <c r="AG135" i="509"/>
  <c r="AF135" i="509"/>
  <c r="N147" i="509"/>
  <c r="R163" i="509"/>
  <c r="Q163" i="509"/>
  <c r="R165" i="509"/>
  <c r="Q165" i="509"/>
  <c r="O58" i="509"/>
  <c r="O60" i="509"/>
  <c r="AF72" i="509"/>
  <c r="AF74" i="509"/>
  <c r="AF84" i="509"/>
  <c r="AF86" i="509"/>
  <c r="AF88" i="509"/>
  <c r="AF98" i="509"/>
  <c r="AF100" i="509"/>
  <c r="Q109" i="509"/>
  <c r="AF111" i="509"/>
  <c r="Q112" i="509"/>
  <c r="AF112" i="509"/>
  <c r="AF116" i="509"/>
  <c r="O116" i="509"/>
  <c r="AG116" i="509"/>
  <c r="P121" i="509"/>
  <c r="O124" i="509"/>
  <c r="AG124" i="509"/>
  <c r="AF124" i="509"/>
  <c r="AG127" i="509"/>
  <c r="AF127" i="509"/>
  <c r="O127" i="509"/>
  <c r="R136" i="509"/>
  <c r="Q136" i="509"/>
  <c r="R140" i="509"/>
  <c r="Q140" i="509"/>
  <c r="R144" i="509"/>
  <c r="Q144" i="509"/>
  <c r="R151" i="509"/>
  <c r="Q151" i="509"/>
  <c r="AF83" i="509"/>
  <c r="N121" i="509"/>
  <c r="AG109" i="509"/>
  <c r="Q111" i="509"/>
  <c r="AG125" i="509"/>
  <c r="AF125" i="509"/>
  <c r="O125" i="509"/>
  <c r="O128" i="509"/>
  <c r="AG128" i="509"/>
  <c r="AF128" i="509"/>
  <c r="P134" i="509"/>
  <c r="R142" i="509"/>
  <c r="Q142" i="509"/>
  <c r="AG113" i="509"/>
  <c r="O113" i="509"/>
  <c r="AF115" i="509"/>
  <c r="N134" i="509"/>
  <c r="AG123" i="509"/>
  <c r="AF123" i="509"/>
  <c r="O123" i="509"/>
  <c r="AG129" i="509"/>
  <c r="AF129" i="509"/>
  <c r="O129" i="509"/>
  <c r="R138" i="509"/>
  <c r="Q138" i="509"/>
  <c r="AG160" i="509"/>
  <c r="AH148" i="509" s="1"/>
  <c r="AF160" i="509"/>
  <c r="R149" i="509"/>
  <c r="Q149" i="509"/>
  <c r="Q152" i="509"/>
  <c r="R152" i="509"/>
  <c r="R153" i="509"/>
  <c r="Q153" i="509"/>
  <c r="P160" i="509"/>
  <c r="O115" i="509"/>
  <c r="R122" i="509"/>
  <c r="AG122" i="509"/>
  <c r="P128" i="509"/>
  <c r="AF136" i="509"/>
  <c r="AF138" i="509"/>
  <c r="AF140" i="509"/>
  <c r="AF142" i="509"/>
  <c r="AF144" i="509"/>
  <c r="AF149" i="509"/>
  <c r="AF151" i="509"/>
  <c r="AF153" i="509"/>
  <c r="AG161" i="509"/>
  <c r="AF163" i="509"/>
  <c r="AF165" i="509"/>
  <c r="AG136" i="509"/>
  <c r="O137" i="509"/>
  <c r="AG138" i="509"/>
  <c r="O139" i="509"/>
  <c r="AG140" i="509"/>
  <c r="O141" i="509"/>
  <c r="AG142" i="509"/>
  <c r="O143" i="509"/>
  <c r="AG144" i="509"/>
  <c r="AF148" i="509"/>
  <c r="AG149" i="509"/>
  <c r="O150" i="509"/>
  <c r="AG151" i="509"/>
  <c r="AG153" i="509"/>
  <c r="O154" i="509"/>
  <c r="O161" i="509"/>
  <c r="O162" i="509"/>
  <c r="AG163" i="509"/>
  <c r="O164" i="509"/>
  <c r="AG165" i="509"/>
  <c r="O166" i="509"/>
  <c r="P173" i="509"/>
  <c r="N173" i="509"/>
  <c r="P122" i="509"/>
  <c r="P123" i="509"/>
  <c r="P125" i="509"/>
  <c r="P127" i="509"/>
  <c r="P129" i="509"/>
  <c r="O134" i="509"/>
  <c r="AF137" i="509"/>
  <c r="AF139" i="509"/>
  <c r="AF141" i="509"/>
  <c r="AF143" i="509"/>
  <c r="AG148" i="509"/>
  <c r="AF150" i="509"/>
  <c r="AF152" i="509"/>
  <c r="AF154" i="509"/>
  <c r="AF162" i="509"/>
  <c r="AF164" i="509"/>
  <c r="AF166" i="509"/>
  <c r="O148" i="509"/>
  <c r="M32" i="508"/>
  <c r="L32" i="508"/>
  <c r="K32" i="508"/>
  <c r="J32" i="508"/>
  <c r="I32" i="508"/>
  <c r="H32" i="508"/>
  <c r="G32" i="508"/>
  <c r="F32" i="508"/>
  <c r="E32" i="508"/>
  <c r="J8" i="508" s="1"/>
  <c r="D32" i="508"/>
  <c r="Q15" i="508"/>
  <c r="P15" i="508"/>
  <c r="O15" i="508"/>
  <c r="N15" i="508"/>
  <c r="M15" i="508"/>
  <c r="L15" i="508"/>
  <c r="K15" i="508"/>
  <c r="J15" i="508"/>
  <c r="I15" i="508"/>
  <c r="H15" i="508"/>
  <c r="G15" i="508"/>
  <c r="F15" i="508"/>
  <c r="E15" i="508"/>
  <c r="D15" i="508"/>
  <c r="H8" i="508"/>
  <c r="L7" i="508"/>
  <c r="J7" i="508"/>
  <c r="H7" i="508"/>
  <c r="F7" i="508"/>
  <c r="L6" i="508"/>
  <c r="J6" i="508"/>
  <c r="H6" i="508"/>
  <c r="F6" i="508"/>
  <c r="J124" i="507"/>
  <c r="H123" i="507"/>
  <c r="H122" i="507"/>
  <c r="H121" i="507"/>
  <c r="H120" i="507"/>
  <c r="H119" i="507"/>
  <c r="P118" i="507"/>
  <c r="K118" i="507" s="1"/>
  <c r="L118" i="507" s="1"/>
  <c r="H118" i="507"/>
  <c r="P117" i="507"/>
  <c r="K117" i="507"/>
  <c r="L117" i="507" s="1"/>
  <c r="H117" i="507"/>
  <c r="P116" i="507"/>
  <c r="K116" i="507" s="1"/>
  <c r="L116" i="507" s="1"/>
  <c r="H116" i="507"/>
  <c r="P115" i="507"/>
  <c r="K115" i="507"/>
  <c r="L115" i="507" s="1"/>
  <c r="H115" i="507"/>
  <c r="P114" i="507"/>
  <c r="K114" i="507" s="1"/>
  <c r="L114" i="507" s="1"/>
  <c r="H114" i="507"/>
  <c r="P113" i="507"/>
  <c r="K113" i="507"/>
  <c r="L113" i="507" s="1"/>
  <c r="H113" i="507"/>
  <c r="P112" i="507"/>
  <c r="K112" i="507" s="1"/>
  <c r="H112" i="507"/>
  <c r="J111" i="507"/>
  <c r="H110" i="507"/>
  <c r="H109" i="507"/>
  <c r="H108" i="507"/>
  <c r="P107" i="507"/>
  <c r="K107" i="507"/>
  <c r="L107" i="507" s="1"/>
  <c r="H107" i="507"/>
  <c r="P106" i="507"/>
  <c r="K106" i="507" s="1"/>
  <c r="L106" i="507" s="1"/>
  <c r="H106" i="507"/>
  <c r="P105" i="507"/>
  <c r="K105" i="507"/>
  <c r="L105" i="507" s="1"/>
  <c r="H105" i="507"/>
  <c r="P104" i="507"/>
  <c r="K104" i="507" s="1"/>
  <c r="L104" i="507" s="1"/>
  <c r="H104" i="507"/>
  <c r="P103" i="507"/>
  <c r="K103" i="507"/>
  <c r="L103" i="507" s="1"/>
  <c r="H103" i="507"/>
  <c r="P102" i="507"/>
  <c r="K102" i="507" s="1"/>
  <c r="L102" i="507" s="1"/>
  <c r="H102" i="507"/>
  <c r="P101" i="507"/>
  <c r="K101" i="507"/>
  <c r="K111" i="507" s="1"/>
  <c r="H101" i="507"/>
  <c r="J100" i="507"/>
  <c r="H99" i="507"/>
  <c r="H98" i="507"/>
  <c r="H97" i="507"/>
  <c r="H96" i="507"/>
  <c r="H95" i="507"/>
  <c r="P94" i="507"/>
  <c r="K94" i="507" s="1"/>
  <c r="L94" i="507" s="1"/>
  <c r="H94" i="507"/>
  <c r="P93" i="507"/>
  <c r="K93" i="507"/>
  <c r="L93" i="507" s="1"/>
  <c r="H93" i="507"/>
  <c r="P92" i="507"/>
  <c r="K92" i="507" s="1"/>
  <c r="H92" i="507"/>
  <c r="H90" i="507"/>
  <c r="H89" i="507"/>
  <c r="H88" i="507"/>
  <c r="H87" i="507"/>
  <c r="H86" i="507"/>
  <c r="H85" i="507"/>
  <c r="H84" i="507"/>
  <c r="H83" i="507"/>
  <c r="H82" i="507"/>
  <c r="L81" i="507"/>
  <c r="K81" i="507"/>
  <c r="J81" i="507"/>
  <c r="H80" i="507"/>
  <c r="H79" i="507"/>
  <c r="H78" i="507"/>
  <c r="H77" i="507"/>
  <c r="H76" i="507"/>
  <c r="J75" i="507"/>
  <c r="H74" i="507"/>
  <c r="H73" i="507"/>
  <c r="H72" i="507"/>
  <c r="P71" i="507"/>
  <c r="K71" i="507" s="1"/>
  <c r="L71" i="507" s="1"/>
  <c r="H71" i="507"/>
  <c r="P70" i="507"/>
  <c r="L70" i="507"/>
  <c r="K70" i="507"/>
  <c r="H70" i="507"/>
  <c r="P69" i="507"/>
  <c r="K69" i="507" s="1"/>
  <c r="L69" i="507" s="1"/>
  <c r="H69" i="507"/>
  <c r="P68" i="507"/>
  <c r="L68" i="507"/>
  <c r="K68" i="507"/>
  <c r="H68" i="507"/>
  <c r="P67" i="507"/>
  <c r="K67" i="507" s="1"/>
  <c r="L67" i="507" s="1"/>
  <c r="H67" i="507"/>
  <c r="P66" i="507"/>
  <c r="L66" i="507"/>
  <c r="K66" i="507"/>
  <c r="H66" i="507"/>
  <c r="P65" i="507"/>
  <c r="K65" i="507"/>
  <c r="H65" i="507"/>
  <c r="J64" i="507"/>
  <c r="H63" i="507"/>
  <c r="H62" i="507"/>
  <c r="H61" i="507"/>
  <c r="H60" i="507"/>
  <c r="P59" i="507"/>
  <c r="L59" i="507"/>
  <c r="K59" i="507"/>
  <c r="H59" i="507"/>
  <c r="P58" i="507"/>
  <c r="L58" i="507"/>
  <c r="K58" i="507"/>
  <c r="H58" i="507"/>
  <c r="P57" i="507"/>
  <c r="K57" i="507" s="1"/>
  <c r="L57" i="507" s="1"/>
  <c r="H57" i="507"/>
  <c r="P56" i="507"/>
  <c r="L56" i="507"/>
  <c r="K56" i="507"/>
  <c r="H56" i="507"/>
  <c r="P55" i="507"/>
  <c r="K55" i="507" s="1"/>
  <c r="L55" i="507" s="1"/>
  <c r="H55" i="507"/>
  <c r="P54" i="507"/>
  <c r="L54" i="507"/>
  <c r="K54" i="507"/>
  <c r="H54" i="507"/>
  <c r="P53" i="507"/>
  <c r="K53" i="507" s="1"/>
  <c r="H53" i="507"/>
  <c r="P52" i="507"/>
  <c r="L52" i="507"/>
  <c r="K52" i="507"/>
  <c r="H52" i="507"/>
  <c r="H50" i="507"/>
  <c r="H49" i="507"/>
  <c r="H47" i="507"/>
  <c r="H46" i="507"/>
  <c r="H45" i="507"/>
  <c r="H44" i="507"/>
  <c r="H43" i="507"/>
  <c r="H42" i="507"/>
  <c r="H41" i="507"/>
  <c r="H40" i="507"/>
  <c r="H39" i="507"/>
  <c r="J38" i="507"/>
  <c r="H37" i="507"/>
  <c r="H36" i="507"/>
  <c r="H35" i="507"/>
  <c r="H34" i="507"/>
  <c r="H33" i="507"/>
  <c r="H32" i="507"/>
  <c r="H31" i="507"/>
  <c r="H30" i="507"/>
  <c r="H29" i="507"/>
  <c r="P28" i="507"/>
  <c r="K28" i="507"/>
  <c r="L28" i="507" s="1"/>
  <c r="H28" i="507"/>
  <c r="P27" i="507"/>
  <c r="K27" i="507" s="1"/>
  <c r="L27" i="507" s="1"/>
  <c r="H27" i="507"/>
  <c r="P26" i="507"/>
  <c r="K26" i="507"/>
  <c r="L26" i="507" s="1"/>
  <c r="H26" i="507"/>
  <c r="P25" i="507"/>
  <c r="K25" i="507" s="1"/>
  <c r="H25" i="507"/>
  <c r="J24" i="507"/>
  <c r="H23" i="507"/>
  <c r="H22" i="507"/>
  <c r="P21" i="507"/>
  <c r="K21" i="507" s="1"/>
  <c r="L21" i="507" s="1"/>
  <c r="H21" i="507"/>
  <c r="P20" i="507"/>
  <c r="K20" i="507"/>
  <c r="L20" i="507" s="1"/>
  <c r="H20" i="507"/>
  <c r="P19" i="507"/>
  <c r="K19" i="507" s="1"/>
  <c r="L19" i="507" s="1"/>
  <c r="H19" i="507"/>
  <c r="P18" i="507"/>
  <c r="K18" i="507"/>
  <c r="L18" i="507" s="1"/>
  <c r="H18" i="507"/>
  <c r="P17" i="507"/>
  <c r="K17" i="507" s="1"/>
  <c r="H17" i="507"/>
  <c r="J16" i="507"/>
  <c r="H15" i="507"/>
  <c r="H14" i="507"/>
  <c r="H13" i="507"/>
  <c r="H12" i="507"/>
  <c r="H11" i="507"/>
  <c r="H10" i="507"/>
  <c r="H9" i="507"/>
  <c r="P8" i="507"/>
  <c r="K8" i="507"/>
  <c r="L8" i="507" s="1"/>
  <c r="H8" i="507"/>
  <c r="P7" i="507"/>
  <c r="K7" i="507" s="1"/>
  <c r="L7" i="507" s="1"/>
  <c r="H7" i="507"/>
  <c r="P6" i="507"/>
  <c r="K6" i="507"/>
  <c r="L6" i="507" s="1"/>
  <c r="H6" i="507"/>
  <c r="P5" i="507"/>
  <c r="K5" i="507" s="1"/>
  <c r="H5" i="507"/>
  <c r="I2" i="507"/>
  <c r="I1" i="507"/>
  <c r="E1" i="507"/>
  <c r="AG173" i="509" l="1"/>
  <c r="AH161" i="509" s="1"/>
  <c r="AF173" i="509"/>
  <c r="Q164" i="509"/>
  <c r="R164" i="509"/>
  <c r="Q154" i="509"/>
  <c r="R154" i="509"/>
  <c r="R115" i="509"/>
  <c r="Q115" i="509"/>
  <c r="Q123" i="509"/>
  <c r="R123" i="509"/>
  <c r="AG121" i="509"/>
  <c r="AH109" i="509" s="1"/>
  <c r="AF121" i="509"/>
  <c r="AG147" i="509"/>
  <c r="AH135" i="509" s="1"/>
  <c r="AF147" i="509"/>
  <c r="R100" i="509"/>
  <c r="Q100" i="509"/>
  <c r="R72" i="509"/>
  <c r="Q72" i="509"/>
  <c r="O108" i="509"/>
  <c r="R96" i="509"/>
  <c r="Q96" i="509"/>
  <c r="R99" i="509"/>
  <c r="R33" i="509"/>
  <c r="Q33" i="509"/>
  <c r="Q7" i="509"/>
  <c r="R7" i="509"/>
  <c r="Q89" i="509"/>
  <c r="Q97" i="509"/>
  <c r="Q45" i="509"/>
  <c r="R34" i="509"/>
  <c r="R61" i="509"/>
  <c r="R47" i="509"/>
  <c r="R148" i="509"/>
  <c r="Q148" i="509"/>
  <c r="O160" i="509"/>
  <c r="Q141" i="509"/>
  <c r="R141" i="509"/>
  <c r="Q137" i="509"/>
  <c r="R137" i="509"/>
  <c r="Q129" i="509"/>
  <c r="R129" i="509"/>
  <c r="R113" i="509"/>
  <c r="Q113" i="509"/>
  <c r="R60" i="509"/>
  <c r="Q60" i="509"/>
  <c r="R84" i="509"/>
  <c r="Q84" i="509"/>
  <c r="R74" i="509"/>
  <c r="Q74" i="509"/>
  <c r="Q87" i="509"/>
  <c r="O82" i="509"/>
  <c r="R82" i="509" s="1"/>
  <c r="S70" i="509" s="1"/>
  <c r="R70" i="509"/>
  <c r="Q70" i="509"/>
  <c r="AG69" i="509"/>
  <c r="AH57" i="509" s="1"/>
  <c r="Q69" i="509"/>
  <c r="AF69" i="509"/>
  <c r="R48" i="509"/>
  <c r="Q48" i="509"/>
  <c r="R37" i="509"/>
  <c r="Q37" i="509"/>
  <c r="R101" i="509"/>
  <c r="Q101" i="509"/>
  <c r="O30" i="509"/>
  <c r="R18" i="509"/>
  <c r="Q18" i="509"/>
  <c r="R10" i="509"/>
  <c r="Q10" i="509"/>
  <c r="R6" i="509"/>
  <c r="Q6" i="509"/>
  <c r="R36" i="509"/>
  <c r="Q36" i="509"/>
  <c r="O43" i="509"/>
  <c r="R43" i="509" s="1"/>
  <c r="S31" i="509" s="1"/>
  <c r="R31" i="509"/>
  <c r="Q31" i="509"/>
  <c r="Q22" i="509"/>
  <c r="R22" i="509"/>
  <c r="Q24" i="509"/>
  <c r="R24" i="509"/>
  <c r="R8" i="509"/>
  <c r="Q8" i="509"/>
  <c r="R134" i="509"/>
  <c r="S122" i="509" s="1"/>
  <c r="Q134" i="509"/>
  <c r="Q166" i="509"/>
  <c r="R166" i="509"/>
  <c r="Q162" i="509"/>
  <c r="R162" i="509"/>
  <c r="R128" i="509"/>
  <c r="Q128" i="509"/>
  <c r="Q127" i="509"/>
  <c r="R127" i="509"/>
  <c r="Q116" i="509"/>
  <c r="R116" i="509"/>
  <c r="R58" i="509"/>
  <c r="Q58" i="509"/>
  <c r="R126" i="509"/>
  <c r="Q126" i="509"/>
  <c r="Q114" i="509"/>
  <c r="R114" i="509"/>
  <c r="R86" i="509"/>
  <c r="Q86" i="509"/>
  <c r="R83" i="509"/>
  <c r="Q83" i="509"/>
  <c r="O95" i="509"/>
  <c r="AG108" i="509"/>
  <c r="AH96" i="509" s="1"/>
  <c r="AF108" i="509"/>
  <c r="R87" i="509"/>
  <c r="AF82" i="509"/>
  <c r="Q82" i="509"/>
  <c r="AG82" i="509"/>
  <c r="AH70" i="509" s="1"/>
  <c r="R35" i="509"/>
  <c r="Q35" i="509"/>
  <c r="R11" i="509"/>
  <c r="Q11" i="509"/>
  <c r="Q71" i="509"/>
  <c r="O69" i="509"/>
  <c r="R69" i="509" s="1"/>
  <c r="S57" i="509" s="1"/>
  <c r="R5" i="509"/>
  <c r="O17" i="509"/>
  <c r="Q5" i="509"/>
  <c r="AG56" i="509"/>
  <c r="AH44" i="509" s="1"/>
  <c r="Q56" i="509"/>
  <c r="AF56" i="509"/>
  <c r="R32" i="509"/>
  <c r="Q32" i="509"/>
  <c r="Q20" i="509"/>
  <c r="R20" i="509"/>
  <c r="Q161" i="509"/>
  <c r="O173" i="509"/>
  <c r="R161" i="509"/>
  <c r="Q150" i="509"/>
  <c r="R150" i="509"/>
  <c r="Q143" i="509"/>
  <c r="R143" i="509"/>
  <c r="Q139" i="509"/>
  <c r="R139" i="509"/>
  <c r="AG134" i="509"/>
  <c r="AH122" i="509" s="1"/>
  <c r="AF134" i="509"/>
  <c r="O121" i="509"/>
  <c r="Q125" i="509"/>
  <c r="R125" i="509"/>
  <c r="R124" i="509"/>
  <c r="Q124" i="509"/>
  <c r="R135" i="509"/>
  <c r="O147" i="509"/>
  <c r="Q135" i="509"/>
  <c r="R98" i="509"/>
  <c r="Q98" i="509"/>
  <c r="AG95" i="509"/>
  <c r="AH83" i="509" s="1"/>
  <c r="AF95" i="509"/>
  <c r="R88" i="509"/>
  <c r="Q88" i="509"/>
  <c r="R46" i="509"/>
  <c r="Q46" i="509"/>
  <c r="R9" i="509"/>
  <c r="Q9" i="509"/>
  <c r="R110" i="509"/>
  <c r="Q110" i="509"/>
  <c r="R49" i="509"/>
  <c r="Q49" i="509"/>
  <c r="AF30" i="509"/>
  <c r="AG30" i="509"/>
  <c r="AH18" i="509" s="1"/>
  <c r="AG17" i="509"/>
  <c r="AH5" i="509" s="1"/>
  <c r="AF17" i="509"/>
  <c r="R44" i="509"/>
  <c r="Q44" i="509"/>
  <c r="O56" i="509"/>
  <c r="R56" i="509" s="1"/>
  <c r="S44" i="509" s="1"/>
  <c r="AF43" i="509"/>
  <c r="Q43" i="509"/>
  <c r="AG43" i="509"/>
  <c r="AH31" i="509" s="1"/>
  <c r="L8" i="508"/>
  <c r="F8" i="508"/>
  <c r="G1" i="507"/>
  <c r="G2" i="507" s="1"/>
  <c r="L5" i="507"/>
  <c r="L16" i="507" s="1"/>
  <c r="K16" i="507"/>
  <c r="L17" i="507"/>
  <c r="L24" i="507" s="1"/>
  <c r="K24" i="507"/>
  <c r="L25" i="507"/>
  <c r="L38" i="507" s="1"/>
  <c r="K38" i="507"/>
  <c r="L112" i="507"/>
  <c r="L124" i="507" s="1"/>
  <c r="K124" i="507"/>
  <c r="L92" i="507"/>
  <c r="L100" i="507" s="1"/>
  <c r="K100" i="507"/>
  <c r="K64" i="507"/>
  <c r="L53" i="507"/>
  <c r="L64" i="507" s="1"/>
  <c r="K75" i="507"/>
  <c r="L101" i="507"/>
  <c r="L111" i="507" s="1"/>
  <c r="L65" i="507"/>
  <c r="L75" i="507" s="1"/>
  <c r="AE173" i="506"/>
  <c r="AD173" i="506"/>
  <c r="AA173" i="506"/>
  <c r="Z173" i="506"/>
  <c r="M173" i="506"/>
  <c r="W172" i="506"/>
  <c r="H172" i="506"/>
  <c r="W171" i="506"/>
  <c r="H171" i="506"/>
  <c r="AG170" i="506"/>
  <c r="AF170" i="506"/>
  <c r="W170" i="506"/>
  <c r="H170" i="506"/>
  <c r="AG169" i="506"/>
  <c r="AF169" i="506"/>
  <c r="W169" i="506"/>
  <c r="H169" i="506"/>
  <c r="AG168" i="506"/>
  <c r="AF168" i="506"/>
  <c r="W168" i="506"/>
  <c r="H168" i="506"/>
  <c r="AG167" i="506"/>
  <c r="AF167" i="506"/>
  <c r="W167" i="506"/>
  <c r="H167" i="506"/>
  <c r="W166" i="506"/>
  <c r="N166" i="506"/>
  <c r="AG166" i="506" s="1"/>
  <c r="P166" i="506"/>
  <c r="H166" i="506"/>
  <c r="W165" i="506"/>
  <c r="P165" i="506"/>
  <c r="N165" i="506"/>
  <c r="O165" i="506" s="1"/>
  <c r="H165" i="506"/>
  <c r="W164" i="506"/>
  <c r="N164" i="506"/>
  <c r="AG164" i="506" s="1"/>
  <c r="P164" i="506"/>
  <c r="H164" i="506"/>
  <c r="W163" i="506"/>
  <c r="P163" i="506"/>
  <c r="N163" i="506"/>
  <c r="O163" i="506" s="1"/>
  <c r="H163" i="506"/>
  <c r="W162" i="506"/>
  <c r="P162" i="506"/>
  <c r="N162" i="506"/>
  <c r="AG162" i="506" s="1"/>
  <c r="H162" i="506"/>
  <c r="W161" i="506"/>
  <c r="N161" i="506"/>
  <c r="AF161" i="506" s="1"/>
  <c r="P161" i="506"/>
  <c r="H161" i="506"/>
  <c r="AE160" i="506"/>
  <c r="AD160" i="506"/>
  <c r="AA160" i="506"/>
  <c r="Z160" i="506"/>
  <c r="M160" i="506"/>
  <c r="W159" i="506"/>
  <c r="H159" i="506"/>
  <c r="W158" i="506"/>
  <c r="H158" i="506"/>
  <c r="W157" i="506"/>
  <c r="H157" i="506"/>
  <c r="W156" i="506"/>
  <c r="H156" i="506"/>
  <c r="W155" i="506"/>
  <c r="N155" i="506"/>
  <c r="O155" i="506" s="1"/>
  <c r="P155" i="506"/>
  <c r="H155" i="506"/>
  <c r="W154" i="506"/>
  <c r="P154" i="506"/>
  <c r="N154" i="506"/>
  <c r="AG154" i="506" s="1"/>
  <c r="H154" i="506"/>
  <c r="W153" i="506"/>
  <c r="N153" i="506"/>
  <c r="O153" i="506" s="1"/>
  <c r="P153" i="506"/>
  <c r="H153" i="506"/>
  <c r="W152" i="506"/>
  <c r="P152" i="506"/>
  <c r="N152" i="506"/>
  <c r="AG152" i="506" s="1"/>
  <c r="H152" i="506"/>
  <c r="W151" i="506"/>
  <c r="N151" i="506"/>
  <c r="O151" i="506" s="1"/>
  <c r="P151" i="506"/>
  <c r="H151" i="506"/>
  <c r="W150" i="506"/>
  <c r="P150" i="506"/>
  <c r="N150" i="506"/>
  <c r="AG150" i="506" s="1"/>
  <c r="H150" i="506"/>
  <c r="W149" i="506"/>
  <c r="N149" i="506"/>
  <c r="O149" i="506" s="1"/>
  <c r="P149" i="506"/>
  <c r="H149" i="506"/>
  <c r="W148" i="506"/>
  <c r="P148" i="506"/>
  <c r="N148" i="506"/>
  <c r="N160" i="506" s="1"/>
  <c r="H148" i="506"/>
  <c r="AE147" i="506"/>
  <c r="AD147" i="506"/>
  <c r="AA147" i="506"/>
  <c r="Z147" i="506"/>
  <c r="W147" i="506"/>
  <c r="M147" i="506"/>
  <c r="W146" i="506"/>
  <c r="H146" i="506"/>
  <c r="AG145" i="506"/>
  <c r="AF145" i="506"/>
  <c r="W145" i="506"/>
  <c r="AG144" i="506"/>
  <c r="AF144" i="506"/>
  <c r="W144" i="506"/>
  <c r="H144" i="506"/>
  <c r="W143" i="506"/>
  <c r="P143" i="506"/>
  <c r="N143" i="506"/>
  <c r="AG143" i="506" s="1"/>
  <c r="H143" i="506"/>
  <c r="W142" i="506"/>
  <c r="N142" i="506"/>
  <c r="O142" i="506" s="1"/>
  <c r="P142" i="506"/>
  <c r="H142" i="506"/>
  <c r="W141" i="506"/>
  <c r="P141" i="506"/>
  <c r="N141" i="506"/>
  <c r="AG141" i="506" s="1"/>
  <c r="H141" i="506"/>
  <c r="W140" i="506"/>
  <c r="N140" i="506"/>
  <c r="O140" i="506" s="1"/>
  <c r="P140" i="506"/>
  <c r="H140" i="506"/>
  <c r="W139" i="506"/>
  <c r="P139" i="506"/>
  <c r="N139" i="506"/>
  <c r="AG139" i="506" s="1"/>
  <c r="H139" i="506"/>
  <c r="W138" i="506"/>
  <c r="N138" i="506"/>
  <c r="O138" i="506" s="1"/>
  <c r="P138" i="506"/>
  <c r="H138" i="506"/>
  <c r="W137" i="506"/>
  <c r="P137" i="506"/>
  <c r="N137" i="506"/>
  <c r="AG137" i="506" s="1"/>
  <c r="H137" i="506"/>
  <c r="W136" i="506"/>
  <c r="N136" i="506"/>
  <c r="O136" i="506" s="1"/>
  <c r="P136" i="506"/>
  <c r="H136" i="506"/>
  <c r="W135" i="506"/>
  <c r="P135" i="506"/>
  <c r="N135" i="506"/>
  <c r="O135" i="506" s="1"/>
  <c r="P147" i="506"/>
  <c r="H135" i="506"/>
  <c r="AE134" i="506"/>
  <c r="AD134" i="506"/>
  <c r="AA134" i="506"/>
  <c r="Z134" i="506"/>
  <c r="M134" i="506"/>
  <c r="W133" i="506"/>
  <c r="H133" i="506"/>
  <c r="W132" i="506"/>
  <c r="H132" i="506"/>
  <c r="W131" i="506"/>
  <c r="N131" i="506"/>
  <c r="AG131" i="506" s="1"/>
  <c r="P131" i="506"/>
  <c r="H131" i="506"/>
  <c r="W130" i="506"/>
  <c r="P130" i="506"/>
  <c r="N130" i="506"/>
  <c r="O130" i="506" s="1"/>
  <c r="H130" i="506"/>
  <c r="W129" i="506"/>
  <c r="N129" i="506"/>
  <c r="AG129" i="506" s="1"/>
  <c r="P129" i="506"/>
  <c r="H129" i="506"/>
  <c r="W128" i="506"/>
  <c r="P128" i="506"/>
  <c r="N128" i="506"/>
  <c r="O128" i="506" s="1"/>
  <c r="H128" i="506"/>
  <c r="W127" i="506"/>
  <c r="N127" i="506"/>
  <c r="AG127" i="506" s="1"/>
  <c r="P127" i="506"/>
  <c r="H127" i="506"/>
  <c r="W126" i="506"/>
  <c r="P126" i="506"/>
  <c r="N126" i="506"/>
  <c r="O126" i="506" s="1"/>
  <c r="AG126" i="506"/>
  <c r="H126" i="506"/>
  <c r="W125" i="506"/>
  <c r="N125" i="506"/>
  <c r="AG125" i="506" s="1"/>
  <c r="P125" i="506"/>
  <c r="H125" i="506"/>
  <c r="W124" i="506"/>
  <c r="P124" i="506"/>
  <c r="N124" i="506"/>
  <c r="O124" i="506" s="1"/>
  <c r="H124" i="506"/>
  <c r="W123" i="506"/>
  <c r="N123" i="506"/>
  <c r="AG123" i="506" s="1"/>
  <c r="P123" i="506"/>
  <c r="H123" i="506"/>
  <c r="W122" i="506"/>
  <c r="P122" i="506"/>
  <c r="N122" i="506"/>
  <c r="AF122" i="506" s="1"/>
  <c r="H122" i="506"/>
  <c r="AE121" i="506"/>
  <c r="AD121" i="506"/>
  <c r="AA121" i="506"/>
  <c r="Z121" i="506"/>
  <c r="W121" i="506"/>
  <c r="M121" i="506"/>
  <c r="AG120" i="506"/>
  <c r="AF120" i="506"/>
  <c r="W120" i="506"/>
  <c r="H120" i="506"/>
  <c r="AG119" i="506"/>
  <c r="AF119" i="506"/>
  <c r="W119" i="506"/>
  <c r="H119" i="506"/>
  <c r="AG118" i="506"/>
  <c r="AF118" i="506"/>
  <c r="W118" i="506"/>
  <c r="H118" i="506"/>
  <c r="AG117" i="506"/>
  <c r="AF117" i="506"/>
  <c r="W117" i="506"/>
  <c r="H117" i="506"/>
  <c r="W116" i="506"/>
  <c r="N116" i="506" s="1"/>
  <c r="P116" i="506"/>
  <c r="H116" i="506"/>
  <c r="W115" i="506"/>
  <c r="N115" i="506"/>
  <c r="AG115" i="506" s="1"/>
  <c r="P115" i="506"/>
  <c r="H115" i="506"/>
  <c r="W114" i="506"/>
  <c r="N114" i="506"/>
  <c r="AF114" i="506" s="1"/>
  <c r="P114" i="506"/>
  <c r="H114" i="506"/>
  <c r="W113" i="506"/>
  <c r="P113" i="506"/>
  <c r="N113" i="506"/>
  <c r="O113" i="506" s="1"/>
  <c r="AG113" i="506"/>
  <c r="H113" i="506"/>
  <c r="W112" i="506"/>
  <c r="N112" i="506"/>
  <c r="AF112" i="506" s="1"/>
  <c r="P112" i="506"/>
  <c r="H112" i="506"/>
  <c r="W111" i="506"/>
  <c r="P111" i="506"/>
  <c r="N111" i="506"/>
  <c r="O111" i="506" s="1"/>
  <c r="AG111" i="506"/>
  <c r="H111" i="506"/>
  <c r="W110" i="506"/>
  <c r="N110" i="506"/>
  <c r="AF110" i="506" s="1"/>
  <c r="P110" i="506"/>
  <c r="H110" i="506"/>
  <c r="W109" i="506"/>
  <c r="N109" i="506"/>
  <c r="O109" i="506" s="1"/>
  <c r="P109" i="506"/>
  <c r="H109" i="506"/>
  <c r="AE108" i="506"/>
  <c r="AD108" i="506"/>
  <c r="AA108" i="506"/>
  <c r="Z108" i="506"/>
  <c r="W108" i="506"/>
  <c r="M108" i="506"/>
  <c r="W107" i="506"/>
  <c r="H107" i="506"/>
  <c r="AG106" i="506"/>
  <c r="AF106" i="506"/>
  <c r="W106" i="506"/>
  <c r="H106" i="506"/>
  <c r="AG105" i="506"/>
  <c r="AF105" i="506"/>
  <c r="W105" i="506"/>
  <c r="H105" i="506"/>
  <c r="AG104" i="506"/>
  <c r="AF104" i="506"/>
  <c r="W104" i="506"/>
  <c r="H104" i="506"/>
  <c r="AG103" i="506"/>
  <c r="AF103" i="506"/>
  <c r="W103" i="506"/>
  <c r="H103" i="506"/>
  <c r="W102" i="506"/>
  <c r="N102" i="506"/>
  <c r="O102" i="506" s="1"/>
  <c r="P102" i="506"/>
  <c r="H102" i="506"/>
  <c r="W101" i="506"/>
  <c r="P101" i="506"/>
  <c r="N101" i="506"/>
  <c r="O101" i="506" s="1"/>
  <c r="AG101" i="506"/>
  <c r="H101" i="506"/>
  <c r="W100" i="506"/>
  <c r="N100" i="506"/>
  <c r="O100" i="506" s="1"/>
  <c r="P100" i="506"/>
  <c r="H100" i="506"/>
  <c r="W99" i="506"/>
  <c r="P99" i="506"/>
  <c r="N99" i="506"/>
  <c r="O99" i="506" s="1"/>
  <c r="AG99" i="506"/>
  <c r="H99" i="506"/>
  <c r="W98" i="506"/>
  <c r="N98" i="506"/>
  <c r="O98" i="506" s="1"/>
  <c r="P98" i="506"/>
  <c r="H98" i="506"/>
  <c r="W97" i="506"/>
  <c r="P97" i="506"/>
  <c r="N97" i="506"/>
  <c r="O97" i="506" s="1"/>
  <c r="AG97" i="506"/>
  <c r="H97" i="506"/>
  <c r="W96" i="506"/>
  <c r="N96" i="506" s="1"/>
  <c r="P96" i="506"/>
  <c r="H96" i="506"/>
  <c r="AE95" i="506"/>
  <c r="AD95" i="506"/>
  <c r="AA95" i="506"/>
  <c r="Z95" i="506"/>
  <c r="M95" i="506"/>
  <c r="AG94" i="506"/>
  <c r="AF94" i="506"/>
  <c r="W94" i="506"/>
  <c r="H94" i="506"/>
  <c r="AG93" i="506"/>
  <c r="AF93" i="506"/>
  <c r="W93" i="506"/>
  <c r="H93" i="506"/>
  <c r="AG92" i="506"/>
  <c r="AF92" i="506"/>
  <c r="W92" i="506"/>
  <c r="H92" i="506"/>
  <c r="AG91" i="506"/>
  <c r="AF91" i="506"/>
  <c r="W91" i="506"/>
  <c r="H91" i="506"/>
  <c r="W90" i="506"/>
  <c r="N90" i="506"/>
  <c r="O90" i="506" s="1"/>
  <c r="P90" i="506"/>
  <c r="H90" i="506"/>
  <c r="W89" i="506"/>
  <c r="P89" i="506"/>
  <c r="N89" i="506"/>
  <c r="O89" i="506" s="1"/>
  <c r="AG89" i="506"/>
  <c r="H89" i="506"/>
  <c r="W88" i="506"/>
  <c r="N88" i="506"/>
  <c r="O88" i="506" s="1"/>
  <c r="P88" i="506"/>
  <c r="H88" i="506"/>
  <c r="W87" i="506"/>
  <c r="P87" i="506"/>
  <c r="N87" i="506"/>
  <c r="O87" i="506" s="1"/>
  <c r="AG87" i="506"/>
  <c r="H87" i="506"/>
  <c r="W86" i="506"/>
  <c r="N86" i="506"/>
  <c r="O86" i="506" s="1"/>
  <c r="P86" i="506"/>
  <c r="H86" i="506"/>
  <c r="W85" i="506"/>
  <c r="P85" i="506"/>
  <c r="N85" i="506"/>
  <c r="O85" i="506" s="1"/>
  <c r="AG85" i="506"/>
  <c r="H85" i="506"/>
  <c r="W84" i="506"/>
  <c r="N84" i="506"/>
  <c r="O84" i="506" s="1"/>
  <c r="P84" i="506"/>
  <c r="H84" i="506"/>
  <c r="W83" i="506"/>
  <c r="N83" i="506"/>
  <c r="N95" i="506" s="1"/>
  <c r="H83" i="506"/>
  <c r="AE82" i="506"/>
  <c r="AD82" i="506"/>
  <c r="AA82" i="506"/>
  <c r="Z82" i="506"/>
  <c r="M82" i="506"/>
  <c r="W81" i="506"/>
  <c r="AG80" i="506"/>
  <c r="AF80" i="506"/>
  <c r="W80" i="506"/>
  <c r="AG79" i="506"/>
  <c r="AF79" i="506"/>
  <c r="W79" i="506"/>
  <c r="AG78" i="506"/>
  <c r="AF78" i="506"/>
  <c r="W78" i="506"/>
  <c r="AG77" i="506"/>
  <c r="AF77" i="506"/>
  <c r="W77" i="506"/>
  <c r="AG76" i="506"/>
  <c r="AF76" i="506"/>
  <c r="W76" i="506"/>
  <c r="H76" i="506"/>
  <c r="W75" i="506"/>
  <c r="P75" i="506"/>
  <c r="N75" i="506"/>
  <c r="AG75" i="506" s="1"/>
  <c r="H75" i="506"/>
  <c r="W74" i="506"/>
  <c r="N74" i="506"/>
  <c r="O74" i="506" s="1"/>
  <c r="P74" i="506"/>
  <c r="H74" i="506"/>
  <c r="W73" i="506"/>
  <c r="P73" i="506"/>
  <c r="N73" i="506"/>
  <c r="AG73" i="506" s="1"/>
  <c r="H73" i="506"/>
  <c r="W72" i="506"/>
  <c r="N72" i="506"/>
  <c r="P72" i="506"/>
  <c r="H72" i="506"/>
  <c r="W71" i="506"/>
  <c r="P71" i="506"/>
  <c r="N71" i="506"/>
  <c r="H71" i="506"/>
  <c r="W70" i="506"/>
  <c r="N70" i="506" s="1"/>
  <c r="P70" i="506"/>
  <c r="P82" i="506"/>
  <c r="H70" i="506"/>
  <c r="AE69" i="506"/>
  <c r="AD69" i="506"/>
  <c r="AA69" i="506"/>
  <c r="Z69" i="506"/>
  <c r="W69" i="506"/>
  <c r="M69" i="506"/>
  <c r="W68" i="506"/>
  <c r="H68" i="506"/>
  <c r="AG67" i="506"/>
  <c r="AF67" i="506"/>
  <c r="W67" i="506"/>
  <c r="H67" i="506"/>
  <c r="AG66" i="506"/>
  <c r="AF66" i="506"/>
  <c r="W66" i="506"/>
  <c r="H66" i="506"/>
  <c r="AG65" i="506"/>
  <c r="AF65" i="506"/>
  <c r="W65" i="506"/>
  <c r="H65" i="506"/>
  <c r="AG64" i="506"/>
  <c r="AF64" i="506"/>
  <c r="W64" i="506"/>
  <c r="H64" i="506"/>
  <c r="AG63" i="506"/>
  <c r="AF63" i="506"/>
  <c r="W63" i="506"/>
  <c r="H63" i="506"/>
  <c r="AG62" i="506"/>
  <c r="AF62" i="506"/>
  <c r="W62" i="506"/>
  <c r="H62" i="506"/>
  <c r="AF61" i="506"/>
  <c r="W61" i="506"/>
  <c r="N61" i="506" s="1"/>
  <c r="O61" i="506"/>
  <c r="P61" i="506"/>
  <c r="H61" i="506"/>
  <c r="W60" i="506"/>
  <c r="N60" i="506"/>
  <c r="AF60" i="506" s="1"/>
  <c r="P60" i="506"/>
  <c r="H60" i="506"/>
  <c r="W59" i="506"/>
  <c r="N59" i="506" s="1"/>
  <c r="P59" i="506"/>
  <c r="H59" i="506"/>
  <c r="W58" i="506"/>
  <c r="N58" i="506"/>
  <c r="AG58" i="506" s="1"/>
  <c r="P58" i="506"/>
  <c r="H58" i="506"/>
  <c r="AF57" i="506"/>
  <c r="W57" i="506"/>
  <c r="P57" i="506"/>
  <c r="N57" i="506"/>
  <c r="AG57" i="506" s="1"/>
  <c r="P69" i="506"/>
  <c r="H57" i="506"/>
  <c r="AE56" i="506"/>
  <c r="AD56" i="506"/>
  <c r="AA56" i="506"/>
  <c r="Z56" i="506"/>
  <c r="W56" i="506"/>
  <c r="M56" i="506"/>
  <c r="W55" i="506"/>
  <c r="H55" i="506"/>
  <c r="AG54" i="506"/>
  <c r="AF54" i="506"/>
  <c r="W54" i="506"/>
  <c r="H54" i="506"/>
  <c r="AG53" i="506"/>
  <c r="AF53" i="506"/>
  <c r="W53" i="506"/>
  <c r="H53" i="506"/>
  <c r="AG52" i="506"/>
  <c r="AF52" i="506"/>
  <c r="W52" i="506"/>
  <c r="H52" i="506"/>
  <c r="AG51" i="506"/>
  <c r="AF51" i="506"/>
  <c r="W51" i="506"/>
  <c r="H51" i="506"/>
  <c r="W50" i="506"/>
  <c r="N50" i="506" s="1"/>
  <c r="P50" i="506"/>
  <c r="H50" i="506"/>
  <c r="W49" i="506"/>
  <c r="N49" i="506"/>
  <c r="O49" i="506" s="1"/>
  <c r="P49" i="506"/>
  <c r="H49" i="506"/>
  <c r="W48" i="506"/>
  <c r="N48" i="506" s="1"/>
  <c r="P48" i="506"/>
  <c r="H48" i="506"/>
  <c r="W47" i="506"/>
  <c r="N47" i="506"/>
  <c r="O47" i="506" s="1"/>
  <c r="P47" i="506"/>
  <c r="H47" i="506"/>
  <c r="W46" i="506"/>
  <c r="N46" i="506" s="1"/>
  <c r="P46" i="506"/>
  <c r="H46" i="506"/>
  <c r="W45" i="506"/>
  <c r="N45" i="506"/>
  <c r="O45" i="506" s="1"/>
  <c r="P45" i="506"/>
  <c r="H45" i="506"/>
  <c r="W44" i="506"/>
  <c r="N44" i="506"/>
  <c r="O44" i="506" s="1"/>
  <c r="P56" i="506"/>
  <c r="H44" i="506"/>
  <c r="AE43" i="506"/>
  <c r="AD43" i="506"/>
  <c r="AA43" i="506"/>
  <c r="Z43" i="506"/>
  <c r="M43" i="506"/>
  <c r="W42" i="506"/>
  <c r="H42" i="506"/>
  <c r="W41" i="506"/>
  <c r="H41" i="506"/>
  <c r="AG40" i="506"/>
  <c r="AF40" i="506"/>
  <c r="W40" i="506"/>
  <c r="H40" i="506"/>
  <c r="AG39" i="506"/>
  <c r="AF39" i="506"/>
  <c r="H39" i="506"/>
  <c r="AG38" i="506"/>
  <c r="AF38" i="506"/>
  <c r="W38" i="506"/>
  <c r="H38" i="506"/>
  <c r="W37" i="506"/>
  <c r="N37" i="506" s="1"/>
  <c r="H37" i="506"/>
  <c r="W36" i="506"/>
  <c r="N36" i="506" s="1"/>
  <c r="P36" i="506"/>
  <c r="H36" i="506"/>
  <c r="W35" i="506"/>
  <c r="N35" i="506" s="1"/>
  <c r="H35" i="506"/>
  <c r="W34" i="506"/>
  <c r="N34" i="506" s="1"/>
  <c r="P34" i="506"/>
  <c r="H34" i="506"/>
  <c r="W33" i="506"/>
  <c r="N33" i="506" s="1"/>
  <c r="H33" i="506"/>
  <c r="W32" i="506"/>
  <c r="N32" i="506" s="1"/>
  <c r="P32" i="506"/>
  <c r="H32" i="506"/>
  <c r="W31" i="506"/>
  <c r="N31" i="506" s="1"/>
  <c r="P31" i="506"/>
  <c r="H31" i="506"/>
  <c r="AE30" i="506"/>
  <c r="AD30" i="506"/>
  <c r="AA30" i="506"/>
  <c r="Z30" i="506"/>
  <c r="M30" i="506"/>
  <c r="AF29" i="506"/>
  <c r="W29" i="506"/>
  <c r="H29" i="506"/>
  <c r="AG28" i="506"/>
  <c r="AF28" i="506"/>
  <c r="W28" i="506"/>
  <c r="H28" i="506"/>
  <c r="AG27" i="506"/>
  <c r="AF27" i="506"/>
  <c r="W27" i="506"/>
  <c r="H27" i="506"/>
  <c r="W26" i="506"/>
  <c r="N26" i="506" s="1"/>
  <c r="P26" i="506"/>
  <c r="H26" i="506"/>
  <c r="AG25" i="506"/>
  <c r="W25" i="506"/>
  <c r="P25" i="506"/>
  <c r="N25" i="506"/>
  <c r="AF25" i="506" s="1"/>
  <c r="H25" i="506"/>
  <c r="W24" i="506"/>
  <c r="N24" i="506" s="1"/>
  <c r="P24" i="506"/>
  <c r="H24" i="506"/>
  <c r="AG23" i="506"/>
  <c r="W23" i="506"/>
  <c r="P23" i="506"/>
  <c r="N23" i="506"/>
  <c r="AF23" i="506" s="1"/>
  <c r="H23" i="506"/>
  <c r="W22" i="506"/>
  <c r="N22" i="506" s="1"/>
  <c r="P22" i="506"/>
  <c r="H22" i="506"/>
  <c r="AG21" i="506"/>
  <c r="W21" i="506"/>
  <c r="P21" i="506"/>
  <c r="N21" i="506"/>
  <c r="AF21" i="506" s="1"/>
  <c r="H21" i="506"/>
  <c r="W20" i="506"/>
  <c r="N20" i="506" s="1"/>
  <c r="P20" i="506"/>
  <c r="H20" i="506"/>
  <c r="AG19" i="506"/>
  <c r="W19" i="506"/>
  <c r="P19" i="506"/>
  <c r="N19" i="506"/>
  <c r="AF19" i="506" s="1"/>
  <c r="H19" i="506"/>
  <c r="W18" i="506"/>
  <c r="N18" i="506" s="1"/>
  <c r="P18" i="506"/>
  <c r="H18" i="506"/>
  <c r="AE17" i="506"/>
  <c r="AD17" i="506"/>
  <c r="AA17" i="506"/>
  <c r="Z17" i="506"/>
  <c r="W17" i="506"/>
  <c r="M17" i="506"/>
  <c r="AG16" i="506"/>
  <c r="AF16" i="506"/>
  <c r="W16" i="506"/>
  <c r="H16" i="506"/>
  <c r="AG15" i="506"/>
  <c r="AF15" i="506"/>
  <c r="W15" i="506"/>
  <c r="H15" i="506"/>
  <c r="AG14" i="506"/>
  <c r="AF14" i="506"/>
  <c r="W14" i="506"/>
  <c r="H14" i="506"/>
  <c r="AG13" i="506"/>
  <c r="AF13" i="506"/>
  <c r="W13" i="506"/>
  <c r="H13" i="506"/>
  <c r="AG12" i="506"/>
  <c r="AF12" i="506"/>
  <c r="W12" i="506"/>
  <c r="H12" i="506"/>
  <c r="AG11" i="506"/>
  <c r="AF11" i="506"/>
  <c r="W11" i="506"/>
  <c r="H11" i="506"/>
  <c r="W10" i="506"/>
  <c r="N10" i="506" s="1"/>
  <c r="P10" i="506"/>
  <c r="H10" i="506"/>
  <c r="W9" i="506"/>
  <c r="N9" i="506"/>
  <c r="P9" i="506"/>
  <c r="H9" i="506"/>
  <c r="W8" i="506"/>
  <c r="N8" i="506" s="1"/>
  <c r="AF8" i="506" s="1"/>
  <c r="P8" i="506"/>
  <c r="H8" i="506"/>
  <c r="W7" i="506"/>
  <c r="N7" i="506"/>
  <c r="P7" i="506"/>
  <c r="H7" i="506"/>
  <c r="W6" i="506"/>
  <c r="N6" i="506" s="1"/>
  <c r="AG6" i="506" s="1"/>
  <c r="P6" i="506"/>
  <c r="H6" i="506"/>
  <c r="W5" i="506"/>
  <c r="N5" i="506"/>
  <c r="N17" i="506" s="1"/>
  <c r="P5" i="506"/>
  <c r="H5" i="506"/>
  <c r="AE2" i="506"/>
  <c r="AD2" i="506"/>
  <c r="AA2" i="506"/>
  <c r="Z2" i="506"/>
  <c r="I2" i="506"/>
  <c r="I1" i="506"/>
  <c r="E1" i="506"/>
  <c r="Q147" i="509" l="1"/>
  <c r="R147" i="509"/>
  <c r="S135" i="509" s="1"/>
  <c r="R173" i="509"/>
  <c r="S161" i="509" s="1"/>
  <c r="Q173" i="509"/>
  <c r="Q95" i="509"/>
  <c r="R95" i="509"/>
  <c r="S83" i="509" s="1"/>
  <c r="R30" i="509"/>
  <c r="S18" i="509" s="1"/>
  <c r="Q30" i="509"/>
  <c r="R160" i="509"/>
  <c r="S148" i="509" s="1"/>
  <c r="Q160" i="509"/>
  <c r="Q108" i="509"/>
  <c r="R108" i="509"/>
  <c r="S96" i="509" s="1"/>
  <c r="R121" i="509"/>
  <c r="S109" i="509" s="1"/>
  <c r="Q121" i="509"/>
  <c r="Q17" i="509"/>
  <c r="E2" i="509"/>
  <c r="R17" i="509"/>
  <c r="S5" i="509" s="1"/>
  <c r="E2" i="507"/>
  <c r="G1" i="506"/>
  <c r="G2" i="506" s="1"/>
  <c r="AF17" i="506"/>
  <c r="AF5" i="506"/>
  <c r="O20" i="506"/>
  <c r="AG20" i="506"/>
  <c r="AF20" i="506"/>
  <c r="AF32" i="506"/>
  <c r="O32" i="506"/>
  <c r="AG32" i="506"/>
  <c r="R49" i="506"/>
  <c r="Q49" i="506"/>
  <c r="AF18" i="506"/>
  <c r="O18" i="506"/>
  <c r="N30" i="506"/>
  <c r="AG18" i="506"/>
  <c r="O26" i="506"/>
  <c r="AG26" i="506"/>
  <c r="AF26" i="506"/>
  <c r="AG33" i="506"/>
  <c r="AF33" i="506"/>
  <c r="O33" i="506"/>
  <c r="AF36" i="506"/>
  <c r="O36" i="506"/>
  <c r="AG36" i="506"/>
  <c r="AG46" i="506"/>
  <c r="AF46" i="506"/>
  <c r="O46" i="506"/>
  <c r="AG48" i="506"/>
  <c r="AF48" i="506"/>
  <c r="O48" i="506"/>
  <c r="AG17" i="506"/>
  <c r="AH5" i="506" s="1"/>
  <c r="AG5" i="506"/>
  <c r="AF7" i="506"/>
  <c r="O7" i="506"/>
  <c r="AG7" i="506"/>
  <c r="P17" i="506"/>
  <c r="O5" i="506"/>
  <c r="AF6" i="506"/>
  <c r="O24" i="506"/>
  <c r="AG24" i="506"/>
  <c r="AF24" i="506"/>
  <c r="P30" i="506"/>
  <c r="AF34" i="506"/>
  <c r="O34" i="506"/>
  <c r="AG34" i="506"/>
  <c r="AG37" i="506"/>
  <c r="AF37" i="506"/>
  <c r="O37" i="506"/>
  <c r="O56" i="506"/>
  <c r="R56" i="506" s="1"/>
  <c r="S44" i="506" s="1"/>
  <c r="R44" i="506"/>
  <c r="Q44" i="506"/>
  <c r="R45" i="506"/>
  <c r="Q45" i="506"/>
  <c r="AG50" i="506"/>
  <c r="AF50" i="506"/>
  <c r="O50" i="506"/>
  <c r="AF59" i="506"/>
  <c r="O59" i="506"/>
  <c r="AG59" i="506"/>
  <c r="O6" i="506"/>
  <c r="O8" i="506"/>
  <c r="AG8" i="506"/>
  <c r="AG9" i="506"/>
  <c r="AF9" i="506"/>
  <c r="O9" i="506"/>
  <c r="AF10" i="506"/>
  <c r="O10" i="506"/>
  <c r="AG10" i="506"/>
  <c r="O22" i="506"/>
  <c r="AG22" i="506"/>
  <c r="AF22" i="506"/>
  <c r="O31" i="506"/>
  <c r="N43" i="506"/>
  <c r="AG31" i="506"/>
  <c r="AF31" i="506"/>
  <c r="AG35" i="506"/>
  <c r="AF35" i="506"/>
  <c r="O35" i="506"/>
  <c r="R47" i="506"/>
  <c r="Q47" i="506"/>
  <c r="P44" i="506"/>
  <c r="AF45" i="506"/>
  <c r="AF47" i="506"/>
  <c r="AF49" i="506"/>
  <c r="O57" i="506"/>
  <c r="O58" i="506"/>
  <c r="O60" i="506"/>
  <c r="AG60" i="506"/>
  <c r="AG61" i="506"/>
  <c r="O72" i="506"/>
  <c r="AG72" i="506"/>
  <c r="AF72" i="506"/>
  <c r="R85" i="506"/>
  <c r="R86" i="506"/>
  <c r="Q86" i="506"/>
  <c r="R90" i="506"/>
  <c r="Q90" i="506"/>
  <c r="R98" i="506"/>
  <c r="Q98" i="506"/>
  <c r="R102" i="506"/>
  <c r="Q102" i="506"/>
  <c r="P108" i="506"/>
  <c r="O19" i="506"/>
  <c r="O21" i="506"/>
  <c r="O23" i="506"/>
  <c r="O25" i="506"/>
  <c r="P33" i="506"/>
  <c r="P35" i="506"/>
  <c r="P37" i="506"/>
  <c r="P43" i="506"/>
  <c r="AF44" i="506"/>
  <c r="AG45" i="506"/>
  <c r="AG47" i="506"/>
  <c r="AG49" i="506"/>
  <c r="N56" i="506"/>
  <c r="AF58" i="506"/>
  <c r="N69" i="506"/>
  <c r="AF70" i="506"/>
  <c r="N82" i="506"/>
  <c r="O70" i="506"/>
  <c r="AG70" i="506"/>
  <c r="P95" i="506"/>
  <c r="AG44" i="506"/>
  <c r="R61" i="506"/>
  <c r="AF71" i="506"/>
  <c r="R84" i="506"/>
  <c r="Q84" i="506"/>
  <c r="R88" i="506"/>
  <c r="Q88" i="506"/>
  <c r="Q99" i="506"/>
  <c r="R100" i="506"/>
  <c r="Q100" i="506"/>
  <c r="AG71" i="506"/>
  <c r="R74" i="506"/>
  <c r="Q74" i="506"/>
  <c r="AF95" i="506"/>
  <c r="N108" i="506"/>
  <c r="AF96" i="506"/>
  <c r="O96" i="506"/>
  <c r="AG96" i="506"/>
  <c r="AF116" i="506"/>
  <c r="O116" i="506"/>
  <c r="AG116" i="506"/>
  <c r="AF74" i="506"/>
  <c r="P83" i="506"/>
  <c r="AF84" i="506"/>
  <c r="AF86" i="506"/>
  <c r="AF88" i="506"/>
  <c r="AF90" i="506"/>
  <c r="AG95" i="506"/>
  <c r="AH83" i="506" s="1"/>
  <c r="AF98" i="506"/>
  <c r="AF100" i="506"/>
  <c r="AF102" i="506"/>
  <c r="Q109" i="506"/>
  <c r="AF109" i="506"/>
  <c r="AG110" i="506"/>
  <c r="AG112" i="506"/>
  <c r="AG114" i="506"/>
  <c r="O115" i="506"/>
  <c r="N121" i="506"/>
  <c r="R124" i="506"/>
  <c r="Q124" i="506"/>
  <c r="R128" i="506"/>
  <c r="Q128" i="506"/>
  <c r="R136" i="506"/>
  <c r="Q136" i="506"/>
  <c r="R140" i="506"/>
  <c r="Q140" i="506"/>
  <c r="P160" i="506"/>
  <c r="R165" i="506"/>
  <c r="Q165" i="506"/>
  <c r="O71" i="506"/>
  <c r="O73" i="506"/>
  <c r="AG74" i="506"/>
  <c r="O75" i="506"/>
  <c r="AF83" i="506"/>
  <c r="AG84" i="506"/>
  <c r="AG86" i="506"/>
  <c r="AG88" i="506"/>
  <c r="AG90" i="506"/>
  <c r="AG98" i="506"/>
  <c r="AG100" i="506"/>
  <c r="AG102" i="506"/>
  <c r="AG109" i="506"/>
  <c r="AF111" i="506"/>
  <c r="AF113" i="506"/>
  <c r="AF115" i="506"/>
  <c r="P121" i="506"/>
  <c r="AG160" i="506"/>
  <c r="AH148" i="506" s="1"/>
  <c r="R149" i="506"/>
  <c r="Q149" i="506"/>
  <c r="R155" i="506"/>
  <c r="Q155" i="506"/>
  <c r="R163" i="506"/>
  <c r="Q163" i="506"/>
  <c r="AF73" i="506"/>
  <c r="AF75" i="506"/>
  <c r="AG83" i="506"/>
  <c r="AF85" i="506"/>
  <c r="AF87" i="506"/>
  <c r="AF89" i="506"/>
  <c r="AF97" i="506"/>
  <c r="AF99" i="506"/>
  <c r="AF101" i="506"/>
  <c r="O110" i="506"/>
  <c r="R111" i="506"/>
  <c r="O112" i="506"/>
  <c r="R113" i="506"/>
  <c r="O114" i="506"/>
  <c r="R126" i="506"/>
  <c r="Q126" i="506"/>
  <c r="R130" i="506"/>
  <c r="Q130" i="506"/>
  <c r="R138" i="506"/>
  <c r="Q138" i="506"/>
  <c r="R142" i="506"/>
  <c r="Q142" i="506"/>
  <c r="R153" i="506"/>
  <c r="Q153" i="506"/>
  <c r="O83" i="506"/>
  <c r="Q87" i="506"/>
  <c r="R89" i="506"/>
  <c r="R97" i="506"/>
  <c r="R99" i="506"/>
  <c r="R101" i="506"/>
  <c r="P134" i="506"/>
  <c r="R151" i="506"/>
  <c r="Q151" i="506"/>
  <c r="AG122" i="506"/>
  <c r="AF124" i="506"/>
  <c r="AF126" i="506"/>
  <c r="AF128" i="506"/>
  <c r="AF130" i="506"/>
  <c r="AF136" i="506"/>
  <c r="AF138" i="506"/>
  <c r="AF140" i="506"/>
  <c r="AF142" i="506"/>
  <c r="N147" i="506"/>
  <c r="AF149" i="506"/>
  <c r="AF151" i="506"/>
  <c r="AF153" i="506"/>
  <c r="AF155" i="506"/>
  <c r="AF160" i="506"/>
  <c r="AG161" i="506"/>
  <c r="AF163" i="506"/>
  <c r="AF165" i="506"/>
  <c r="O122" i="506"/>
  <c r="O123" i="506"/>
  <c r="AG124" i="506"/>
  <c r="O125" i="506"/>
  <c r="O127" i="506"/>
  <c r="AG128" i="506"/>
  <c r="O129" i="506"/>
  <c r="AG130" i="506"/>
  <c r="O131" i="506"/>
  <c r="N134" i="506"/>
  <c r="AF135" i="506"/>
  <c r="AG136" i="506"/>
  <c r="O137" i="506"/>
  <c r="O147" i="506" s="1"/>
  <c r="AG138" i="506"/>
  <c r="O139" i="506"/>
  <c r="AG140" i="506"/>
  <c r="O141" i="506"/>
  <c r="AG142" i="506"/>
  <c r="O143" i="506"/>
  <c r="AF148" i="506"/>
  <c r="AG149" i="506"/>
  <c r="O150" i="506"/>
  <c r="AG151" i="506"/>
  <c r="O152" i="506"/>
  <c r="AG153" i="506"/>
  <c r="O154" i="506"/>
  <c r="AG155" i="506"/>
  <c r="O161" i="506"/>
  <c r="O162" i="506"/>
  <c r="AG163" i="506"/>
  <c r="O164" i="506"/>
  <c r="AG165" i="506"/>
  <c r="O166" i="506"/>
  <c r="P173" i="506"/>
  <c r="N173" i="506"/>
  <c r="AF123" i="506"/>
  <c r="AF125" i="506"/>
  <c r="AF127" i="506"/>
  <c r="AF129" i="506"/>
  <c r="AF131" i="506"/>
  <c r="AG135" i="506"/>
  <c r="AF137" i="506"/>
  <c r="AF139" i="506"/>
  <c r="AF141" i="506"/>
  <c r="AF143" i="506"/>
  <c r="AG148" i="506"/>
  <c r="AF150" i="506"/>
  <c r="AF152" i="506"/>
  <c r="AF154" i="506"/>
  <c r="AF162" i="506"/>
  <c r="AF164" i="506"/>
  <c r="AF166" i="506"/>
  <c r="O148" i="506"/>
  <c r="M32" i="505"/>
  <c r="L32" i="505"/>
  <c r="K32" i="505"/>
  <c r="J32" i="505"/>
  <c r="I32" i="505"/>
  <c r="H32" i="505"/>
  <c r="G32" i="505"/>
  <c r="F32" i="505"/>
  <c r="E32" i="505"/>
  <c r="D32" i="505"/>
  <c r="J8" i="505" s="1"/>
  <c r="Q15" i="505"/>
  <c r="P15" i="505"/>
  <c r="O15" i="505"/>
  <c r="N15" i="505"/>
  <c r="M15" i="505"/>
  <c r="L15" i="505"/>
  <c r="K15" i="505"/>
  <c r="J15" i="505"/>
  <c r="I15" i="505"/>
  <c r="H15" i="505"/>
  <c r="G15" i="505"/>
  <c r="F15" i="505"/>
  <c r="H8" i="505" s="1"/>
  <c r="E15" i="505"/>
  <c r="D15" i="505"/>
  <c r="L7" i="505"/>
  <c r="J7" i="505"/>
  <c r="H7" i="505"/>
  <c r="F7" i="505"/>
  <c r="L6" i="505"/>
  <c r="J6" i="505"/>
  <c r="H6" i="505"/>
  <c r="F6" i="505"/>
  <c r="Q147" i="506" l="1"/>
  <c r="R147" i="506"/>
  <c r="S135" i="506" s="1"/>
  <c r="Q161" i="506"/>
  <c r="O173" i="506"/>
  <c r="R161" i="506"/>
  <c r="Q152" i="506"/>
  <c r="R152" i="506"/>
  <c r="Q131" i="506"/>
  <c r="R131" i="506"/>
  <c r="Q127" i="506"/>
  <c r="R127" i="506"/>
  <c r="Q135" i="506"/>
  <c r="R148" i="506"/>
  <c r="Q148" i="506"/>
  <c r="O160" i="506"/>
  <c r="AG173" i="506"/>
  <c r="AH161" i="506" s="1"/>
  <c r="AF173" i="506"/>
  <c r="Q164" i="506"/>
  <c r="R164" i="506"/>
  <c r="Q143" i="506"/>
  <c r="R143" i="506"/>
  <c r="Q139" i="506"/>
  <c r="R139" i="506"/>
  <c r="Q122" i="506"/>
  <c r="O134" i="506"/>
  <c r="R122" i="506"/>
  <c r="R114" i="506"/>
  <c r="Q114" i="506"/>
  <c r="R110" i="506"/>
  <c r="Q110" i="506"/>
  <c r="R115" i="506"/>
  <c r="Q115" i="506"/>
  <c r="Q96" i="506"/>
  <c r="O108" i="506"/>
  <c r="R96" i="506"/>
  <c r="Q61" i="506"/>
  <c r="AG82" i="506"/>
  <c r="AH70" i="506" s="1"/>
  <c r="AF82" i="506"/>
  <c r="Q82" i="506"/>
  <c r="Q21" i="506"/>
  <c r="R21" i="506"/>
  <c r="Q101" i="506"/>
  <c r="Q97" i="506"/>
  <c r="Q89" i="506"/>
  <c r="Q85" i="506"/>
  <c r="O69" i="506"/>
  <c r="R69" i="506" s="1"/>
  <c r="S57" i="506" s="1"/>
  <c r="R57" i="506"/>
  <c r="Q57" i="506"/>
  <c r="AG43" i="506"/>
  <c r="AH31" i="506" s="1"/>
  <c r="AF43" i="506"/>
  <c r="Q43" i="506"/>
  <c r="R22" i="506"/>
  <c r="Q22" i="506"/>
  <c r="R59" i="506"/>
  <c r="Q59" i="506"/>
  <c r="R26" i="506"/>
  <c r="Q26" i="506"/>
  <c r="R32" i="506"/>
  <c r="Q32" i="506"/>
  <c r="R20" i="506"/>
  <c r="Q20" i="506"/>
  <c r="Q150" i="506"/>
  <c r="R150" i="506"/>
  <c r="Q129" i="506"/>
  <c r="R129" i="506"/>
  <c r="AG147" i="506"/>
  <c r="AH135" i="506" s="1"/>
  <c r="AF147" i="506"/>
  <c r="R83" i="506"/>
  <c r="Q83" i="506"/>
  <c r="O95" i="506"/>
  <c r="R135" i="506"/>
  <c r="R109" i="506"/>
  <c r="AF56" i="506"/>
  <c r="AG56" i="506"/>
  <c r="AH44" i="506" s="1"/>
  <c r="Q56" i="506"/>
  <c r="Q19" i="506"/>
  <c r="R19" i="506"/>
  <c r="O43" i="506"/>
  <c r="R31" i="506"/>
  <c r="Q31" i="506"/>
  <c r="Q9" i="506"/>
  <c r="R9" i="506"/>
  <c r="R8" i="506"/>
  <c r="Q8" i="506"/>
  <c r="R7" i="506"/>
  <c r="Q7" i="506"/>
  <c r="Q46" i="506"/>
  <c r="R46" i="506"/>
  <c r="R36" i="506"/>
  <c r="Q36" i="506"/>
  <c r="Q154" i="506"/>
  <c r="R154" i="506"/>
  <c r="Q125" i="506"/>
  <c r="R125" i="506"/>
  <c r="Q73" i="506"/>
  <c r="R73" i="506"/>
  <c r="Q166" i="506"/>
  <c r="R166" i="506"/>
  <c r="Q162" i="506"/>
  <c r="R162" i="506"/>
  <c r="Q141" i="506"/>
  <c r="R141" i="506"/>
  <c r="Q137" i="506"/>
  <c r="R137" i="506"/>
  <c r="AG134" i="506"/>
  <c r="AH122" i="506" s="1"/>
  <c r="AF134" i="506"/>
  <c r="R112" i="506"/>
  <c r="Q112" i="506"/>
  <c r="Q71" i="506"/>
  <c r="R71" i="506"/>
  <c r="R116" i="506"/>
  <c r="Q116" i="506"/>
  <c r="O121" i="506"/>
  <c r="AG108" i="506"/>
  <c r="AH96" i="506" s="1"/>
  <c r="AF108" i="506"/>
  <c r="Q113" i="506"/>
  <c r="R87" i="506"/>
  <c r="AG69" i="506"/>
  <c r="AH57" i="506" s="1"/>
  <c r="Q69" i="506"/>
  <c r="AF69" i="506"/>
  <c r="Q25" i="506"/>
  <c r="R25" i="506"/>
  <c r="Q111" i="506"/>
  <c r="R60" i="506"/>
  <c r="Q60" i="506"/>
  <c r="R6" i="506"/>
  <c r="Q6" i="506"/>
  <c r="Q50" i="506"/>
  <c r="R50" i="506"/>
  <c r="R37" i="506"/>
  <c r="Q37" i="506"/>
  <c r="R34" i="506"/>
  <c r="Q34" i="506"/>
  <c r="O17" i="506"/>
  <c r="R5" i="506"/>
  <c r="Q5" i="506"/>
  <c r="Q48" i="506"/>
  <c r="R48" i="506"/>
  <c r="AG30" i="506"/>
  <c r="AH18" i="506" s="1"/>
  <c r="AF30" i="506"/>
  <c r="Q123" i="506"/>
  <c r="R123" i="506"/>
  <c r="Q75" i="506"/>
  <c r="R75" i="506"/>
  <c r="AG121" i="506"/>
  <c r="AH109" i="506" s="1"/>
  <c r="AF121" i="506"/>
  <c r="Q70" i="506"/>
  <c r="O82" i="506"/>
  <c r="R82" i="506" s="1"/>
  <c r="S70" i="506" s="1"/>
  <c r="R70" i="506"/>
  <c r="Q23" i="506"/>
  <c r="R23" i="506"/>
  <c r="Q72" i="506"/>
  <c r="R72" i="506"/>
  <c r="R58" i="506"/>
  <c r="Q58" i="506"/>
  <c r="R35" i="506"/>
  <c r="Q35" i="506"/>
  <c r="R10" i="506"/>
  <c r="Q10" i="506"/>
  <c r="R24" i="506"/>
  <c r="Q24" i="506"/>
  <c r="R33" i="506"/>
  <c r="Q33" i="506"/>
  <c r="Q18" i="506"/>
  <c r="O30" i="506"/>
  <c r="R18" i="506"/>
  <c r="L8" i="505"/>
  <c r="F8" i="505"/>
  <c r="Q30" i="506" l="1"/>
  <c r="R30" i="506"/>
  <c r="S18" i="506" s="1"/>
  <c r="R17" i="506"/>
  <c r="S5" i="506" s="1"/>
  <c r="Q17" i="506"/>
  <c r="E2" i="506"/>
  <c r="R43" i="506"/>
  <c r="S31" i="506" s="1"/>
  <c r="R173" i="506"/>
  <c r="S161" i="506" s="1"/>
  <c r="Q173" i="506"/>
  <c r="Q121" i="506"/>
  <c r="R121" i="506"/>
  <c r="S109" i="506" s="1"/>
  <c r="R160" i="506"/>
  <c r="S148" i="506" s="1"/>
  <c r="Q160" i="506"/>
  <c r="R108" i="506"/>
  <c r="S96" i="506" s="1"/>
  <c r="Q108" i="506"/>
  <c r="R95" i="506"/>
  <c r="S83" i="506" s="1"/>
  <c r="Q95" i="506"/>
  <c r="R134" i="506"/>
  <c r="S122" i="506" s="1"/>
  <c r="Q134" i="506"/>
  <c r="J124" i="504"/>
  <c r="H123" i="504"/>
  <c r="H122" i="504"/>
  <c r="H121" i="504"/>
  <c r="H120" i="504"/>
  <c r="H119" i="504"/>
  <c r="P118" i="504"/>
  <c r="K118" i="504" s="1"/>
  <c r="L118" i="504" s="1"/>
  <c r="H118" i="504"/>
  <c r="P117" i="504"/>
  <c r="K117" i="504"/>
  <c r="L117" i="504" s="1"/>
  <c r="H117" i="504"/>
  <c r="P116" i="504"/>
  <c r="K116" i="504" s="1"/>
  <c r="L116" i="504" s="1"/>
  <c r="H116" i="504"/>
  <c r="P115" i="504"/>
  <c r="K115" i="504"/>
  <c r="L115" i="504" s="1"/>
  <c r="H115" i="504"/>
  <c r="P114" i="504"/>
  <c r="K114" i="504" s="1"/>
  <c r="L114" i="504" s="1"/>
  <c r="H114" i="504"/>
  <c r="P113" i="504"/>
  <c r="K113" i="504"/>
  <c r="L113" i="504" s="1"/>
  <c r="H113" i="504"/>
  <c r="P112" i="504"/>
  <c r="K112" i="504" s="1"/>
  <c r="H112" i="504"/>
  <c r="J111" i="504"/>
  <c r="H110" i="504"/>
  <c r="H109" i="504"/>
  <c r="H108" i="504"/>
  <c r="P107" i="504"/>
  <c r="K107" i="504"/>
  <c r="L107" i="504" s="1"/>
  <c r="H107" i="504"/>
  <c r="P106" i="504"/>
  <c r="K106" i="504" s="1"/>
  <c r="L106" i="504" s="1"/>
  <c r="H106" i="504"/>
  <c r="P105" i="504"/>
  <c r="K105" i="504"/>
  <c r="L105" i="504" s="1"/>
  <c r="H105" i="504"/>
  <c r="P104" i="504"/>
  <c r="K104" i="504" s="1"/>
  <c r="L104" i="504" s="1"/>
  <c r="H104" i="504"/>
  <c r="P103" i="504"/>
  <c r="K103" i="504"/>
  <c r="L103" i="504" s="1"/>
  <c r="H103" i="504"/>
  <c r="P102" i="504"/>
  <c r="K102" i="504" s="1"/>
  <c r="L102" i="504" s="1"/>
  <c r="H102" i="504"/>
  <c r="P101" i="504"/>
  <c r="K101" i="504"/>
  <c r="K111" i="504" s="1"/>
  <c r="H101" i="504"/>
  <c r="J100" i="504"/>
  <c r="H99" i="504"/>
  <c r="H98" i="504"/>
  <c r="H97" i="504"/>
  <c r="H96" i="504"/>
  <c r="H95" i="504"/>
  <c r="P94" i="504"/>
  <c r="K94" i="504" s="1"/>
  <c r="L94" i="504" s="1"/>
  <c r="H94" i="504"/>
  <c r="P93" i="504"/>
  <c r="K93" i="504"/>
  <c r="L93" i="504" s="1"/>
  <c r="H93" i="504"/>
  <c r="P92" i="504"/>
  <c r="K92" i="504" s="1"/>
  <c r="H92" i="504"/>
  <c r="H90" i="504"/>
  <c r="H89" i="504"/>
  <c r="H88" i="504"/>
  <c r="H87" i="504"/>
  <c r="H86" i="504"/>
  <c r="H85" i="504"/>
  <c r="H84" i="504"/>
  <c r="H83" i="504"/>
  <c r="H82" i="504"/>
  <c r="L81" i="504"/>
  <c r="K81" i="504"/>
  <c r="J81" i="504"/>
  <c r="H80" i="504"/>
  <c r="H79" i="504"/>
  <c r="H78" i="504"/>
  <c r="H77" i="504"/>
  <c r="H76" i="504"/>
  <c r="J75" i="504"/>
  <c r="H74" i="504"/>
  <c r="H73" i="504"/>
  <c r="H72" i="504"/>
  <c r="P71" i="504"/>
  <c r="K71" i="504"/>
  <c r="L71" i="504" s="1"/>
  <c r="H71" i="504"/>
  <c r="P70" i="504"/>
  <c r="K70" i="504" s="1"/>
  <c r="L70" i="504" s="1"/>
  <c r="H70" i="504"/>
  <c r="P69" i="504"/>
  <c r="K69" i="504"/>
  <c r="L69" i="504" s="1"/>
  <c r="H69" i="504"/>
  <c r="P68" i="504"/>
  <c r="K68" i="504" s="1"/>
  <c r="L68" i="504" s="1"/>
  <c r="H68" i="504"/>
  <c r="P67" i="504"/>
  <c r="K67" i="504"/>
  <c r="L67" i="504" s="1"/>
  <c r="H67" i="504"/>
  <c r="P66" i="504"/>
  <c r="K66" i="504" s="1"/>
  <c r="L66" i="504" s="1"/>
  <c r="H66" i="504"/>
  <c r="P65" i="504"/>
  <c r="K65" i="504"/>
  <c r="K75" i="504" s="1"/>
  <c r="H65" i="504"/>
  <c r="J64" i="504"/>
  <c r="H63" i="504"/>
  <c r="H62" i="504"/>
  <c r="H61" i="504"/>
  <c r="H60" i="504"/>
  <c r="P59" i="504"/>
  <c r="K59" i="504" s="1"/>
  <c r="L59" i="504" s="1"/>
  <c r="H59" i="504"/>
  <c r="P58" i="504"/>
  <c r="L58" i="504"/>
  <c r="K58" i="504"/>
  <c r="H58" i="504"/>
  <c r="P57" i="504"/>
  <c r="K57" i="504" s="1"/>
  <c r="L57" i="504" s="1"/>
  <c r="H57" i="504"/>
  <c r="P56" i="504"/>
  <c r="L56" i="504"/>
  <c r="K56" i="504"/>
  <c r="H56" i="504"/>
  <c r="P55" i="504"/>
  <c r="K55" i="504" s="1"/>
  <c r="L55" i="504" s="1"/>
  <c r="H55" i="504"/>
  <c r="P54" i="504"/>
  <c r="L54" i="504"/>
  <c r="K54" i="504"/>
  <c r="H54" i="504"/>
  <c r="P53" i="504"/>
  <c r="K53" i="504" s="1"/>
  <c r="H53" i="504"/>
  <c r="P52" i="504"/>
  <c r="L52" i="504"/>
  <c r="K52" i="504"/>
  <c r="H52" i="504"/>
  <c r="H50" i="504"/>
  <c r="H49" i="504"/>
  <c r="H47" i="504"/>
  <c r="H46" i="504"/>
  <c r="H45" i="504"/>
  <c r="H44" i="504"/>
  <c r="H43" i="504"/>
  <c r="H42" i="504"/>
  <c r="H41" i="504"/>
  <c r="H40" i="504"/>
  <c r="H39" i="504"/>
  <c r="J38" i="504"/>
  <c r="H37" i="504"/>
  <c r="H36" i="504"/>
  <c r="H35" i="504"/>
  <c r="H34" i="504"/>
  <c r="H33" i="504"/>
  <c r="H32" i="504"/>
  <c r="H31" i="504"/>
  <c r="H30" i="504"/>
  <c r="H29" i="504"/>
  <c r="P28" i="504"/>
  <c r="K28" i="504"/>
  <c r="L28" i="504" s="1"/>
  <c r="H28" i="504"/>
  <c r="P27" i="504"/>
  <c r="K27" i="504" s="1"/>
  <c r="L27" i="504" s="1"/>
  <c r="H27" i="504"/>
  <c r="P26" i="504"/>
  <c r="K26" i="504"/>
  <c r="L26" i="504" s="1"/>
  <c r="H26" i="504"/>
  <c r="P25" i="504"/>
  <c r="K25" i="504" s="1"/>
  <c r="H25" i="504"/>
  <c r="J24" i="504"/>
  <c r="H23" i="504"/>
  <c r="H22" i="504"/>
  <c r="P21" i="504"/>
  <c r="K21" i="504" s="1"/>
  <c r="L21" i="504" s="1"/>
  <c r="H21" i="504"/>
  <c r="P20" i="504"/>
  <c r="K20" i="504"/>
  <c r="L20" i="504" s="1"/>
  <c r="H20" i="504"/>
  <c r="P19" i="504"/>
  <c r="K19" i="504"/>
  <c r="L19" i="504" s="1"/>
  <c r="H19" i="504"/>
  <c r="P18" i="504"/>
  <c r="K18" i="504"/>
  <c r="L18" i="504" s="1"/>
  <c r="H18" i="504"/>
  <c r="P17" i="504"/>
  <c r="K17" i="504" s="1"/>
  <c r="H17" i="504"/>
  <c r="J16" i="504"/>
  <c r="H15" i="504"/>
  <c r="H14" i="504"/>
  <c r="H13" i="504"/>
  <c r="H12" i="504"/>
  <c r="H11" i="504"/>
  <c r="H10" i="504"/>
  <c r="H9" i="504"/>
  <c r="P8" i="504"/>
  <c r="K8" i="504"/>
  <c r="L8" i="504" s="1"/>
  <c r="H8" i="504"/>
  <c r="P7" i="504"/>
  <c r="K7" i="504" s="1"/>
  <c r="L7" i="504" s="1"/>
  <c r="H7" i="504"/>
  <c r="P6" i="504"/>
  <c r="K6" i="504"/>
  <c r="L6" i="504" s="1"/>
  <c r="H6" i="504"/>
  <c r="P5" i="504"/>
  <c r="K5" i="504" s="1"/>
  <c r="H5" i="504"/>
  <c r="I2" i="504"/>
  <c r="I1" i="504"/>
  <c r="E1" i="504"/>
  <c r="L5" i="504" l="1"/>
  <c r="L16" i="504" s="1"/>
  <c r="K16" i="504"/>
  <c r="L17" i="504"/>
  <c r="L24" i="504" s="1"/>
  <c r="K24" i="504"/>
  <c r="L25" i="504"/>
  <c r="L38" i="504" s="1"/>
  <c r="K38" i="504"/>
  <c r="L92" i="504"/>
  <c r="L100" i="504" s="1"/>
  <c r="K100" i="504"/>
  <c r="L112" i="504"/>
  <c r="L124" i="504" s="1"/>
  <c r="K124" i="504"/>
  <c r="G1" i="504"/>
  <c r="G2" i="504" s="1"/>
  <c r="K64" i="504"/>
  <c r="L53" i="504"/>
  <c r="L64" i="504" s="1"/>
  <c r="L101" i="504"/>
  <c r="L111" i="504" s="1"/>
  <c r="L65" i="504"/>
  <c r="L75" i="504" s="1"/>
  <c r="E2" i="504" l="1"/>
  <c r="AE173" i="503" l="1"/>
  <c r="AD173" i="503"/>
  <c r="AA173" i="503"/>
  <c r="Z173" i="503"/>
  <c r="M173" i="503"/>
  <c r="W172" i="503"/>
  <c r="H172" i="503"/>
  <c r="W171" i="503"/>
  <c r="H171" i="503"/>
  <c r="AG170" i="503"/>
  <c r="AF170" i="503"/>
  <c r="W170" i="503"/>
  <c r="H170" i="503"/>
  <c r="AG169" i="503"/>
  <c r="AF169" i="503"/>
  <c r="W169" i="503"/>
  <c r="H169" i="503"/>
  <c r="AG168" i="503"/>
  <c r="AF168" i="503"/>
  <c r="W168" i="503"/>
  <c r="H168" i="503"/>
  <c r="AG167" i="503"/>
  <c r="AF167" i="503"/>
  <c r="W167" i="503"/>
  <c r="H167" i="503"/>
  <c r="W166" i="503"/>
  <c r="N166" i="503"/>
  <c r="AG166" i="503" s="1"/>
  <c r="P166" i="503"/>
  <c r="H166" i="503"/>
  <c r="W165" i="503"/>
  <c r="P165" i="503"/>
  <c r="N165" i="503"/>
  <c r="O165" i="503" s="1"/>
  <c r="H165" i="503"/>
  <c r="W164" i="503"/>
  <c r="N164" i="503"/>
  <c r="AG164" i="503" s="1"/>
  <c r="P164" i="503"/>
  <c r="H164" i="503"/>
  <c r="W163" i="503"/>
  <c r="P163" i="503"/>
  <c r="N163" i="503"/>
  <c r="O163" i="503" s="1"/>
  <c r="H163" i="503"/>
  <c r="W162" i="503"/>
  <c r="P162" i="503"/>
  <c r="N162" i="503"/>
  <c r="AG162" i="503" s="1"/>
  <c r="H162" i="503"/>
  <c r="W161" i="503"/>
  <c r="N161" i="503" s="1"/>
  <c r="P161" i="503"/>
  <c r="H161" i="503"/>
  <c r="AE160" i="503"/>
  <c r="AD160" i="503"/>
  <c r="AA160" i="503"/>
  <c r="Z160" i="503"/>
  <c r="M160" i="503"/>
  <c r="W159" i="503"/>
  <c r="H159" i="503"/>
  <c r="W158" i="503"/>
  <c r="H158" i="503"/>
  <c r="W157" i="503"/>
  <c r="H157" i="503"/>
  <c r="W156" i="503"/>
  <c r="H156" i="503"/>
  <c r="W155" i="503"/>
  <c r="N155" i="503"/>
  <c r="O155" i="503" s="1"/>
  <c r="P155" i="503"/>
  <c r="H155" i="503"/>
  <c r="W154" i="503"/>
  <c r="N154" i="503" s="1"/>
  <c r="P154" i="503"/>
  <c r="H154" i="503"/>
  <c r="W153" i="503"/>
  <c r="N153" i="503"/>
  <c r="O153" i="503" s="1"/>
  <c r="P153" i="503"/>
  <c r="H153" i="503"/>
  <c r="W152" i="503"/>
  <c r="N152" i="503" s="1"/>
  <c r="P152" i="503"/>
  <c r="H152" i="503"/>
  <c r="W151" i="503"/>
  <c r="N151" i="503"/>
  <c r="O151" i="503" s="1"/>
  <c r="P151" i="503"/>
  <c r="H151" i="503"/>
  <c r="W150" i="503"/>
  <c r="N150" i="503" s="1"/>
  <c r="P150" i="503"/>
  <c r="H150" i="503"/>
  <c r="W149" i="503"/>
  <c r="N149" i="503"/>
  <c r="O149" i="503" s="1"/>
  <c r="P149" i="503"/>
  <c r="H149" i="503"/>
  <c r="W148" i="503"/>
  <c r="P148" i="503"/>
  <c r="N148" i="503"/>
  <c r="N160" i="503" s="1"/>
  <c r="H148" i="503"/>
  <c r="AE147" i="503"/>
  <c r="AD147" i="503"/>
  <c r="AA147" i="503"/>
  <c r="Z147" i="503"/>
  <c r="W147" i="503"/>
  <c r="M147" i="503"/>
  <c r="W146" i="503"/>
  <c r="H146" i="503"/>
  <c r="AG145" i="503"/>
  <c r="AF145" i="503"/>
  <c r="W145" i="503"/>
  <c r="AG144" i="503"/>
  <c r="AF144" i="503"/>
  <c r="W144" i="503"/>
  <c r="H144" i="503"/>
  <c r="W143" i="503"/>
  <c r="N143" i="503" s="1"/>
  <c r="P143" i="503"/>
  <c r="H143" i="503"/>
  <c r="W142" i="503"/>
  <c r="N142" i="503"/>
  <c r="O142" i="503" s="1"/>
  <c r="P142" i="503"/>
  <c r="H142" i="503"/>
  <c r="W141" i="503"/>
  <c r="N141" i="503" s="1"/>
  <c r="P141" i="503"/>
  <c r="H141" i="503"/>
  <c r="W140" i="503"/>
  <c r="N140" i="503"/>
  <c r="O140" i="503" s="1"/>
  <c r="P140" i="503"/>
  <c r="H140" i="503"/>
  <c r="W139" i="503"/>
  <c r="N139" i="503" s="1"/>
  <c r="P139" i="503"/>
  <c r="H139" i="503"/>
  <c r="W138" i="503"/>
  <c r="N138" i="503"/>
  <c r="O138" i="503" s="1"/>
  <c r="P138" i="503"/>
  <c r="H138" i="503"/>
  <c r="W137" i="503"/>
  <c r="N137" i="503" s="1"/>
  <c r="P137" i="503"/>
  <c r="H137" i="503"/>
  <c r="W136" i="503"/>
  <c r="N136" i="503"/>
  <c r="O136" i="503" s="1"/>
  <c r="P136" i="503"/>
  <c r="H136" i="503"/>
  <c r="W135" i="503"/>
  <c r="N135" i="503"/>
  <c r="O135" i="503" s="1"/>
  <c r="P147" i="503"/>
  <c r="H135" i="503"/>
  <c r="AE134" i="503"/>
  <c r="AD134" i="503"/>
  <c r="AA134" i="503"/>
  <c r="Z134" i="503"/>
  <c r="M134" i="503"/>
  <c r="W133" i="503"/>
  <c r="H133" i="503"/>
  <c r="W132" i="503"/>
  <c r="H132" i="503"/>
  <c r="AG131" i="503"/>
  <c r="AF131" i="503"/>
  <c r="W131" i="503"/>
  <c r="H131" i="503"/>
  <c r="W130" i="503"/>
  <c r="P130" i="503"/>
  <c r="N130" i="503"/>
  <c r="O130" i="503" s="1"/>
  <c r="H130" i="503"/>
  <c r="W129" i="503"/>
  <c r="N129" i="503"/>
  <c r="AG129" i="503" s="1"/>
  <c r="P129" i="503"/>
  <c r="H129" i="503"/>
  <c r="W128" i="503"/>
  <c r="P128" i="503"/>
  <c r="N128" i="503"/>
  <c r="O128" i="503" s="1"/>
  <c r="H128" i="503"/>
  <c r="W127" i="503"/>
  <c r="P127" i="503"/>
  <c r="N127" i="503"/>
  <c r="AG127" i="503" s="1"/>
  <c r="H127" i="503"/>
  <c r="W126" i="503"/>
  <c r="P126" i="503"/>
  <c r="N126" i="503"/>
  <c r="O126" i="503" s="1"/>
  <c r="H126" i="503"/>
  <c r="W125" i="503"/>
  <c r="P125" i="503"/>
  <c r="N125" i="503"/>
  <c r="H125" i="503"/>
  <c r="W124" i="503"/>
  <c r="P124" i="503"/>
  <c r="N124" i="503"/>
  <c r="O124" i="503" s="1"/>
  <c r="H124" i="503"/>
  <c r="W123" i="503"/>
  <c r="N123" i="503"/>
  <c r="P123" i="503"/>
  <c r="H123" i="503"/>
  <c r="W122" i="503"/>
  <c r="N122" i="503"/>
  <c r="AG122" i="503" s="1"/>
  <c r="H122" i="503"/>
  <c r="AE121" i="503"/>
  <c r="AD121" i="503"/>
  <c r="AA121" i="503"/>
  <c r="Z121" i="503"/>
  <c r="W121" i="503"/>
  <c r="M121" i="503"/>
  <c r="AG120" i="503"/>
  <c r="AF120" i="503"/>
  <c r="W120" i="503"/>
  <c r="H120" i="503"/>
  <c r="AG119" i="503"/>
  <c r="AF119" i="503"/>
  <c r="W119" i="503"/>
  <c r="H119" i="503"/>
  <c r="AG118" i="503"/>
  <c r="AF118" i="503"/>
  <c r="W118" i="503"/>
  <c r="H118" i="503"/>
  <c r="W117" i="503"/>
  <c r="N117" i="503" s="1"/>
  <c r="AF117" i="503" s="1"/>
  <c r="P117" i="503"/>
  <c r="H117" i="503"/>
  <c r="W116" i="503"/>
  <c r="N116" i="503"/>
  <c r="O116" i="503" s="1"/>
  <c r="P116" i="503"/>
  <c r="H116" i="503"/>
  <c r="W115" i="503"/>
  <c r="N115" i="503" s="1"/>
  <c r="P115" i="503"/>
  <c r="H115" i="503"/>
  <c r="W114" i="503"/>
  <c r="N114" i="503"/>
  <c r="O114" i="503" s="1"/>
  <c r="P114" i="503"/>
  <c r="H114" i="503"/>
  <c r="W113" i="503"/>
  <c r="N113" i="503" s="1"/>
  <c r="P113" i="503"/>
  <c r="H113" i="503"/>
  <c r="W112" i="503"/>
  <c r="N112" i="503"/>
  <c r="O112" i="503" s="1"/>
  <c r="P112" i="503"/>
  <c r="H112" i="503"/>
  <c r="W111" i="503"/>
  <c r="N111" i="503" s="1"/>
  <c r="P111" i="503"/>
  <c r="H111" i="503"/>
  <c r="W110" i="503"/>
  <c r="N110" i="503"/>
  <c r="O110" i="503" s="1"/>
  <c r="P110" i="503"/>
  <c r="H110" i="503"/>
  <c r="AF109" i="503"/>
  <c r="W109" i="503"/>
  <c r="N109" i="503"/>
  <c r="O109" i="503" s="1"/>
  <c r="H109" i="503"/>
  <c r="AE108" i="503"/>
  <c r="AD108" i="503"/>
  <c r="AA108" i="503"/>
  <c r="Z108" i="503"/>
  <c r="W108" i="503"/>
  <c r="M108" i="503"/>
  <c r="W107" i="503"/>
  <c r="H107" i="503"/>
  <c r="AG106" i="503"/>
  <c r="AF106" i="503"/>
  <c r="W106" i="503"/>
  <c r="H106" i="503"/>
  <c r="AG105" i="503"/>
  <c r="AF105" i="503"/>
  <c r="W105" i="503"/>
  <c r="H105" i="503"/>
  <c r="AG104" i="503"/>
  <c r="AF104" i="503"/>
  <c r="W104" i="503"/>
  <c r="H104" i="503"/>
  <c r="AG103" i="503"/>
  <c r="AF103" i="503"/>
  <c r="W103" i="503"/>
  <c r="H103" i="503"/>
  <c r="W102" i="503"/>
  <c r="N102" i="503" s="1"/>
  <c r="P102" i="503"/>
  <c r="H102" i="503"/>
  <c r="W101" i="503"/>
  <c r="N101" i="503"/>
  <c r="AF101" i="503" s="1"/>
  <c r="P101" i="503"/>
  <c r="H101" i="503"/>
  <c r="W100" i="503"/>
  <c r="P100" i="503"/>
  <c r="N100" i="503"/>
  <c r="O100" i="503" s="1"/>
  <c r="AG100" i="503"/>
  <c r="H100" i="503"/>
  <c r="W99" i="503"/>
  <c r="N99" i="503"/>
  <c r="AF99" i="503" s="1"/>
  <c r="P99" i="503"/>
  <c r="H99" i="503"/>
  <c r="W98" i="503"/>
  <c r="P98" i="503"/>
  <c r="N98" i="503"/>
  <c r="O98" i="503" s="1"/>
  <c r="AG98" i="503"/>
  <c r="H98" i="503"/>
  <c r="W97" i="503"/>
  <c r="N97" i="503"/>
  <c r="AF97" i="503" s="1"/>
  <c r="P97" i="503"/>
  <c r="H97" i="503"/>
  <c r="W96" i="503"/>
  <c r="P96" i="503"/>
  <c r="N96" i="503"/>
  <c r="O96" i="503" s="1"/>
  <c r="P108" i="503"/>
  <c r="H96" i="503"/>
  <c r="AE95" i="503"/>
  <c r="AD95" i="503"/>
  <c r="AA95" i="503"/>
  <c r="Z95" i="503"/>
  <c r="M95" i="503"/>
  <c r="AG94" i="503"/>
  <c r="AF94" i="503"/>
  <c r="W94" i="503"/>
  <c r="H94" i="503"/>
  <c r="AG93" i="503"/>
  <c r="AF93" i="503"/>
  <c r="W93" i="503"/>
  <c r="H93" i="503"/>
  <c r="AG92" i="503"/>
  <c r="AF92" i="503"/>
  <c r="W92" i="503"/>
  <c r="H92" i="503"/>
  <c r="AG91" i="503"/>
  <c r="AF91" i="503"/>
  <c r="W91" i="503"/>
  <c r="H91" i="503"/>
  <c r="W90" i="503"/>
  <c r="N90" i="503"/>
  <c r="AG90" i="503" s="1"/>
  <c r="P90" i="503"/>
  <c r="H90" i="503"/>
  <c r="W89" i="503"/>
  <c r="P89" i="503"/>
  <c r="N89" i="503"/>
  <c r="O89" i="503" s="1"/>
  <c r="AF89" i="503"/>
  <c r="H89" i="503"/>
  <c r="W88" i="503"/>
  <c r="N88" i="503"/>
  <c r="AG88" i="503" s="1"/>
  <c r="P88" i="503"/>
  <c r="H88" i="503"/>
  <c r="W87" i="503"/>
  <c r="P87" i="503"/>
  <c r="N87" i="503"/>
  <c r="O87" i="503" s="1"/>
  <c r="AF87" i="503"/>
  <c r="H87" i="503"/>
  <c r="W86" i="503"/>
  <c r="N86" i="503"/>
  <c r="AG86" i="503" s="1"/>
  <c r="P86" i="503"/>
  <c r="H86" i="503"/>
  <c r="W85" i="503"/>
  <c r="P85" i="503"/>
  <c r="N85" i="503"/>
  <c r="O85" i="503" s="1"/>
  <c r="AF85" i="503"/>
  <c r="H85" i="503"/>
  <c r="W84" i="503"/>
  <c r="N84" i="503"/>
  <c r="AG84" i="503" s="1"/>
  <c r="P84" i="503"/>
  <c r="H84" i="503"/>
  <c r="W83" i="503"/>
  <c r="P83" i="503"/>
  <c r="N83" i="503"/>
  <c r="AG83" i="503" s="1"/>
  <c r="H83" i="503"/>
  <c r="AE82" i="503"/>
  <c r="AD82" i="503"/>
  <c r="AA82" i="503"/>
  <c r="Z82" i="503"/>
  <c r="M82" i="503"/>
  <c r="W81" i="503"/>
  <c r="AG80" i="503"/>
  <c r="AF80" i="503"/>
  <c r="W80" i="503"/>
  <c r="AG79" i="503"/>
  <c r="AF79" i="503"/>
  <c r="W79" i="503"/>
  <c r="AG78" i="503"/>
  <c r="AF78" i="503"/>
  <c r="W78" i="503"/>
  <c r="AG77" i="503"/>
  <c r="AF77" i="503"/>
  <c r="W77" i="503"/>
  <c r="AG76" i="503"/>
  <c r="AF76" i="503"/>
  <c r="W76" i="503"/>
  <c r="H76" i="503"/>
  <c r="W75" i="503"/>
  <c r="P75" i="503"/>
  <c r="N75" i="503"/>
  <c r="AF75" i="503" s="1"/>
  <c r="H75" i="503"/>
  <c r="W74" i="503"/>
  <c r="P74" i="503"/>
  <c r="N74" i="503"/>
  <c r="AG74" i="503" s="1"/>
  <c r="H74" i="503"/>
  <c r="W73" i="503"/>
  <c r="P73" i="503"/>
  <c r="N73" i="503"/>
  <c r="H73" i="503"/>
  <c r="W72" i="503"/>
  <c r="P72" i="503"/>
  <c r="N72" i="503"/>
  <c r="H72" i="503"/>
  <c r="W71" i="503"/>
  <c r="O71" i="503"/>
  <c r="N71" i="503"/>
  <c r="AF71" i="503"/>
  <c r="P71" i="503"/>
  <c r="H71" i="503"/>
  <c r="W70" i="503"/>
  <c r="N70" i="503"/>
  <c r="AG70" i="503" s="1"/>
  <c r="H70" i="503"/>
  <c r="AE69" i="503"/>
  <c r="AD69" i="503"/>
  <c r="AA69" i="503"/>
  <c r="Z69" i="503"/>
  <c r="W69" i="503"/>
  <c r="M69" i="503"/>
  <c r="W68" i="503"/>
  <c r="H68" i="503"/>
  <c r="AG67" i="503"/>
  <c r="AF67" i="503"/>
  <c r="W67" i="503"/>
  <c r="H67" i="503"/>
  <c r="AG66" i="503"/>
  <c r="AF66" i="503"/>
  <c r="W66" i="503"/>
  <c r="H66" i="503"/>
  <c r="AG65" i="503"/>
  <c r="AF65" i="503"/>
  <c r="W65" i="503"/>
  <c r="H65" i="503"/>
  <c r="AG64" i="503"/>
  <c r="AF64" i="503"/>
  <c r="W64" i="503"/>
  <c r="H64" i="503"/>
  <c r="AG63" i="503"/>
  <c r="AF63" i="503"/>
  <c r="W63" i="503"/>
  <c r="H63" i="503"/>
  <c r="AG62" i="503"/>
  <c r="AF62" i="503"/>
  <c r="W62" i="503"/>
  <c r="H62" i="503"/>
  <c r="AG61" i="503"/>
  <c r="W61" i="503"/>
  <c r="P61" i="503"/>
  <c r="N61" i="503"/>
  <c r="AF61" i="503" s="1"/>
  <c r="H61" i="503"/>
  <c r="W60" i="503"/>
  <c r="N60" i="503" s="1"/>
  <c r="P60" i="503"/>
  <c r="H60" i="503"/>
  <c r="AG59" i="503"/>
  <c r="W59" i="503"/>
  <c r="P59" i="503"/>
  <c r="N59" i="503"/>
  <c r="AF59" i="503" s="1"/>
  <c r="H59" i="503"/>
  <c r="W58" i="503"/>
  <c r="N58" i="503" s="1"/>
  <c r="P58" i="503"/>
  <c r="H58" i="503"/>
  <c r="W57" i="503"/>
  <c r="N57" i="503" s="1"/>
  <c r="P57" i="503"/>
  <c r="H57" i="503"/>
  <c r="AE56" i="503"/>
  <c r="AD56" i="503"/>
  <c r="AA56" i="503"/>
  <c r="Z56" i="503"/>
  <c r="W56" i="503"/>
  <c r="M56" i="503"/>
  <c r="W55" i="503"/>
  <c r="H55" i="503"/>
  <c r="AG54" i="503"/>
  <c r="AF54" i="503"/>
  <c r="W54" i="503"/>
  <c r="H54" i="503"/>
  <c r="AG53" i="503"/>
  <c r="AF53" i="503"/>
  <c r="W53" i="503"/>
  <c r="H53" i="503"/>
  <c r="AG52" i="503"/>
  <c r="AF52" i="503"/>
  <c r="W52" i="503"/>
  <c r="H52" i="503"/>
  <c r="AG51" i="503"/>
  <c r="AF51" i="503"/>
  <c r="W51" i="503"/>
  <c r="H51" i="503"/>
  <c r="W50" i="503"/>
  <c r="N50" i="503"/>
  <c r="O50" i="503" s="1"/>
  <c r="P50" i="503"/>
  <c r="H50" i="503"/>
  <c r="W49" i="503"/>
  <c r="P49" i="503"/>
  <c r="N49" i="503"/>
  <c r="O49" i="503" s="1"/>
  <c r="AG49" i="503"/>
  <c r="H49" i="503"/>
  <c r="W48" i="503"/>
  <c r="N48" i="503"/>
  <c r="O48" i="503" s="1"/>
  <c r="H48" i="503"/>
  <c r="W47" i="503"/>
  <c r="N47" i="503" s="1"/>
  <c r="P47" i="503"/>
  <c r="H47" i="503"/>
  <c r="W46" i="503"/>
  <c r="N46" i="503"/>
  <c r="O46" i="503" s="1"/>
  <c r="H46" i="503"/>
  <c r="W45" i="503"/>
  <c r="N45" i="503" s="1"/>
  <c r="P45" i="503"/>
  <c r="H45" i="503"/>
  <c r="W44" i="503"/>
  <c r="N44" i="503" s="1"/>
  <c r="P44" i="503"/>
  <c r="H44" i="503"/>
  <c r="AE43" i="503"/>
  <c r="AD43" i="503"/>
  <c r="AA43" i="503"/>
  <c r="Z43" i="503"/>
  <c r="M43" i="503"/>
  <c r="P43" i="503" s="1"/>
  <c r="W42" i="503"/>
  <c r="H42" i="503"/>
  <c r="W41" i="503"/>
  <c r="H41" i="503"/>
  <c r="AG40" i="503"/>
  <c r="AF40" i="503"/>
  <c r="W40" i="503"/>
  <c r="H40" i="503"/>
  <c r="AG39" i="503"/>
  <c r="AF39" i="503"/>
  <c r="H39" i="503"/>
  <c r="AG38" i="503"/>
  <c r="AF38" i="503"/>
  <c r="W38" i="503"/>
  <c r="H38" i="503"/>
  <c r="W37" i="503"/>
  <c r="N37" i="503" s="1"/>
  <c r="P37" i="503"/>
  <c r="H37" i="503"/>
  <c r="AG36" i="503"/>
  <c r="W36" i="503"/>
  <c r="P36" i="503"/>
  <c r="N36" i="503"/>
  <c r="AF36" i="503" s="1"/>
  <c r="H36" i="503"/>
  <c r="W35" i="503"/>
  <c r="N35" i="503" s="1"/>
  <c r="P35" i="503"/>
  <c r="H35" i="503"/>
  <c r="AG34" i="503"/>
  <c r="W34" i="503"/>
  <c r="N34" i="503"/>
  <c r="AF34" i="503" s="1"/>
  <c r="P34" i="503"/>
  <c r="H34" i="503"/>
  <c r="W33" i="503"/>
  <c r="N33" i="503" s="1"/>
  <c r="P33" i="503"/>
  <c r="H33" i="503"/>
  <c r="AG32" i="503"/>
  <c r="W32" i="503"/>
  <c r="P32" i="503"/>
  <c r="N32" i="503"/>
  <c r="AF32" i="503" s="1"/>
  <c r="H32" i="503"/>
  <c r="AF31" i="503"/>
  <c r="W31" i="503"/>
  <c r="P31" i="503"/>
  <c r="N31" i="503"/>
  <c r="H31" i="503"/>
  <c r="AE30" i="503"/>
  <c r="AD30" i="503"/>
  <c r="AA30" i="503"/>
  <c r="Z30" i="503"/>
  <c r="M30" i="503"/>
  <c r="P30" i="503" s="1"/>
  <c r="AF29" i="503"/>
  <c r="W29" i="503"/>
  <c r="H29" i="503"/>
  <c r="AG28" i="503"/>
  <c r="AF28" i="503"/>
  <c r="W28" i="503"/>
  <c r="H28" i="503"/>
  <c r="AG27" i="503"/>
  <c r="AF27" i="503"/>
  <c r="W27" i="503"/>
  <c r="H27" i="503"/>
  <c r="W26" i="503"/>
  <c r="N26" i="503" s="1"/>
  <c r="P26" i="503"/>
  <c r="H26" i="503"/>
  <c r="W25" i="503"/>
  <c r="N25" i="503"/>
  <c r="O25" i="503" s="1"/>
  <c r="P25" i="503"/>
  <c r="H25" i="503"/>
  <c r="W24" i="503"/>
  <c r="N24" i="503" s="1"/>
  <c r="P24" i="503"/>
  <c r="H24" i="503"/>
  <c r="W23" i="503"/>
  <c r="N23" i="503"/>
  <c r="O23" i="503" s="1"/>
  <c r="P23" i="503"/>
  <c r="H23" i="503"/>
  <c r="W22" i="503"/>
  <c r="N22" i="503" s="1"/>
  <c r="P22" i="503"/>
  <c r="H22" i="503"/>
  <c r="W21" i="503"/>
  <c r="N21" i="503"/>
  <c r="O21" i="503" s="1"/>
  <c r="P21" i="503"/>
  <c r="H21" i="503"/>
  <c r="W20" i="503"/>
  <c r="N20" i="503" s="1"/>
  <c r="P20" i="503"/>
  <c r="H20" i="503"/>
  <c r="W19" i="503"/>
  <c r="N19" i="503"/>
  <c r="O19" i="503" s="1"/>
  <c r="P19" i="503"/>
  <c r="H19" i="503"/>
  <c r="W18" i="503"/>
  <c r="N18" i="503"/>
  <c r="O18" i="503" s="1"/>
  <c r="P18" i="503"/>
  <c r="H18" i="503"/>
  <c r="AE17" i="503"/>
  <c r="AE2" i="503" s="1"/>
  <c r="AD17" i="503"/>
  <c r="AA17" i="503"/>
  <c r="Z17" i="503"/>
  <c r="W17" i="503"/>
  <c r="M17" i="503"/>
  <c r="AG16" i="503"/>
  <c r="AF16" i="503"/>
  <c r="W16" i="503"/>
  <c r="H16" i="503"/>
  <c r="AG15" i="503"/>
  <c r="AF15" i="503"/>
  <c r="W15" i="503"/>
  <c r="H15" i="503"/>
  <c r="AG14" i="503"/>
  <c r="AF14" i="503"/>
  <c r="W14" i="503"/>
  <c r="H14" i="503"/>
  <c r="AG13" i="503"/>
  <c r="AF13" i="503"/>
  <c r="W13" i="503"/>
  <c r="H13" i="503"/>
  <c r="AG12" i="503"/>
  <c r="AF12" i="503"/>
  <c r="W12" i="503"/>
  <c r="H12" i="503"/>
  <c r="AG11" i="503"/>
  <c r="AF11" i="503"/>
  <c r="W11" i="503"/>
  <c r="H11" i="503"/>
  <c r="W10" i="503"/>
  <c r="P10" i="503"/>
  <c r="N10" i="503"/>
  <c r="O10" i="503" s="1"/>
  <c r="AG10" i="503"/>
  <c r="H10" i="503"/>
  <c r="W9" i="503"/>
  <c r="N9" i="503"/>
  <c r="AF9" i="503" s="1"/>
  <c r="P9" i="503"/>
  <c r="H9" i="503"/>
  <c r="W8" i="503"/>
  <c r="P8" i="503"/>
  <c r="N8" i="503"/>
  <c r="O8" i="503" s="1"/>
  <c r="AG8" i="503"/>
  <c r="H8" i="503"/>
  <c r="W7" i="503"/>
  <c r="N7" i="503"/>
  <c r="AF7" i="503" s="1"/>
  <c r="P7" i="503"/>
  <c r="H7" i="503"/>
  <c r="W6" i="503"/>
  <c r="P6" i="503"/>
  <c r="N6" i="503"/>
  <c r="O6" i="503" s="1"/>
  <c r="AF6" i="503"/>
  <c r="H6" i="503"/>
  <c r="W5" i="503"/>
  <c r="N5" i="503" s="1"/>
  <c r="P5" i="503"/>
  <c r="P17" i="503"/>
  <c r="H5" i="503"/>
  <c r="G1" i="503" s="1"/>
  <c r="G2" i="503" s="1"/>
  <c r="AD2" i="503"/>
  <c r="AA2" i="503"/>
  <c r="Z2" i="503"/>
  <c r="I2" i="503"/>
  <c r="I1" i="503"/>
  <c r="E1" i="503"/>
  <c r="R18" i="503" l="1"/>
  <c r="Q18" i="503"/>
  <c r="R23" i="503"/>
  <c r="Q23" i="503"/>
  <c r="AF37" i="503"/>
  <c r="O37" i="503"/>
  <c r="AG37" i="503"/>
  <c r="N69" i="503"/>
  <c r="O57" i="503"/>
  <c r="AG57" i="503"/>
  <c r="AF57" i="503"/>
  <c r="AG22" i="503"/>
  <c r="AF22" i="503"/>
  <c r="O22" i="503"/>
  <c r="AG26" i="503"/>
  <c r="AF26" i="503"/>
  <c r="O26" i="503"/>
  <c r="N43" i="503"/>
  <c r="AF35" i="503"/>
  <c r="O35" i="503"/>
  <c r="AG35" i="503"/>
  <c r="AG47" i="503"/>
  <c r="AF47" i="503"/>
  <c r="O47" i="503"/>
  <c r="R50" i="503"/>
  <c r="Q50" i="503"/>
  <c r="P56" i="503"/>
  <c r="AF60" i="503"/>
  <c r="O60" i="503"/>
  <c r="AG60" i="503"/>
  <c r="AG45" i="503"/>
  <c r="AF45" i="503"/>
  <c r="O45" i="503"/>
  <c r="R21" i="503"/>
  <c r="Q21" i="503"/>
  <c r="R25" i="503"/>
  <c r="Q25" i="503"/>
  <c r="N56" i="503"/>
  <c r="AF44" i="503"/>
  <c r="O44" i="503"/>
  <c r="AG44" i="503"/>
  <c r="R46" i="503"/>
  <c r="Q46" i="503"/>
  <c r="AF58" i="503"/>
  <c r="O58" i="503"/>
  <c r="AG58" i="503"/>
  <c r="AG20" i="503"/>
  <c r="AF20" i="503"/>
  <c r="O20" i="503"/>
  <c r="O30" i="503" s="1"/>
  <c r="AF33" i="503"/>
  <c r="O33" i="503"/>
  <c r="AG33" i="503"/>
  <c r="R48" i="503"/>
  <c r="Q48" i="503"/>
  <c r="AG5" i="503"/>
  <c r="AF5" i="503"/>
  <c r="N17" i="503"/>
  <c r="O5" i="503"/>
  <c r="AG24" i="503"/>
  <c r="AF24" i="503"/>
  <c r="O24" i="503"/>
  <c r="R19" i="503"/>
  <c r="Q19" i="503"/>
  <c r="AF8" i="503"/>
  <c r="R8" i="503"/>
  <c r="O9" i="503"/>
  <c r="AG7" i="503"/>
  <c r="AG9" i="503"/>
  <c r="AF19" i="503"/>
  <c r="AF21" i="503"/>
  <c r="AF23" i="503"/>
  <c r="AF25" i="503"/>
  <c r="O31" i="503"/>
  <c r="O32" i="503"/>
  <c r="O34" i="503"/>
  <c r="O36" i="503"/>
  <c r="P46" i="503"/>
  <c r="AF46" i="503"/>
  <c r="P48" i="503"/>
  <c r="AF48" i="503"/>
  <c r="AF50" i="503"/>
  <c r="O59" i="503"/>
  <c r="O61" i="503"/>
  <c r="P69" i="503"/>
  <c r="O70" i="503"/>
  <c r="AG71" i="503"/>
  <c r="AG111" i="503"/>
  <c r="AF111" i="503"/>
  <c r="O111" i="503"/>
  <c r="O121" i="503" s="1"/>
  <c r="AG115" i="503"/>
  <c r="AF115" i="503"/>
  <c r="O115" i="503"/>
  <c r="P121" i="503"/>
  <c r="AF10" i="503"/>
  <c r="AF18" i="503"/>
  <c r="AG19" i="503"/>
  <c r="AG21" i="503"/>
  <c r="AG23" i="503"/>
  <c r="AG25" i="503"/>
  <c r="AG46" i="503"/>
  <c r="AG48" i="503"/>
  <c r="AG50" i="503"/>
  <c r="P70" i="503"/>
  <c r="AF73" i="503"/>
  <c r="O73" i="503"/>
  <c r="AG73" i="503"/>
  <c r="R98" i="503"/>
  <c r="Q98" i="503"/>
  <c r="R109" i="503"/>
  <c r="Q109" i="503"/>
  <c r="R110" i="503"/>
  <c r="Q110" i="503"/>
  <c r="R114" i="503"/>
  <c r="Q114" i="503"/>
  <c r="R6" i="503"/>
  <c r="AG6" i="503"/>
  <c r="R10" i="503"/>
  <c r="AG18" i="503"/>
  <c r="N30" i="503"/>
  <c r="AF49" i="503"/>
  <c r="P82" i="503"/>
  <c r="P95" i="503"/>
  <c r="AG102" i="503"/>
  <c r="AF102" i="503"/>
  <c r="O102" i="503"/>
  <c r="AG113" i="503"/>
  <c r="AF113" i="503"/>
  <c r="O113" i="503"/>
  <c r="O7" i="503"/>
  <c r="AG31" i="503"/>
  <c r="N82" i="503"/>
  <c r="AF70" i="503"/>
  <c r="Q71" i="503"/>
  <c r="R71" i="503"/>
  <c r="AG72" i="503"/>
  <c r="O72" i="503"/>
  <c r="AF72" i="503"/>
  <c r="R87" i="503"/>
  <c r="Q87" i="503"/>
  <c r="R96" i="503"/>
  <c r="Q96" i="503"/>
  <c r="R112" i="503"/>
  <c r="Q112" i="503"/>
  <c r="R116" i="503"/>
  <c r="Q116" i="503"/>
  <c r="O74" i="503"/>
  <c r="AG75" i="503"/>
  <c r="O83" i="503"/>
  <c r="O84" i="503"/>
  <c r="AG85" i="503"/>
  <c r="O86" i="503"/>
  <c r="AG87" i="503"/>
  <c r="O88" i="503"/>
  <c r="Q89" i="503"/>
  <c r="AG89" i="503"/>
  <c r="O90" i="503"/>
  <c r="N95" i="503"/>
  <c r="AF96" i="503"/>
  <c r="AG97" i="503"/>
  <c r="AG99" i="503"/>
  <c r="AG101" i="503"/>
  <c r="N108" i="503"/>
  <c r="P109" i="503"/>
  <c r="AF110" i="503"/>
  <c r="AF112" i="503"/>
  <c r="AF114" i="503"/>
  <c r="AF116" i="503"/>
  <c r="AG117" i="503"/>
  <c r="P122" i="503"/>
  <c r="R126" i="503"/>
  <c r="Q126" i="503"/>
  <c r="R128" i="503"/>
  <c r="Q128" i="503"/>
  <c r="P134" i="503"/>
  <c r="AG139" i="503"/>
  <c r="AF139" i="503"/>
  <c r="O139" i="503"/>
  <c r="AG143" i="503"/>
  <c r="AF143" i="503"/>
  <c r="O143" i="503"/>
  <c r="R151" i="503"/>
  <c r="Q151" i="503"/>
  <c r="AG152" i="503"/>
  <c r="AF152" i="503"/>
  <c r="O152" i="503"/>
  <c r="R165" i="503"/>
  <c r="Q165" i="503"/>
  <c r="AF74" i="503"/>
  <c r="AF84" i="503"/>
  <c r="AF86" i="503"/>
  <c r="AF88" i="503"/>
  <c r="AF90" i="503"/>
  <c r="AG96" i="503"/>
  <c r="AF98" i="503"/>
  <c r="AF100" i="503"/>
  <c r="AG110" i="503"/>
  <c r="AG112" i="503"/>
  <c r="AG114" i="503"/>
  <c r="AG116" i="503"/>
  <c r="AF124" i="503"/>
  <c r="R138" i="503"/>
  <c r="Q138" i="503"/>
  <c r="R142" i="503"/>
  <c r="Q142" i="503"/>
  <c r="AG160" i="503"/>
  <c r="AH148" i="503" s="1"/>
  <c r="AF160" i="503"/>
  <c r="AG150" i="503"/>
  <c r="AF150" i="503"/>
  <c r="O150" i="503"/>
  <c r="P160" i="503"/>
  <c r="R163" i="503"/>
  <c r="Q163" i="503"/>
  <c r="O75" i="503"/>
  <c r="AF83" i="503"/>
  <c r="O97" i="503"/>
  <c r="O108" i="503" s="1"/>
  <c r="O99" i="503"/>
  <c r="R100" i="503"/>
  <c r="O101" i="503"/>
  <c r="AG109" i="503"/>
  <c r="N121" i="503"/>
  <c r="AF122" i="503"/>
  <c r="N134" i="503"/>
  <c r="R124" i="503"/>
  <c r="Q124" i="503"/>
  <c r="R130" i="503"/>
  <c r="Q130" i="503"/>
  <c r="AG137" i="503"/>
  <c r="AF137" i="503"/>
  <c r="O137" i="503"/>
  <c r="O147" i="503" s="1"/>
  <c r="AG141" i="503"/>
  <c r="AF141" i="503"/>
  <c r="O141" i="503"/>
  <c r="R149" i="503"/>
  <c r="Q149" i="503"/>
  <c r="R155" i="503"/>
  <c r="Q155" i="503"/>
  <c r="O117" i="503"/>
  <c r="O122" i="503"/>
  <c r="AG123" i="503"/>
  <c r="AF123" i="503"/>
  <c r="O123" i="503"/>
  <c r="AG125" i="503"/>
  <c r="AF125" i="503"/>
  <c r="O125" i="503"/>
  <c r="R135" i="503"/>
  <c r="Q135" i="503"/>
  <c r="R136" i="503"/>
  <c r="Q136" i="503"/>
  <c r="R140" i="503"/>
  <c r="Q140" i="503"/>
  <c r="R153" i="503"/>
  <c r="Q153" i="503"/>
  <c r="AG154" i="503"/>
  <c r="AF154" i="503"/>
  <c r="O154" i="503"/>
  <c r="AF161" i="503"/>
  <c r="N173" i="503"/>
  <c r="O161" i="503"/>
  <c r="AG161" i="503"/>
  <c r="AF126" i="503"/>
  <c r="AF128" i="503"/>
  <c r="AF130" i="503"/>
  <c r="P135" i="503"/>
  <c r="AF136" i="503"/>
  <c r="AF138" i="503"/>
  <c r="AF140" i="503"/>
  <c r="AF142" i="503"/>
  <c r="N147" i="503"/>
  <c r="AF149" i="503"/>
  <c r="AF151" i="503"/>
  <c r="AF153" i="503"/>
  <c r="AF155" i="503"/>
  <c r="AF163" i="503"/>
  <c r="AF165" i="503"/>
  <c r="AG124" i="503"/>
  <c r="AG126" i="503"/>
  <c r="O127" i="503"/>
  <c r="AG128" i="503"/>
  <c r="O129" i="503"/>
  <c r="AG130" i="503"/>
  <c r="AF135" i="503"/>
  <c r="AG136" i="503"/>
  <c r="AG138" i="503"/>
  <c r="AG140" i="503"/>
  <c r="AG142" i="503"/>
  <c r="AF148" i="503"/>
  <c r="AG149" i="503"/>
  <c r="AG151" i="503"/>
  <c r="AG153" i="503"/>
  <c r="AG155" i="503"/>
  <c r="O162" i="503"/>
  <c r="AG163" i="503"/>
  <c r="O164" i="503"/>
  <c r="AG165" i="503"/>
  <c r="O166" i="503"/>
  <c r="P173" i="503"/>
  <c r="AF127" i="503"/>
  <c r="AF129" i="503"/>
  <c r="AG135" i="503"/>
  <c r="AG148" i="503"/>
  <c r="AF162" i="503"/>
  <c r="AF164" i="503"/>
  <c r="AF166" i="503"/>
  <c r="O148" i="503"/>
  <c r="AE173" i="502"/>
  <c r="AD173" i="502"/>
  <c r="AA173" i="502"/>
  <c r="Z173" i="502"/>
  <c r="M173" i="502"/>
  <c r="W172" i="502"/>
  <c r="H172" i="502"/>
  <c r="W171" i="502"/>
  <c r="H171" i="502"/>
  <c r="AG170" i="502"/>
  <c r="AF170" i="502"/>
  <c r="W170" i="502"/>
  <c r="H170" i="502"/>
  <c r="AG169" i="502"/>
  <c r="AF169" i="502"/>
  <c r="W169" i="502"/>
  <c r="H169" i="502"/>
  <c r="AG168" i="502"/>
  <c r="AF168" i="502"/>
  <c r="W168" i="502"/>
  <c r="H168" i="502"/>
  <c r="AG167" i="502"/>
  <c r="AF167" i="502"/>
  <c r="W167" i="502"/>
  <c r="H167" i="502"/>
  <c r="W166" i="502"/>
  <c r="N166" i="502"/>
  <c r="AG166" i="502" s="1"/>
  <c r="P166" i="502"/>
  <c r="H166" i="502"/>
  <c r="W165" i="502"/>
  <c r="P165" i="502"/>
  <c r="N165" i="502"/>
  <c r="O165" i="502" s="1"/>
  <c r="H165" i="502"/>
  <c r="W164" i="502"/>
  <c r="N164" i="502"/>
  <c r="AG164" i="502" s="1"/>
  <c r="P164" i="502"/>
  <c r="H164" i="502"/>
  <c r="W163" i="502"/>
  <c r="P163" i="502"/>
  <c r="N163" i="502"/>
  <c r="O163" i="502" s="1"/>
  <c r="H163" i="502"/>
  <c r="W162" i="502"/>
  <c r="N162" i="502"/>
  <c r="AG162" i="502" s="1"/>
  <c r="P162" i="502"/>
  <c r="H162" i="502"/>
  <c r="W161" i="502"/>
  <c r="N161" i="502"/>
  <c r="AF161" i="502" s="1"/>
  <c r="P161" i="502"/>
  <c r="H161" i="502"/>
  <c r="AE160" i="502"/>
  <c r="AD160" i="502"/>
  <c r="AA160" i="502"/>
  <c r="Z160" i="502"/>
  <c r="M160" i="502"/>
  <c r="W159" i="502"/>
  <c r="H159" i="502"/>
  <c r="W158" i="502"/>
  <c r="H158" i="502"/>
  <c r="W157" i="502"/>
  <c r="H157" i="502"/>
  <c r="W156" i="502"/>
  <c r="P156" i="502"/>
  <c r="N156" i="502"/>
  <c r="O156" i="502" s="1"/>
  <c r="H156" i="502"/>
  <c r="W155" i="502"/>
  <c r="N155" i="502"/>
  <c r="O155" i="502" s="1"/>
  <c r="P155" i="502"/>
  <c r="H155" i="502"/>
  <c r="W154" i="502"/>
  <c r="P154" i="502"/>
  <c r="N154" i="502"/>
  <c r="AG154" i="502" s="1"/>
  <c r="H154" i="502"/>
  <c r="W153" i="502"/>
  <c r="N153" i="502"/>
  <c r="O153" i="502" s="1"/>
  <c r="P153" i="502"/>
  <c r="H153" i="502"/>
  <c r="W152" i="502"/>
  <c r="P152" i="502"/>
  <c r="N152" i="502"/>
  <c r="AG152" i="502" s="1"/>
  <c r="H152" i="502"/>
  <c r="W151" i="502"/>
  <c r="N151" i="502"/>
  <c r="O151" i="502" s="1"/>
  <c r="P151" i="502"/>
  <c r="H151" i="502"/>
  <c r="W150" i="502"/>
  <c r="P150" i="502"/>
  <c r="N150" i="502"/>
  <c r="AG150" i="502" s="1"/>
  <c r="H150" i="502"/>
  <c r="W149" i="502"/>
  <c r="N149" i="502"/>
  <c r="O149" i="502" s="1"/>
  <c r="P149" i="502"/>
  <c r="H149" i="502"/>
  <c r="W148" i="502"/>
  <c r="P148" i="502"/>
  <c r="N148" i="502"/>
  <c r="N160" i="502" s="1"/>
  <c r="H148" i="502"/>
  <c r="AE147" i="502"/>
  <c r="AD147" i="502"/>
  <c r="AA147" i="502"/>
  <c r="Z147" i="502"/>
  <c r="W147" i="502"/>
  <c r="M147" i="502"/>
  <c r="W146" i="502"/>
  <c r="H146" i="502"/>
  <c r="AG145" i="502"/>
  <c r="AF145" i="502"/>
  <c r="W145" i="502"/>
  <c r="W144" i="502"/>
  <c r="N144" i="502"/>
  <c r="O144" i="502" s="1"/>
  <c r="P144" i="502"/>
  <c r="H144" i="502"/>
  <c r="W143" i="502"/>
  <c r="P143" i="502"/>
  <c r="N143" i="502"/>
  <c r="AG143" i="502" s="1"/>
  <c r="H143" i="502"/>
  <c r="W142" i="502"/>
  <c r="N142" i="502"/>
  <c r="O142" i="502" s="1"/>
  <c r="P142" i="502"/>
  <c r="H142" i="502"/>
  <c r="W141" i="502"/>
  <c r="P141" i="502"/>
  <c r="N141" i="502"/>
  <c r="AG141" i="502" s="1"/>
  <c r="H141" i="502"/>
  <c r="W140" i="502"/>
  <c r="N140" i="502"/>
  <c r="O140" i="502" s="1"/>
  <c r="P140" i="502"/>
  <c r="H140" i="502"/>
  <c r="W139" i="502"/>
  <c r="P139" i="502"/>
  <c r="N139" i="502"/>
  <c r="AG139" i="502" s="1"/>
  <c r="H139" i="502"/>
  <c r="W138" i="502"/>
  <c r="N138" i="502"/>
  <c r="O138" i="502" s="1"/>
  <c r="P138" i="502"/>
  <c r="H138" i="502"/>
  <c r="W137" i="502"/>
  <c r="P137" i="502"/>
  <c r="N137" i="502"/>
  <c r="AG137" i="502" s="1"/>
  <c r="H137" i="502"/>
  <c r="W136" i="502"/>
  <c r="N136" i="502"/>
  <c r="O136" i="502" s="1"/>
  <c r="P136" i="502"/>
  <c r="H136" i="502"/>
  <c r="W135" i="502"/>
  <c r="N135" i="502"/>
  <c r="O135" i="502" s="1"/>
  <c r="P147" i="502"/>
  <c r="H135" i="502"/>
  <c r="AE134" i="502"/>
  <c r="AD134" i="502"/>
  <c r="AA134" i="502"/>
  <c r="Z134" i="502"/>
  <c r="M134" i="502"/>
  <c r="W133" i="502"/>
  <c r="H133" i="502"/>
  <c r="W132" i="502"/>
  <c r="H132" i="502"/>
  <c r="AG131" i="502"/>
  <c r="AF131" i="502"/>
  <c r="W131" i="502"/>
  <c r="H131" i="502"/>
  <c r="W130" i="502"/>
  <c r="P130" i="502"/>
  <c r="N130" i="502"/>
  <c r="O130" i="502" s="1"/>
  <c r="H130" i="502"/>
  <c r="W129" i="502"/>
  <c r="P129" i="502"/>
  <c r="N129" i="502"/>
  <c r="AG129" i="502" s="1"/>
  <c r="H129" i="502"/>
  <c r="W128" i="502"/>
  <c r="P128" i="502"/>
  <c r="N128" i="502"/>
  <c r="O128" i="502" s="1"/>
  <c r="H128" i="502"/>
  <c r="W127" i="502"/>
  <c r="P127" i="502"/>
  <c r="N127" i="502"/>
  <c r="H127" i="502"/>
  <c r="W126" i="502"/>
  <c r="P126" i="502"/>
  <c r="N126" i="502"/>
  <c r="O126" i="502" s="1"/>
  <c r="H126" i="502"/>
  <c r="W125" i="502"/>
  <c r="P125" i="502"/>
  <c r="N125" i="502"/>
  <c r="H125" i="502"/>
  <c r="W124" i="502"/>
  <c r="P124" i="502"/>
  <c r="N124" i="502"/>
  <c r="O124" i="502" s="1"/>
  <c r="H124" i="502"/>
  <c r="W123" i="502"/>
  <c r="N123" i="502"/>
  <c r="P123" i="502"/>
  <c r="H123" i="502"/>
  <c r="W122" i="502"/>
  <c r="N122" i="502" s="1"/>
  <c r="P122" i="502"/>
  <c r="H122" i="502"/>
  <c r="AE121" i="502"/>
  <c r="AD121" i="502"/>
  <c r="AA121" i="502"/>
  <c r="Z121" i="502"/>
  <c r="W121" i="502"/>
  <c r="M121" i="502"/>
  <c r="AG120" i="502"/>
  <c r="AF120" i="502"/>
  <c r="W120" i="502"/>
  <c r="H120" i="502"/>
  <c r="AG119" i="502"/>
  <c r="AF119" i="502"/>
  <c r="W119" i="502"/>
  <c r="H119" i="502"/>
  <c r="AG118" i="502"/>
  <c r="AF118" i="502"/>
  <c r="W118" i="502"/>
  <c r="H118" i="502"/>
  <c r="AG117" i="502"/>
  <c r="AF117" i="502"/>
  <c r="W117" i="502"/>
  <c r="H117" i="502"/>
  <c r="W116" i="502"/>
  <c r="P116" i="502"/>
  <c r="N116" i="502"/>
  <c r="AG116" i="502" s="1"/>
  <c r="H116" i="502"/>
  <c r="W115" i="502"/>
  <c r="P115" i="502"/>
  <c r="N115" i="502"/>
  <c r="AF115" i="502" s="1"/>
  <c r="H115" i="502"/>
  <c r="W114" i="502"/>
  <c r="P114" i="502"/>
  <c r="N114" i="502"/>
  <c r="AG114" i="502" s="1"/>
  <c r="H114" i="502"/>
  <c r="W113" i="502"/>
  <c r="N113" i="502"/>
  <c r="AF113" i="502" s="1"/>
  <c r="P113" i="502"/>
  <c r="H113" i="502"/>
  <c r="W112" i="502"/>
  <c r="P112" i="502"/>
  <c r="N112" i="502"/>
  <c r="AG112" i="502" s="1"/>
  <c r="H112" i="502"/>
  <c r="W111" i="502"/>
  <c r="P111" i="502"/>
  <c r="N111" i="502"/>
  <c r="AF111" i="502" s="1"/>
  <c r="H111" i="502"/>
  <c r="W110" i="502"/>
  <c r="P110" i="502"/>
  <c r="N110" i="502"/>
  <c r="AG110" i="502" s="1"/>
  <c r="H110" i="502"/>
  <c r="W109" i="502"/>
  <c r="N109" i="502" s="1"/>
  <c r="P109" i="502"/>
  <c r="H109" i="502"/>
  <c r="AE108" i="502"/>
  <c r="AD108" i="502"/>
  <c r="AA108" i="502"/>
  <c r="Z108" i="502"/>
  <c r="W108" i="502"/>
  <c r="M108" i="502"/>
  <c r="W107" i="502"/>
  <c r="H107" i="502"/>
  <c r="AG106" i="502"/>
  <c r="AF106" i="502"/>
  <c r="W106" i="502"/>
  <c r="H106" i="502"/>
  <c r="AG105" i="502"/>
  <c r="AF105" i="502"/>
  <c r="W105" i="502"/>
  <c r="H105" i="502"/>
  <c r="AG104" i="502"/>
  <c r="AF104" i="502"/>
  <c r="W104" i="502"/>
  <c r="H104" i="502"/>
  <c r="AG103" i="502"/>
  <c r="W103" i="502"/>
  <c r="N103" i="502"/>
  <c r="O103" i="502" s="1"/>
  <c r="P103" i="502"/>
  <c r="H103" i="502"/>
  <c r="W102" i="502"/>
  <c r="N102" i="502" s="1"/>
  <c r="P102" i="502"/>
  <c r="H102" i="502"/>
  <c r="AG101" i="502"/>
  <c r="W101" i="502"/>
  <c r="N101" i="502"/>
  <c r="O101" i="502" s="1"/>
  <c r="P101" i="502"/>
  <c r="H101" i="502"/>
  <c r="W100" i="502"/>
  <c r="N100" i="502" s="1"/>
  <c r="P100" i="502"/>
  <c r="H100" i="502"/>
  <c r="AG99" i="502"/>
  <c r="W99" i="502"/>
  <c r="N99" i="502"/>
  <c r="O99" i="502" s="1"/>
  <c r="P99" i="502"/>
  <c r="H99" i="502"/>
  <c r="W98" i="502"/>
  <c r="N98" i="502" s="1"/>
  <c r="P98" i="502"/>
  <c r="H98" i="502"/>
  <c r="AG97" i="502"/>
  <c r="W97" i="502"/>
  <c r="N97" i="502"/>
  <c r="O97" i="502" s="1"/>
  <c r="P97" i="502"/>
  <c r="H97" i="502"/>
  <c r="W96" i="502"/>
  <c r="N96" i="502" s="1"/>
  <c r="P96" i="502"/>
  <c r="P108" i="502"/>
  <c r="H96" i="502"/>
  <c r="AE95" i="502"/>
  <c r="AD95" i="502"/>
  <c r="AA95" i="502"/>
  <c r="Z95" i="502"/>
  <c r="M95" i="502"/>
  <c r="AG94" i="502"/>
  <c r="AF94" i="502"/>
  <c r="W94" i="502"/>
  <c r="H94" i="502"/>
  <c r="AG93" i="502"/>
  <c r="AF93" i="502"/>
  <c r="W93" i="502"/>
  <c r="H93" i="502"/>
  <c r="AG92" i="502"/>
  <c r="AF92" i="502"/>
  <c r="W92" i="502"/>
  <c r="H92" i="502"/>
  <c r="AG91" i="502"/>
  <c r="AF91" i="502"/>
  <c r="W91" i="502"/>
  <c r="H91" i="502"/>
  <c r="AG90" i="502"/>
  <c r="AF90" i="502"/>
  <c r="W90" i="502"/>
  <c r="H90" i="502"/>
  <c r="AG89" i="502"/>
  <c r="W89" i="502"/>
  <c r="P89" i="502"/>
  <c r="N89" i="502"/>
  <c r="O89" i="502" s="1"/>
  <c r="AF89" i="502"/>
  <c r="H89" i="502"/>
  <c r="W88" i="502"/>
  <c r="N88" i="502" s="1"/>
  <c r="H88" i="502"/>
  <c r="W87" i="502"/>
  <c r="N87" i="502" s="1"/>
  <c r="P87" i="502"/>
  <c r="H87" i="502"/>
  <c r="W86" i="502"/>
  <c r="N86" i="502" s="1"/>
  <c r="H86" i="502"/>
  <c r="W85" i="502"/>
  <c r="N85" i="502" s="1"/>
  <c r="P85" i="502"/>
  <c r="H85" i="502"/>
  <c r="W84" i="502"/>
  <c r="N84" i="502" s="1"/>
  <c r="H84" i="502"/>
  <c r="W83" i="502"/>
  <c r="O83" i="502"/>
  <c r="Q83" i="502" s="1"/>
  <c r="N83" i="502"/>
  <c r="AF83" i="502" s="1"/>
  <c r="H83" i="502"/>
  <c r="AE82" i="502"/>
  <c r="AD82" i="502"/>
  <c r="AA82" i="502"/>
  <c r="Z82" i="502"/>
  <c r="M82" i="502"/>
  <c r="W81" i="502"/>
  <c r="AG80" i="502"/>
  <c r="AF80" i="502"/>
  <c r="W80" i="502"/>
  <c r="AG79" i="502"/>
  <c r="AF79" i="502"/>
  <c r="W79" i="502"/>
  <c r="AG78" i="502"/>
  <c r="AF78" i="502"/>
  <c r="W78" i="502"/>
  <c r="AG77" i="502"/>
  <c r="AF77" i="502"/>
  <c r="W77" i="502"/>
  <c r="W76" i="502"/>
  <c r="N76" i="502" s="1"/>
  <c r="P76" i="502"/>
  <c r="H76" i="502"/>
  <c r="AG75" i="502"/>
  <c r="W75" i="502"/>
  <c r="P75" i="502"/>
  <c r="N75" i="502"/>
  <c r="O75" i="502" s="1"/>
  <c r="AF75" i="502"/>
  <c r="H75" i="502"/>
  <c r="W74" i="502"/>
  <c r="N74" i="502" s="1"/>
  <c r="O74" i="502" s="1"/>
  <c r="P74" i="502"/>
  <c r="H74" i="502"/>
  <c r="AG73" i="502"/>
  <c r="W73" i="502"/>
  <c r="P73" i="502"/>
  <c r="N73" i="502"/>
  <c r="O73" i="502" s="1"/>
  <c r="R73" i="502" s="1"/>
  <c r="AF73" i="502"/>
  <c r="H73" i="502"/>
  <c r="W72" i="502"/>
  <c r="O72" i="502"/>
  <c r="N72" i="502"/>
  <c r="P72" i="502"/>
  <c r="H72" i="502"/>
  <c r="AG71" i="502"/>
  <c r="AF71" i="502"/>
  <c r="W71" i="502"/>
  <c r="P71" i="502"/>
  <c r="N71" i="502"/>
  <c r="O71" i="502" s="1"/>
  <c r="R71" i="502" s="1"/>
  <c r="H71" i="502"/>
  <c r="W70" i="502"/>
  <c r="N70" i="502" s="1"/>
  <c r="AF70" i="502" s="1"/>
  <c r="P70" i="502"/>
  <c r="P82" i="502"/>
  <c r="H70" i="502"/>
  <c r="AE69" i="502"/>
  <c r="AD69" i="502"/>
  <c r="AA69" i="502"/>
  <c r="Z69" i="502"/>
  <c r="W69" i="502"/>
  <c r="M69" i="502"/>
  <c r="W68" i="502"/>
  <c r="H68" i="502"/>
  <c r="AG67" i="502"/>
  <c r="AF67" i="502"/>
  <c r="W67" i="502"/>
  <c r="H67" i="502"/>
  <c r="AG66" i="502"/>
  <c r="AF66" i="502"/>
  <c r="W66" i="502"/>
  <c r="H66" i="502"/>
  <c r="AG65" i="502"/>
  <c r="AF65" i="502"/>
  <c r="W65" i="502"/>
  <c r="H65" i="502"/>
  <c r="AG64" i="502"/>
  <c r="AF64" i="502"/>
  <c r="W64" i="502"/>
  <c r="H64" i="502"/>
  <c r="AG63" i="502"/>
  <c r="AF63" i="502"/>
  <c r="W63" i="502"/>
  <c r="H63" i="502"/>
  <c r="AG62" i="502"/>
  <c r="AF62" i="502"/>
  <c r="W62" i="502"/>
  <c r="H62" i="502"/>
  <c r="W61" i="502"/>
  <c r="P61" i="502"/>
  <c r="N61" i="502"/>
  <c r="O61" i="502" s="1"/>
  <c r="AG61" i="502"/>
  <c r="H61" i="502"/>
  <c r="W60" i="502"/>
  <c r="N60" i="502"/>
  <c r="AF60" i="502" s="1"/>
  <c r="P60" i="502"/>
  <c r="H60" i="502"/>
  <c r="W59" i="502"/>
  <c r="P59" i="502"/>
  <c r="N59" i="502"/>
  <c r="O59" i="502" s="1"/>
  <c r="AG59" i="502"/>
  <c r="H59" i="502"/>
  <c r="W58" i="502"/>
  <c r="N58" i="502"/>
  <c r="AF58" i="502" s="1"/>
  <c r="P58" i="502"/>
  <c r="H58" i="502"/>
  <c r="W57" i="502"/>
  <c r="N57" i="502"/>
  <c r="O57" i="502" s="1"/>
  <c r="P57" i="502"/>
  <c r="H57" i="502"/>
  <c r="AE56" i="502"/>
  <c r="AD56" i="502"/>
  <c r="AA56" i="502"/>
  <c r="Z56" i="502"/>
  <c r="W56" i="502"/>
  <c r="M56" i="502"/>
  <c r="P56" i="502" s="1"/>
  <c r="W55" i="502"/>
  <c r="H55" i="502"/>
  <c r="AG54" i="502"/>
  <c r="AF54" i="502"/>
  <c r="W54" i="502"/>
  <c r="H54" i="502"/>
  <c r="AG53" i="502"/>
  <c r="AF53" i="502"/>
  <c r="W53" i="502"/>
  <c r="H53" i="502"/>
  <c r="AG52" i="502"/>
  <c r="AF52" i="502"/>
  <c r="W52" i="502"/>
  <c r="H52" i="502"/>
  <c r="W51" i="502"/>
  <c r="N51" i="502" s="1"/>
  <c r="P51" i="502"/>
  <c r="H51" i="502"/>
  <c r="W50" i="502"/>
  <c r="N50" i="502"/>
  <c r="O50" i="502" s="1"/>
  <c r="H50" i="502"/>
  <c r="W49" i="502"/>
  <c r="N49" i="502" s="1"/>
  <c r="P49" i="502"/>
  <c r="H49" i="502"/>
  <c r="W48" i="502"/>
  <c r="N48" i="502"/>
  <c r="O48" i="502" s="1"/>
  <c r="H48" i="502"/>
  <c r="W47" i="502"/>
  <c r="N47" i="502" s="1"/>
  <c r="P47" i="502"/>
  <c r="H47" i="502"/>
  <c r="W46" i="502"/>
  <c r="N46" i="502"/>
  <c r="O46" i="502" s="1"/>
  <c r="H46" i="502"/>
  <c r="W45" i="502"/>
  <c r="N45" i="502" s="1"/>
  <c r="P45" i="502"/>
  <c r="H45" i="502"/>
  <c r="W44" i="502"/>
  <c r="N44" i="502" s="1"/>
  <c r="P44" i="502"/>
  <c r="H44" i="502"/>
  <c r="AE43" i="502"/>
  <c r="AD43" i="502"/>
  <c r="AA43" i="502"/>
  <c r="Z43" i="502"/>
  <c r="M43" i="502"/>
  <c r="W42" i="502"/>
  <c r="H42" i="502"/>
  <c r="W41" i="502"/>
  <c r="AG40" i="502"/>
  <c r="AF40" i="502"/>
  <c r="W40" i="502"/>
  <c r="H40" i="502"/>
  <c r="AG39" i="502"/>
  <c r="AF39" i="502"/>
  <c r="H39" i="502"/>
  <c r="W38" i="502"/>
  <c r="N38" i="502" s="1"/>
  <c r="P38" i="502"/>
  <c r="H38" i="502"/>
  <c r="W37" i="502"/>
  <c r="N37" i="502"/>
  <c r="H37" i="502"/>
  <c r="W36" i="502"/>
  <c r="N36" i="502" s="1"/>
  <c r="AF36" i="502" s="1"/>
  <c r="P36" i="502"/>
  <c r="H36" i="502"/>
  <c r="W35" i="502"/>
  <c r="N35" i="502"/>
  <c r="H35" i="502"/>
  <c r="W34" i="502"/>
  <c r="N34" i="502" s="1"/>
  <c r="P34" i="502"/>
  <c r="H34" i="502"/>
  <c r="W33" i="502"/>
  <c r="N33" i="502" s="1"/>
  <c r="H33" i="502"/>
  <c r="AG32" i="502"/>
  <c r="W32" i="502"/>
  <c r="N32" i="502" s="1"/>
  <c r="O32" i="502" s="1"/>
  <c r="P32" i="502"/>
  <c r="Q32" i="502"/>
  <c r="H32" i="502"/>
  <c r="W31" i="502"/>
  <c r="N31" i="502" s="1"/>
  <c r="P31" i="502"/>
  <c r="H31" i="502"/>
  <c r="AE30" i="502"/>
  <c r="AD30" i="502"/>
  <c r="AA30" i="502"/>
  <c r="Z30" i="502"/>
  <c r="M30" i="502"/>
  <c r="AF29" i="502"/>
  <c r="W29" i="502"/>
  <c r="H29" i="502"/>
  <c r="AG28" i="502"/>
  <c r="AF28" i="502"/>
  <c r="W28" i="502"/>
  <c r="H28" i="502"/>
  <c r="AG27" i="502"/>
  <c r="AF27" i="502"/>
  <c r="W27" i="502"/>
  <c r="H27" i="502"/>
  <c r="AG26" i="502"/>
  <c r="AF26" i="502"/>
  <c r="W26" i="502"/>
  <c r="H26" i="502"/>
  <c r="AG25" i="502"/>
  <c r="AF25" i="502"/>
  <c r="W25" i="502"/>
  <c r="H25" i="502"/>
  <c r="AG24" i="502"/>
  <c r="AF24" i="502"/>
  <c r="W24" i="502"/>
  <c r="H24" i="502"/>
  <c r="W23" i="502"/>
  <c r="P23" i="502"/>
  <c r="N23" i="502"/>
  <c r="O23" i="502" s="1"/>
  <c r="Q23" i="502"/>
  <c r="H23" i="502"/>
  <c r="W22" i="502"/>
  <c r="N22" i="502"/>
  <c r="AF22" i="502" s="1"/>
  <c r="P22" i="502"/>
  <c r="H22" i="502"/>
  <c r="W21" i="502"/>
  <c r="P21" i="502"/>
  <c r="N21" i="502"/>
  <c r="O21" i="502" s="1"/>
  <c r="H21" i="502"/>
  <c r="W20" i="502"/>
  <c r="P20" i="502"/>
  <c r="N20" i="502"/>
  <c r="AF20" i="502" s="1"/>
  <c r="H20" i="502"/>
  <c r="W19" i="502"/>
  <c r="N19" i="502"/>
  <c r="AF19" i="502" s="1"/>
  <c r="P19" i="502"/>
  <c r="H19" i="502"/>
  <c r="W18" i="502"/>
  <c r="N18" i="502"/>
  <c r="O18" i="502" s="1"/>
  <c r="P18" i="502"/>
  <c r="H18" i="502"/>
  <c r="AE17" i="502"/>
  <c r="AD17" i="502"/>
  <c r="AA17" i="502"/>
  <c r="Z17" i="502"/>
  <c r="W17" i="502"/>
  <c r="M17" i="502"/>
  <c r="AG16" i="502"/>
  <c r="AF16" i="502"/>
  <c r="W16" i="502"/>
  <c r="H16" i="502"/>
  <c r="AG15" i="502"/>
  <c r="AF15" i="502"/>
  <c r="W15" i="502"/>
  <c r="H15" i="502"/>
  <c r="AG14" i="502"/>
  <c r="AF14" i="502"/>
  <c r="W14" i="502"/>
  <c r="H14" i="502"/>
  <c r="AG13" i="502"/>
  <c r="AF13" i="502"/>
  <c r="W13" i="502"/>
  <c r="H13" i="502"/>
  <c r="AG12" i="502"/>
  <c r="AF12" i="502"/>
  <c r="W12" i="502"/>
  <c r="H12" i="502"/>
  <c r="AG11" i="502"/>
  <c r="AF11" i="502"/>
  <c r="W11" i="502"/>
  <c r="H11" i="502"/>
  <c r="W10" i="502"/>
  <c r="N10" i="502"/>
  <c r="O10" i="502" s="1"/>
  <c r="P10" i="502"/>
  <c r="H10" i="502"/>
  <c r="W9" i="502"/>
  <c r="N9" i="502" s="1"/>
  <c r="P9" i="502"/>
  <c r="H9" i="502"/>
  <c r="W8" i="502"/>
  <c r="N8" i="502"/>
  <c r="O8" i="502" s="1"/>
  <c r="P8" i="502"/>
  <c r="H8" i="502"/>
  <c r="W7" i="502"/>
  <c r="N7" i="502" s="1"/>
  <c r="P7" i="502"/>
  <c r="H7" i="502"/>
  <c r="AG6" i="502"/>
  <c r="W6" i="502"/>
  <c r="N6" i="502"/>
  <c r="AF6" i="502" s="1"/>
  <c r="P6" i="502"/>
  <c r="H6" i="502"/>
  <c r="AF5" i="502"/>
  <c r="W5" i="502"/>
  <c r="N5" i="502"/>
  <c r="P17" i="502"/>
  <c r="H5" i="502"/>
  <c r="AE2" i="502"/>
  <c r="AD2" i="502"/>
  <c r="AA2" i="502"/>
  <c r="Z2" i="502"/>
  <c r="I2" i="502"/>
  <c r="I1" i="502"/>
  <c r="E1" i="502"/>
  <c r="J124" i="501"/>
  <c r="H123" i="501"/>
  <c r="H122" i="501"/>
  <c r="H121" i="501"/>
  <c r="H120" i="501"/>
  <c r="H119" i="501"/>
  <c r="P118" i="501"/>
  <c r="K118" i="501" s="1"/>
  <c r="L118" i="501" s="1"/>
  <c r="H118" i="501"/>
  <c r="P117" i="501"/>
  <c r="K117" i="501"/>
  <c r="L117" i="501" s="1"/>
  <c r="H117" i="501"/>
  <c r="P116" i="501"/>
  <c r="K116" i="501" s="1"/>
  <c r="L116" i="501" s="1"/>
  <c r="H116" i="501"/>
  <c r="P115" i="501"/>
  <c r="K115" i="501"/>
  <c r="L115" i="501" s="1"/>
  <c r="H115" i="501"/>
  <c r="P114" i="501"/>
  <c r="K114" i="501" s="1"/>
  <c r="L114" i="501" s="1"/>
  <c r="H114" i="501"/>
  <c r="P113" i="501"/>
  <c r="K113" i="501"/>
  <c r="L113" i="501" s="1"/>
  <c r="H113" i="501"/>
  <c r="P112" i="501"/>
  <c r="K112" i="501" s="1"/>
  <c r="H112" i="501"/>
  <c r="J111" i="501"/>
  <c r="H110" i="501"/>
  <c r="H109" i="501"/>
  <c r="H108" i="501"/>
  <c r="P107" i="501"/>
  <c r="K107" i="501"/>
  <c r="L107" i="501" s="1"/>
  <c r="H107" i="501"/>
  <c r="P106" i="501"/>
  <c r="K106" i="501" s="1"/>
  <c r="L106" i="501" s="1"/>
  <c r="H106" i="501"/>
  <c r="P105" i="501"/>
  <c r="K105" i="501"/>
  <c r="L105" i="501" s="1"/>
  <c r="H105" i="501"/>
  <c r="P104" i="501"/>
  <c r="K104" i="501" s="1"/>
  <c r="L104" i="501" s="1"/>
  <c r="H104" i="501"/>
  <c r="P103" i="501"/>
  <c r="K103" i="501"/>
  <c r="L103" i="501" s="1"/>
  <c r="H103" i="501"/>
  <c r="P102" i="501"/>
  <c r="K102" i="501" s="1"/>
  <c r="L102" i="501" s="1"/>
  <c r="H102" i="501"/>
  <c r="P101" i="501"/>
  <c r="K101" i="501"/>
  <c r="K111" i="501" s="1"/>
  <c r="H101" i="501"/>
  <c r="J100" i="501"/>
  <c r="H99" i="501"/>
  <c r="H98" i="501"/>
  <c r="H97" i="501"/>
  <c r="H96" i="501"/>
  <c r="H95" i="501"/>
  <c r="P94" i="501"/>
  <c r="K94" i="501" s="1"/>
  <c r="L94" i="501" s="1"/>
  <c r="H94" i="501"/>
  <c r="P93" i="501"/>
  <c r="K93" i="501"/>
  <c r="L93" i="501" s="1"/>
  <c r="H93" i="501"/>
  <c r="P92" i="501"/>
  <c r="K92" i="501" s="1"/>
  <c r="H92" i="501"/>
  <c r="H90" i="501"/>
  <c r="H89" i="501"/>
  <c r="H88" i="501"/>
  <c r="H87" i="501"/>
  <c r="H86" i="501"/>
  <c r="H85" i="501"/>
  <c r="H84" i="501"/>
  <c r="H83" i="501"/>
  <c r="H82" i="501"/>
  <c r="L81" i="501"/>
  <c r="K81" i="501"/>
  <c r="J81" i="501"/>
  <c r="H80" i="501"/>
  <c r="H79" i="501"/>
  <c r="H78" i="501"/>
  <c r="H77" i="501"/>
  <c r="H76" i="501"/>
  <c r="J75" i="501"/>
  <c r="H74" i="501"/>
  <c r="H73" i="501"/>
  <c r="H72" i="501"/>
  <c r="P71" i="501"/>
  <c r="K71" i="501" s="1"/>
  <c r="L71" i="501" s="1"/>
  <c r="H71" i="501"/>
  <c r="P70" i="501"/>
  <c r="L70" i="501"/>
  <c r="K70" i="501"/>
  <c r="H70" i="501"/>
  <c r="P69" i="501"/>
  <c r="L69" i="501"/>
  <c r="K69" i="501"/>
  <c r="H69" i="501"/>
  <c r="P68" i="501"/>
  <c r="K68" i="501" s="1"/>
  <c r="L68" i="501" s="1"/>
  <c r="H68" i="501"/>
  <c r="P67" i="501"/>
  <c r="L67" i="501"/>
  <c r="K67" i="501"/>
  <c r="H67" i="501"/>
  <c r="P66" i="501"/>
  <c r="K66" i="501" s="1"/>
  <c r="L66" i="501" s="1"/>
  <c r="H66" i="501"/>
  <c r="P65" i="501"/>
  <c r="L65" i="501"/>
  <c r="K65" i="501"/>
  <c r="K75" i="501" s="1"/>
  <c r="H65" i="501"/>
  <c r="J64" i="501"/>
  <c r="H63" i="501"/>
  <c r="H62" i="501"/>
  <c r="H61" i="501"/>
  <c r="H60" i="501"/>
  <c r="P59" i="501"/>
  <c r="K59" i="501" s="1"/>
  <c r="L59" i="501" s="1"/>
  <c r="H59" i="501"/>
  <c r="P58" i="501"/>
  <c r="L58" i="501"/>
  <c r="K58" i="501"/>
  <c r="H58" i="501"/>
  <c r="P57" i="501"/>
  <c r="K57" i="501" s="1"/>
  <c r="L57" i="501" s="1"/>
  <c r="H57" i="501"/>
  <c r="P56" i="501"/>
  <c r="L56" i="501"/>
  <c r="K56" i="501"/>
  <c r="H56" i="501"/>
  <c r="P55" i="501"/>
  <c r="K55" i="501" s="1"/>
  <c r="L55" i="501" s="1"/>
  <c r="H55" i="501"/>
  <c r="P54" i="501"/>
  <c r="L54" i="501"/>
  <c r="K54" i="501"/>
  <c r="H54" i="501"/>
  <c r="P53" i="501"/>
  <c r="K53" i="501" s="1"/>
  <c r="H53" i="501"/>
  <c r="P52" i="501"/>
  <c r="L52" i="501"/>
  <c r="K52" i="501"/>
  <c r="H52" i="501"/>
  <c r="H50" i="501"/>
  <c r="H49" i="501"/>
  <c r="H47" i="501"/>
  <c r="H46" i="501"/>
  <c r="H45" i="501"/>
  <c r="H44" i="501"/>
  <c r="H43" i="501"/>
  <c r="H42" i="501"/>
  <c r="H41" i="501"/>
  <c r="H40" i="501"/>
  <c r="H39" i="501"/>
  <c r="J38" i="501"/>
  <c r="H37" i="501"/>
  <c r="H36" i="501"/>
  <c r="H35" i="501"/>
  <c r="H34" i="501"/>
  <c r="H33" i="501"/>
  <c r="H32" i="501"/>
  <c r="H31" i="501"/>
  <c r="H30" i="501"/>
  <c r="H29" i="501"/>
  <c r="P28" i="501"/>
  <c r="K28" i="501"/>
  <c r="L28" i="501" s="1"/>
  <c r="H28" i="501"/>
  <c r="P27" i="501"/>
  <c r="K27" i="501"/>
  <c r="L27" i="501" s="1"/>
  <c r="H27" i="501"/>
  <c r="P26" i="501"/>
  <c r="K26" i="501" s="1"/>
  <c r="L26" i="501" s="1"/>
  <c r="H26" i="501"/>
  <c r="P25" i="501"/>
  <c r="K25" i="501"/>
  <c r="L25" i="501" s="1"/>
  <c r="H25" i="501"/>
  <c r="J24" i="501"/>
  <c r="H23" i="501"/>
  <c r="H22" i="501"/>
  <c r="P21" i="501"/>
  <c r="K21" i="501"/>
  <c r="L21" i="501" s="1"/>
  <c r="H21" i="501"/>
  <c r="P20" i="501"/>
  <c r="K20" i="501"/>
  <c r="L20" i="501" s="1"/>
  <c r="H20" i="501"/>
  <c r="P19" i="501"/>
  <c r="K19" i="501"/>
  <c r="L19" i="501" s="1"/>
  <c r="H19" i="501"/>
  <c r="P18" i="501"/>
  <c r="K18" i="501"/>
  <c r="L18" i="501" s="1"/>
  <c r="H18" i="501"/>
  <c r="P17" i="501"/>
  <c r="K17" i="501"/>
  <c r="L17" i="501" s="1"/>
  <c r="L24" i="501" s="1"/>
  <c r="H17" i="501"/>
  <c r="J16" i="501"/>
  <c r="H15" i="501"/>
  <c r="H14" i="501"/>
  <c r="H13" i="501"/>
  <c r="H12" i="501"/>
  <c r="H11" i="501"/>
  <c r="H10" i="501"/>
  <c r="H9" i="501"/>
  <c r="P8" i="501"/>
  <c r="K8" i="501"/>
  <c r="L8" i="501" s="1"/>
  <c r="H8" i="501"/>
  <c r="P7" i="501"/>
  <c r="K7" i="501" s="1"/>
  <c r="L7" i="501" s="1"/>
  <c r="H7" i="501"/>
  <c r="P6" i="501"/>
  <c r="K6" i="501"/>
  <c r="L6" i="501" s="1"/>
  <c r="H6" i="501"/>
  <c r="P5" i="501"/>
  <c r="K5" i="501" s="1"/>
  <c r="H5" i="501"/>
  <c r="I2" i="501"/>
  <c r="I1" i="501"/>
  <c r="E1" i="501"/>
  <c r="R121" i="503" l="1"/>
  <c r="S109" i="503" s="1"/>
  <c r="Q121" i="503"/>
  <c r="Q147" i="503"/>
  <c r="R147" i="503"/>
  <c r="S135" i="503" s="1"/>
  <c r="R30" i="503"/>
  <c r="S18" i="503" s="1"/>
  <c r="Q30" i="503"/>
  <c r="Q161" i="503"/>
  <c r="O173" i="503"/>
  <c r="R161" i="503"/>
  <c r="Q143" i="503"/>
  <c r="R143" i="503"/>
  <c r="R84" i="503"/>
  <c r="Q84" i="503"/>
  <c r="Q100" i="503"/>
  <c r="R89" i="503"/>
  <c r="O82" i="503"/>
  <c r="R82" i="503" s="1"/>
  <c r="S70" i="503" s="1"/>
  <c r="Q70" i="503"/>
  <c r="R70" i="503"/>
  <c r="R34" i="503"/>
  <c r="Q34" i="503"/>
  <c r="R33" i="503"/>
  <c r="Q33" i="503"/>
  <c r="Q45" i="503"/>
  <c r="R45" i="503"/>
  <c r="Q10" i="503"/>
  <c r="R60" i="503"/>
  <c r="Q60" i="503"/>
  <c r="AG69" i="503"/>
  <c r="AH57" i="503" s="1"/>
  <c r="Q69" i="503"/>
  <c r="AF69" i="503"/>
  <c r="R148" i="503"/>
  <c r="Q148" i="503"/>
  <c r="O160" i="503"/>
  <c r="Q164" i="503"/>
  <c r="R164" i="503"/>
  <c r="Q127" i="503"/>
  <c r="R127" i="503"/>
  <c r="AG173" i="503"/>
  <c r="AH161" i="503" s="1"/>
  <c r="AF173" i="503"/>
  <c r="Q122" i="503"/>
  <c r="O134" i="503"/>
  <c r="R122" i="503"/>
  <c r="AG134" i="503"/>
  <c r="AH122" i="503" s="1"/>
  <c r="AF134" i="503"/>
  <c r="R101" i="503"/>
  <c r="Q101" i="503"/>
  <c r="R97" i="503"/>
  <c r="Q97" i="503"/>
  <c r="Q108" i="503"/>
  <c r="R86" i="503"/>
  <c r="Q86" i="503"/>
  <c r="R83" i="503"/>
  <c r="Q83" i="503"/>
  <c r="O95" i="503"/>
  <c r="Q72" i="503"/>
  <c r="R72" i="503"/>
  <c r="R7" i="503"/>
  <c r="Q7" i="503"/>
  <c r="R102" i="503"/>
  <c r="Q102" i="503"/>
  <c r="AF30" i="503"/>
  <c r="AG30" i="503"/>
  <c r="AH18" i="503" s="1"/>
  <c r="Q111" i="503"/>
  <c r="R111" i="503"/>
  <c r="Q85" i="503"/>
  <c r="R32" i="503"/>
  <c r="Q32" i="503"/>
  <c r="Q9" i="503"/>
  <c r="R9" i="503"/>
  <c r="R5" i="503"/>
  <c r="Q5" i="503"/>
  <c r="O17" i="503"/>
  <c r="AG56" i="503"/>
  <c r="AH44" i="503" s="1"/>
  <c r="Q56" i="503"/>
  <c r="AF56" i="503"/>
  <c r="R49" i="503"/>
  <c r="Q43" i="503"/>
  <c r="AG43" i="503"/>
  <c r="AH31" i="503" s="1"/>
  <c r="AF43" i="503"/>
  <c r="Q22" i="503"/>
  <c r="R22" i="503"/>
  <c r="AG147" i="503"/>
  <c r="AH135" i="503" s="1"/>
  <c r="AF147" i="503"/>
  <c r="Q123" i="503"/>
  <c r="R123" i="503"/>
  <c r="R117" i="503"/>
  <c r="Q117" i="503"/>
  <c r="Q137" i="503"/>
  <c r="R137" i="503"/>
  <c r="Q152" i="503"/>
  <c r="R152" i="503"/>
  <c r="AG95" i="503"/>
  <c r="AH83" i="503" s="1"/>
  <c r="AF95" i="503"/>
  <c r="R88" i="503"/>
  <c r="Q88" i="503"/>
  <c r="AF82" i="503"/>
  <c r="Q82" i="503"/>
  <c r="AG82" i="503"/>
  <c r="AH70" i="503" s="1"/>
  <c r="Q113" i="503"/>
  <c r="R113" i="503"/>
  <c r="Q73" i="503"/>
  <c r="R73" i="503"/>
  <c r="Q115" i="503"/>
  <c r="R115" i="503"/>
  <c r="R85" i="503"/>
  <c r="R61" i="503"/>
  <c r="Q61" i="503"/>
  <c r="R31" i="503"/>
  <c r="Q31" i="503"/>
  <c r="O43" i="503"/>
  <c r="R43" i="503" s="1"/>
  <c r="S31" i="503" s="1"/>
  <c r="Q24" i="503"/>
  <c r="R24" i="503"/>
  <c r="AG17" i="503"/>
  <c r="AH5" i="503" s="1"/>
  <c r="AF17" i="503"/>
  <c r="Q20" i="503"/>
  <c r="R20" i="503"/>
  <c r="R58" i="503"/>
  <c r="Q58" i="503"/>
  <c r="Q8" i="503"/>
  <c r="Q49" i="503"/>
  <c r="Q26" i="503"/>
  <c r="R26" i="503"/>
  <c r="R37" i="503"/>
  <c r="Q37" i="503"/>
  <c r="Q6" i="503"/>
  <c r="Q166" i="503"/>
  <c r="R166" i="503"/>
  <c r="Q162" i="503"/>
  <c r="R162" i="503"/>
  <c r="Q129" i="503"/>
  <c r="R129" i="503"/>
  <c r="Q154" i="503"/>
  <c r="R154" i="503"/>
  <c r="Q125" i="503"/>
  <c r="R125" i="503"/>
  <c r="Q141" i="503"/>
  <c r="R141" i="503"/>
  <c r="AF121" i="503"/>
  <c r="AG121" i="503"/>
  <c r="AH109" i="503" s="1"/>
  <c r="R99" i="503"/>
  <c r="Q99" i="503"/>
  <c r="R75" i="503"/>
  <c r="Q75" i="503"/>
  <c r="Q150" i="503"/>
  <c r="R150" i="503"/>
  <c r="Q139" i="503"/>
  <c r="R139" i="503"/>
  <c r="AG108" i="503"/>
  <c r="AH96" i="503" s="1"/>
  <c r="AF108" i="503"/>
  <c r="R90" i="503"/>
  <c r="Q90" i="503"/>
  <c r="R74" i="503"/>
  <c r="Q74" i="503"/>
  <c r="R59" i="503"/>
  <c r="Q59" i="503"/>
  <c r="R36" i="503"/>
  <c r="Q36" i="503"/>
  <c r="Q44" i="503"/>
  <c r="O56" i="503"/>
  <c r="R56" i="503" s="1"/>
  <c r="S44" i="503" s="1"/>
  <c r="R44" i="503"/>
  <c r="Q47" i="503"/>
  <c r="R47" i="503"/>
  <c r="R35" i="503"/>
  <c r="Q35" i="503"/>
  <c r="O69" i="503"/>
  <c r="R69" i="503" s="1"/>
  <c r="S57" i="503" s="1"/>
  <c r="R57" i="503"/>
  <c r="Q57" i="503"/>
  <c r="AG7" i="502"/>
  <c r="AF7" i="502"/>
  <c r="O7" i="502"/>
  <c r="Q10" i="502"/>
  <c r="R10" i="502"/>
  <c r="AG33" i="502"/>
  <c r="AF33" i="502"/>
  <c r="O33" i="502"/>
  <c r="G1" i="502"/>
  <c r="G2" i="502" s="1"/>
  <c r="N17" i="502"/>
  <c r="AG9" i="502"/>
  <c r="O9" i="502"/>
  <c r="AF9" i="502"/>
  <c r="R23" i="502"/>
  <c r="R8" i="502"/>
  <c r="Q8" i="502"/>
  <c r="R21" i="502"/>
  <c r="Q21" i="502"/>
  <c r="R18" i="502"/>
  <c r="Q18" i="502"/>
  <c r="O5" i="502"/>
  <c r="O6" i="502"/>
  <c r="P5" i="502"/>
  <c r="AF8" i="502"/>
  <c r="AF10" i="502"/>
  <c r="AF18" i="502"/>
  <c r="AG19" i="502"/>
  <c r="O20" i="502"/>
  <c r="AF21" i="502"/>
  <c r="O22" i="502"/>
  <c r="AF23" i="502"/>
  <c r="N30" i="502"/>
  <c r="AF32" i="502"/>
  <c r="AG34" i="502"/>
  <c r="O34" i="502"/>
  <c r="R48" i="502"/>
  <c r="Q48" i="502"/>
  <c r="AG51" i="502"/>
  <c r="AF51" i="502"/>
  <c r="O51" i="502"/>
  <c r="AG8" i="502"/>
  <c r="AG10" i="502"/>
  <c r="AG18" i="502"/>
  <c r="AG21" i="502"/>
  <c r="AG23" i="502"/>
  <c r="P33" i="502"/>
  <c r="AF34" i="502"/>
  <c r="P43" i="502"/>
  <c r="AG45" i="502"/>
  <c r="AF45" i="502"/>
  <c r="O45" i="502"/>
  <c r="R50" i="502"/>
  <c r="Q50" i="502"/>
  <c r="O19" i="502"/>
  <c r="P30" i="502"/>
  <c r="N43" i="502"/>
  <c r="O31" i="502"/>
  <c r="AG31" i="502"/>
  <c r="O37" i="502"/>
  <c r="AG37" i="502"/>
  <c r="AF37" i="502"/>
  <c r="AG38" i="502"/>
  <c r="O38" i="502"/>
  <c r="AG47" i="502"/>
  <c r="AF47" i="502"/>
  <c r="O47" i="502"/>
  <c r="R59" i="502"/>
  <c r="AG5" i="502"/>
  <c r="AG20" i="502"/>
  <c r="AG22" i="502"/>
  <c r="AF31" i="502"/>
  <c r="R32" i="502"/>
  <c r="O35" i="502"/>
  <c r="AG35" i="502"/>
  <c r="AF35" i="502"/>
  <c r="AG36" i="502"/>
  <c r="O36" i="502"/>
  <c r="AF38" i="502"/>
  <c r="N56" i="502"/>
  <c r="AF44" i="502"/>
  <c r="O44" i="502"/>
  <c r="AG44" i="502"/>
  <c r="R46" i="502"/>
  <c r="Q46" i="502"/>
  <c r="AG49" i="502"/>
  <c r="AF49" i="502"/>
  <c r="O49" i="502"/>
  <c r="P35" i="502"/>
  <c r="P37" i="502"/>
  <c r="P46" i="502"/>
  <c r="AF46" i="502"/>
  <c r="P48" i="502"/>
  <c r="AF48" i="502"/>
  <c r="P50" i="502"/>
  <c r="AF50" i="502"/>
  <c r="Q57" i="502"/>
  <c r="AF57" i="502"/>
  <c r="AG58" i="502"/>
  <c r="AG60" i="502"/>
  <c r="P69" i="502"/>
  <c r="N69" i="502"/>
  <c r="Q71" i="502"/>
  <c r="Q73" i="502"/>
  <c r="AG76" i="502"/>
  <c r="AF76" i="502"/>
  <c r="O76" i="502"/>
  <c r="AG88" i="502"/>
  <c r="AF88" i="502"/>
  <c r="O88" i="502"/>
  <c r="R97" i="502"/>
  <c r="Q97" i="502"/>
  <c r="AG98" i="502"/>
  <c r="AF98" i="502"/>
  <c r="O98" i="502"/>
  <c r="R101" i="502"/>
  <c r="Q101" i="502"/>
  <c r="AG102" i="502"/>
  <c r="AF102" i="502"/>
  <c r="O102" i="502"/>
  <c r="AG46" i="502"/>
  <c r="AG48" i="502"/>
  <c r="AG50" i="502"/>
  <c r="AG57" i="502"/>
  <c r="AF59" i="502"/>
  <c r="AF61" i="502"/>
  <c r="AG72" i="502"/>
  <c r="AF72" i="502"/>
  <c r="AG74" i="502"/>
  <c r="AF74" i="502"/>
  <c r="O85" i="502"/>
  <c r="AG85" i="502"/>
  <c r="AF85" i="502"/>
  <c r="AG109" i="502"/>
  <c r="AF109" i="502"/>
  <c r="N121" i="502"/>
  <c r="O109" i="502"/>
  <c r="P121" i="502"/>
  <c r="AF122" i="502"/>
  <c r="N134" i="502"/>
  <c r="O122" i="502"/>
  <c r="AG122" i="502"/>
  <c r="O58" i="502"/>
  <c r="O69" i="502" s="1"/>
  <c r="Q59" i="502"/>
  <c r="O60" i="502"/>
  <c r="Q61" i="502"/>
  <c r="Q72" i="502"/>
  <c r="AG84" i="502"/>
  <c r="AF84" i="502"/>
  <c r="O84" i="502"/>
  <c r="O87" i="502"/>
  <c r="AG87" i="502"/>
  <c r="AF87" i="502"/>
  <c r="R89" i="502"/>
  <c r="Q89" i="502"/>
  <c r="O96" i="502"/>
  <c r="AG96" i="502"/>
  <c r="N108" i="502"/>
  <c r="AF96" i="502"/>
  <c r="R99" i="502"/>
  <c r="Q99" i="502"/>
  <c r="AG100" i="502"/>
  <c r="AF100" i="502"/>
  <c r="O100" i="502"/>
  <c r="R103" i="502"/>
  <c r="Q103" i="502"/>
  <c r="N82" i="502"/>
  <c r="O70" i="502"/>
  <c r="AG70" i="502"/>
  <c r="R72" i="502"/>
  <c r="Q74" i="502"/>
  <c r="R75" i="502"/>
  <c r="Q75" i="502"/>
  <c r="AG86" i="502"/>
  <c r="AF86" i="502"/>
  <c r="O86" i="502"/>
  <c r="R83" i="502"/>
  <c r="AG83" i="502"/>
  <c r="AF97" i="502"/>
  <c r="AF99" i="502"/>
  <c r="AF101" i="502"/>
  <c r="AF103" i="502"/>
  <c r="O110" i="502"/>
  <c r="AG111" i="502"/>
  <c r="O112" i="502"/>
  <c r="AG113" i="502"/>
  <c r="O114" i="502"/>
  <c r="AG115" i="502"/>
  <c r="O116" i="502"/>
  <c r="R126" i="502"/>
  <c r="Q126" i="502"/>
  <c r="P134" i="502"/>
  <c r="R153" i="502"/>
  <c r="Q153" i="502"/>
  <c r="R165" i="502"/>
  <c r="Q165" i="502"/>
  <c r="P95" i="502"/>
  <c r="N95" i="502"/>
  <c r="AF110" i="502"/>
  <c r="AF112" i="502"/>
  <c r="AF114" i="502"/>
  <c r="AF116" i="502"/>
  <c r="AF124" i="502"/>
  <c r="AG127" i="502"/>
  <c r="AF127" i="502"/>
  <c r="O127" i="502"/>
  <c r="R136" i="502"/>
  <c r="Q136" i="502"/>
  <c r="R140" i="502"/>
  <c r="Q140" i="502"/>
  <c r="R144" i="502"/>
  <c r="Q144" i="502"/>
  <c r="R151" i="502"/>
  <c r="Q151" i="502"/>
  <c r="Q156" i="502"/>
  <c r="R156" i="502"/>
  <c r="P160" i="502"/>
  <c r="R163" i="502"/>
  <c r="Q163" i="502"/>
  <c r="P83" i="502"/>
  <c r="P84" i="502"/>
  <c r="P86" i="502"/>
  <c r="P88" i="502"/>
  <c r="O95" i="502"/>
  <c r="O111" i="502"/>
  <c r="O113" i="502"/>
  <c r="O115" i="502"/>
  <c r="AG123" i="502"/>
  <c r="AF123" i="502"/>
  <c r="O123" i="502"/>
  <c r="R124" i="502"/>
  <c r="Q124" i="502"/>
  <c r="R128" i="502"/>
  <c r="Q128" i="502"/>
  <c r="R130" i="502"/>
  <c r="Q130" i="502"/>
  <c r="AG125" i="502"/>
  <c r="AF125" i="502"/>
  <c r="O125" i="502"/>
  <c r="AF126" i="502"/>
  <c r="R138" i="502"/>
  <c r="Q138" i="502"/>
  <c r="R142" i="502"/>
  <c r="Q142" i="502"/>
  <c r="AF160" i="502"/>
  <c r="R149" i="502"/>
  <c r="Q149" i="502"/>
  <c r="R155" i="502"/>
  <c r="Q155" i="502"/>
  <c r="AF128" i="502"/>
  <c r="AF130" i="502"/>
  <c r="P135" i="502"/>
  <c r="AF136" i="502"/>
  <c r="AF138" i="502"/>
  <c r="AF140" i="502"/>
  <c r="AF142" i="502"/>
  <c r="AF144" i="502"/>
  <c r="N147" i="502"/>
  <c r="AF149" i="502"/>
  <c r="AF151" i="502"/>
  <c r="AF153" i="502"/>
  <c r="AF155" i="502"/>
  <c r="AG160" i="502"/>
  <c r="AH148" i="502" s="1"/>
  <c r="AG161" i="502"/>
  <c r="AF163" i="502"/>
  <c r="AF165" i="502"/>
  <c r="AG124" i="502"/>
  <c r="AG126" i="502"/>
  <c r="AG128" i="502"/>
  <c r="O129" i="502"/>
  <c r="AG130" i="502"/>
  <c r="AF135" i="502"/>
  <c r="AG136" i="502"/>
  <c r="O137" i="502"/>
  <c r="AG138" i="502"/>
  <c r="O139" i="502"/>
  <c r="AG140" i="502"/>
  <c r="O141" i="502"/>
  <c r="AG142" i="502"/>
  <c r="O143" i="502"/>
  <c r="AG144" i="502"/>
  <c r="AF148" i="502"/>
  <c r="AG149" i="502"/>
  <c r="O150" i="502"/>
  <c r="AG151" i="502"/>
  <c r="O152" i="502"/>
  <c r="AG153" i="502"/>
  <c r="O154" i="502"/>
  <c r="AG155" i="502"/>
  <c r="O161" i="502"/>
  <c r="O162" i="502"/>
  <c r="AG163" i="502"/>
  <c r="O164" i="502"/>
  <c r="AG165" i="502"/>
  <c r="O166" i="502"/>
  <c r="P173" i="502"/>
  <c r="N173" i="502"/>
  <c r="AF129" i="502"/>
  <c r="AG135" i="502"/>
  <c r="AF137" i="502"/>
  <c r="AF139" i="502"/>
  <c r="AF141" i="502"/>
  <c r="AF143" i="502"/>
  <c r="AG148" i="502"/>
  <c r="AF150" i="502"/>
  <c r="AF152" i="502"/>
  <c r="AF154" i="502"/>
  <c r="AF162" i="502"/>
  <c r="AF164" i="502"/>
  <c r="AF166" i="502"/>
  <c r="O148" i="502"/>
  <c r="L64" i="501"/>
  <c r="K64" i="501"/>
  <c r="L53" i="501"/>
  <c r="L75" i="501"/>
  <c r="L112" i="501"/>
  <c r="L124" i="501" s="1"/>
  <c r="K124" i="501"/>
  <c r="L92" i="501"/>
  <c r="L100" i="501" s="1"/>
  <c r="K100" i="501"/>
  <c r="L38" i="501"/>
  <c r="G1" i="501"/>
  <c r="G2" i="501" s="1"/>
  <c r="L5" i="501"/>
  <c r="L16" i="501" s="1"/>
  <c r="K16" i="501"/>
  <c r="K38" i="501"/>
  <c r="L101" i="501"/>
  <c r="L111" i="501" s="1"/>
  <c r="K24" i="501"/>
  <c r="R134" i="503" l="1"/>
  <c r="S122" i="503" s="1"/>
  <c r="Q134" i="503"/>
  <c r="R160" i="503"/>
  <c r="S148" i="503" s="1"/>
  <c r="Q160" i="503"/>
  <c r="Q17" i="503"/>
  <c r="R17" i="503"/>
  <c r="S5" i="503" s="1"/>
  <c r="E2" i="503"/>
  <c r="R173" i="503"/>
  <c r="S161" i="503" s="1"/>
  <c r="Q173" i="503"/>
  <c r="R108" i="503"/>
  <c r="S96" i="503" s="1"/>
  <c r="Q95" i="503"/>
  <c r="R95" i="503"/>
  <c r="S83" i="503" s="1"/>
  <c r="AG173" i="502"/>
  <c r="AH161" i="502" s="1"/>
  <c r="AF173" i="502"/>
  <c r="Q164" i="502"/>
  <c r="R164" i="502"/>
  <c r="Q129" i="502"/>
  <c r="R129" i="502"/>
  <c r="AG147" i="502"/>
  <c r="AH135" i="502" s="1"/>
  <c r="AF147" i="502"/>
  <c r="R135" i="502"/>
  <c r="R111" i="502"/>
  <c r="Q111" i="502"/>
  <c r="AG95" i="502"/>
  <c r="AH83" i="502" s="1"/>
  <c r="AF95" i="502"/>
  <c r="Q86" i="502"/>
  <c r="R86" i="502"/>
  <c r="R70" i="502"/>
  <c r="O82" i="502"/>
  <c r="Q70" i="502"/>
  <c r="Q100" i="502"/>
  <c r="R100" i="502"/>
  <c r="O108" i="502"/>
  <c r="R96" i="502"/>
  <c r="Q96" i="502"/>
  <c r="AG134" i="502"/>
  <c r="AH122" i="502" s="1"/>
  <c r="AF134" i="502"/>
  <c r="AG121" i="502"/>
  <c r="AH109" i="502" s="1"/>
  <c r="AF121" i="502"/>
  <c r="Q102" i="502"/>
  <c r="R102" i="502"/>
  <c r="Q43" i="502"/>
  <c r="AG43" i="502"/>
  <c r="AH31" i="502" s="1"/>
  <c r="AF43" i="502"/>
  <c r="R74" i="502"/>
  <c r="R61" i="502"/>
  <c r="R5" i="502"/>
  <c r="Q5" i="502"/>
  <c r="O17" i="502"/>
  <c r="Q7" i="502"/>
  <c r="R7" i="502"/>
  <c r="R148" i="502"/>
  <c r="Q148" i="502"/>
  <c r="O160" i="502"/>
  <c r="Q154" i="502"/>
  <c r="R154" i="502"/>
  <c r="Q150" i="502"/>
  <c r="R150" i="502"/>
  <c r="Q143" i="502"/>
  <c r="R143" i="502"/>
  <c r="Q139" i="502"/>
  <c r="R139" i="502"/>
  <c r="Q125" i="502"/>
  <c r="R125" i="502"/>
  <c r="R95" i="502"/>
  <c r="S83" i="502" s="1"/>
  <c r="Q95" i="502"/>
  <c r="R116" i="502"/>
  <c r="Q116" i="502"/>
  <c r="R112" i="502"/>
  <c r="Q112" i="502"/>
  <c r="Q82" i="502"/>
  <c r="AG82" i="502"/>
  <c r="AH70" i="502" s="1"/>
  <c r="AF82" i="502"/>
  <c r="R87" i="502"/>
  <c r="Q87" i="502"/>
  <c r="R58" i="502"/>
  <c r="Q58" i="502"/>
  <c r="R85" i="502"/>
  <c r="Q85" i="502"/>
  <c r="Q98" i="502"/>
  <c r="R98" i="502"/>
  <c r="Q49" i="502"/>
  <c r="R49" i="502"/>
  <c r="AG56" i="502"/>
  <c r="AH44" i="502" s="1"/>
  <c r="Q56" i="502"/>
  <c r="AF56" i="502"/>
  <c r="Q38" i="502"/>
  <c r="R38" i="502"/>
  <c r="Q37" i="502"/>
  <c r="R37" i="502"/>
  <c r="Q51" i="502"/>
  <c r="R51" i="502"/>
  <c r="AG30" i="502"/>
  <c r="AH18" i="502" s="1"/>
  <c r="AF30" i="502"/>
  <c r="Q20" i="502"/>
  <c r="R20" i="502"/>
  <c r="AG17" i="502"/>
  <c r="AH5" i="502" s="1"/>
  <c r="AF17" i="502"/>
  <c r="Q166" i="502"/>
  <c r="R166" i="502"/>
  <c r="Q162" i="502"/>
  <c r="R162" i="502"/>
  <c r="Q135" i="502"/>
  <c r="R115" i="502"/>
  <c r="Q115" i="502"/>
  <c r="AF108" i="502"/>
  <c r="AG108" i="502"/>
  <c r="AH96" i="502" s="1"/>
  <c r="Q84" i="502"/>
  <c r="R84" i="502"/>
  <c r="AG69" i="502"/>
  <c r="AH57" i="502" s="1"/>
  <c r="Q69" i="502"/>
  <c r="AF69" i="502"/>
  <c r="Q47" i="502"/>
  <c r="R47" i="502"/>
  <c r="Q34" i="502"/>
  <c r="R34" i="502"/>
  <c r="Q161" i="502"/>
  <c r="O173" i="502"/>
  <c r="R161" i="502"/>
  <c r="Q152" i="502"/>
  <c r="R152" i="502"/>
  <c r="Q141" i="502"/>
  <c r="R141" i="502"/>
  <c r="Q137" i="502"/>
  <c r="R137" i="502"/>
  <c r="O147" i="502"/>
  <c r="Q123" i="502"/>
  <c r="R123" i="502"/>
  <c r="R113" i="502"/>
  <c r="Q113" i="502"/>
  <c r="Q127" i="502"/>
  <c r="R127" i="502"/>
  <c r="R114" i="502"/>
  <c r="Q114" i="502"/>
  <c r="R110" i="502"/>
  <c r="Q110" i="502"/>
  <c r="R60" i="502"/>
  <c r="Q60" i="502"/>
  <c r="Q122" i="502"/>
  <c r="O134" i="502"/>
  <c r="R122" i="502"/>
  <c r="R109" i="502"/>
  <c r="Q109" i="502"/>
  <c r="O121" i="502"/>
  <c r="Q88" i="502"/>
  <c r="R88" i="502"/>
  <c r="Q76" i="502"/>
  <c r="R76" i="502"/>
  <c r="R69" i="502"/>
  <c r="S57" i="502" s="1"/>
  <c r="Q44" i="502"/>
  <c r="O56" i="502"/>
  <c r="R56" i="502" s="1"/>
  <c r="S44" i="502" s="1"/>
  <c r="R44" i="502"/>
  <c r="Q36" i="502"/>
  <c r="R36" i="502"/>
  <c r="Q35" i="502"/>
  <c r="R35" i="502"/>
  <c r="O43" i="502"/>
  <c r="R43" i="502" s="1"/>
  <c r="S31" i="502" s="1"/>
  <c r="R31" i="502"/>
  <c r="Q31" i="502"/>
  <c r="R19" i="502"/>
  <c r="Q19" i="502"/>
  <c r="R57" i="502"/>
  <c r="Q45" i="502"/>
  <c r="R45" i="502"/>
  <c r="Q22" i="502"/>
  <c r="R22" i="502"/>
  <c r="R6" i="502"/>
  <c r="Q6" i="502"/>
  <c r="O30" i="502"/>
  <c r="Q9" i="502"/>
  <c r="R9" i="502"/>
  <c r="Q33" i="502"/>
  <c r="R33" i="502"/>
  <c r="E2" i="501"/>
  <c r="Q147" i="502" l="1"/>
  <c r="R147" i="502"/>
  <c r="S135" i="502" s="1"/>
  <c r="R173" i="502"/>
  <c r="S161" i="502" s="1"/>
  <c r="Q173" i="502"/>
  <c r="R160" i="502"/>
  <c r="S148" i="502" s="1"/>
  <c r="Q160" i="502"/>
  <c r="R30" i="502"/>
  <c r="S18" i="502" s="1"/>
  <c r="Q30" i="502"/>
  <c r="Q121" i="502"/>
  <c r="R121" i="502"/>
  <c r="S109" i="502" s="1"/>
  <c r="R134" i="502"/>
  <c r="S122" i="502" s="1"/>
  <c r="Q134" i="502"/>
  <c r="R17" i="502"/>
  <c r="S5" i="502" s="1"/>
  <c r="Q17" i="502"/>
  <c r="E2" i="502"/>
  <c r="R108" i="502"/>
  <c r="S96" i="502" s="1"/>
  <c r="Q108" i="502"/>
  <c r="R82" i="502"/>
  <c r="S70" i="502" s="1"/>
  <c r="M32" i="500" l="1"/>
  <c r="L32" i="500"/>
  <c r="L8" i="500" s="1"/>
  <c r="K32" i="500"/>
  <c r="J32" i="500"/>
  <c r="I32" i="500"/>
  <c r="H32" i="500"/>
  <c r="G32" i="500"/>
  <c r="F32" i="500"/>
  <c r="E32" i="500"/>
  <c r="D32" i="500"/>
  <c r="J8" i="500" s="1"/>
  <c r="Q15" i="500"/>
  <c r="P15" i="500"/>
  <c r="O15" i="500"/>
  <c r="N15" i="500"/>
  <c r="M15" i="500"/>
  <c r="L15" i="500"/>
  <c r="K15" i="500"/>
  <c r="J15" i="500"/>
  <c r="I15" i="500"/>
  <c r="H15" i="500"/>
  <c r="G15" i="500"/>
  <c r="F15" i="500"/>
  <c r="H8" i="500" s="1"/>
  <c r="E15" i="500"/>
  <c r="D15" i="500"/>
  <c r="L7" i="500"/>
  <c r="J7" i="500"/>
  <c r="H7" i="500"/>
  <c r="F7" i="500"/>
  <c r="L6" i="500"/>
  <c r="J6" i="500"/>
  <c r="H6" i="500"/>
  <c r="F6" i="500"/>
  <c r="F8" i="500" l="1"/>
  <c r="R144" i="496"/>
  <c r="R142" i="496"/>
  <c r="R143" i="496"/>
  <c r="N144" i="496"/>
  <c r="O144" i="496"/>
  <c r="Q144" i="496" s="1"/>
  <c r="P144" i="496"/>
  <c r="N131" i="496" l="1"/>
  <c r="O131" i="496"/>
  <c r="Q131" i="496" s="1"/>
  <c r="P131" i="496"/>
  <c r="R131" i="496" l="1"/>
  <c r="J124" i="499"/>
  <c r="H123" i="499"/>
  <c r="H122" i="499"/>
  <c r="H121" i="499"/>
  <c r="H120" i="499"/>
  <c r="H119" i="499"/>
  <c r="P118" i="499"/>
  <c r="K118" i="499" s="1"/>
  <c r="L118" i="499" s="1"/>
  <c r="H118" i="499"/>
  <c r="P117" i="499"/>
  <c r="K117" i="499"/>
  <c r="L117" i="499" s="1"/>
  <c r="H117" i="499"/>
  <c r="P116" i="499"/>
  <c r="K116" i="499" s="1"/>
  <c r="L116" i="499" s="1"/>
  <c r="H116" i="499"/>
  <c r="P115" i="499"/>
  <c r="K115" i="499"/>
  <c r="L115" i="499" s="1"/>
  <c r="H115" i="499"/>
  <c r="P114" i="499"/>
  <c r="K114" i="499" s="1"/>
  <c r="L114" i="499" s="1"/>
  <c r="H114" i="499"/>
  <c r="P113" i="499"/>
  <c r="K113" i="499"/>
  <c r="L113" i="499" s="1"/>
  <c r="H113" i="499"/>
  <c r="P112" i="499"/>
  <c r="K112" i="499" s="1"/>
  <c r="H112" i="499"/>
  <c r="J111" i="499"/>
  <c r="H110" i="499"/>
  <c r="H109" i="499"/>
  <c r="H108" i="499"/>
  <c r="P107" i="499"/>
  <c r="K107" i="499"/>
  <c r="L107" i="499" s="1"/>
  <c r="H107" i="499"/>
  <c r="P106" i="499"/>
  <c r="K106" i="499" s="1"/>
  <c r="L106" i="499" s="1"/>
  <c r="H106" i="499"/>
  <c r="P105" i="499"/>
  <c r="K105" i="499"/>
  <c r="L105" i="499" s="1"/>
  <c r="H105" i="499"/>
  <c r="P104" i="499"/>
  <c r="K104" i="499" s="1"/>
  <c r="L104" i="499" s="1"/>
  <c r="H104" i="499"/>
  <c r="P103" i="499"/>
  <c r="K103" i="499"/>
  <c r="L103" i="499" s="1"/>
  <c r="H103" i="499"/>
  <c r="P102" i="499"/>
  <c r="K102" i="499" s="1"/>
  <c r="L102" i="499" s="1"/>
  <c r="H102" i="499"/>
  <c r="P101" i="499"/>
  <c r="K101" i="499"/>
  <c r="H101" i="499"/>
  <c r="J100" i="499"/>
  <c r="H99" i="499"/>
  <c r="H98" i="499"/>
  <c r="H97" i="499"/>
  <c r="H96" i="499"/>
  <c r="H95" i="499"/>
  <c r="P94" i="499"/>
  <c r="K94" i="499" s="1"/>
  <c r="L94" i="499" s="1"/>
  <c r="H94" i="499"/>
  <c r="P93" i="499"/>
  <c r="K93" i="499"/>
  <c r="L93" i="499" s="1"/>
  <c r="H93" i="499"/>
  <c r="P92" i="499"/>
  <c r="K92" i="499" s="1"/>
  <c r="H92" i="499"/>
  <c r="H90" i="499"/>
  <c r="H89" i="499"/>
  <c r="H88" i="499"/>
  <c r="H87" i="499"/>
  <c r="H86" i="499"/>
  <c r="H85" i="499"/>
  <c r="H84" i="499"/>
  <c r="H83" i="499"/>
  <c r="H82" i="499"/>
  <c r="L81" i="499"/>
  <c r="K81" i="499"/>
  <c r="J81" i="499"/>
  <c r="H80" i="499"/>
  <c r="H79" i="499"/>
  <c r="H78" i="499"/>
  <c r="H77" i="499"/>
  <c r="H76" i="499"/>
  <c r="J75" i="499"/>
  <c r="H74" i="499"/>
  <c r="H73" i="499"/>
  <c r="H72" i="499"/>
  <c r="P71" i="499"/>
  <c r="K71" i="499"/>
  <c r="L71" i="499" s="1"/>
  <c r="H71" i="499"/>
  <c r="P70" i="499"/>
  <c r="K70" i="499" s="1"/>
  <c r="L70" i="499" s="1"/>
  <c r="H70" i="499"/>
  <c r="P69" i="499"/>
  <c r="K69" i="499"/>
  <c r="L69" i="499" s="1"/>
  <c r="H69" i="499"/>
  <c r="P68" i="499"/>
  <c r="K68" i="499" s="1"/>
  <c r="L68" i="499" s="1"/>
  <c r="H68" i="499"/>
  <c r="P67" i="499"/>
  <c r="K67" i="499"/>
  <c r="L67" i="499" s="1"/>
  <c r="H67" i="499"/>
  <c r="P66" i="499"/>
  <c r="K66" i="499" s="1"/>
  <c r="L66" i="499" s="1"/>
  <c r="H66" i="499"/>
  <c r="P65" i="499"/>
  <c r="K65" i="499"/>
  <c r="K75" i="499" s="1"/>
  <c r="H65" i="499"/>
  <c r="J64" i="499"/>
  <c r="H63" i="499"/>
  <c r="H62" i="499"/>
  <c r="H61" i="499"/>
  <c r="H60" i="499"/>
  <c r="P59" i="499"/>
  <c r="K59" i="499" s="1"/>
  <c r="L59" i="499" s="1"/>
  <c r="H59" i="499"/>
  <c r="P58" i="499"/>
  <c r="K58" i="499"/>
  <c r="L58" i="499" s="1"/>
  <c r="H58" i="499"/>
  <c r="P57" i="499"/>
  <c r="K57" i="499" s="1"/>
  <c r="L57" i="499" s="1"/>
  <c r="H57" i="499"/>
  <c r="P56" i="499"/>
  <c r="K56" i="499"/>
  <c r="L56" i="499" s="1"/>
  <c r="H56" i="499"/>
  <c r="P55" i="499"/>
  <c r="K55" i="499" s="1"/>
  <c r="L55" i="499" s="1"/>
  <c r="H55" i="499"/>
  <c r="P54" i="499"/>
  <c r="K54" i="499"/>
  <c r="L54" i="499" s="1"/>
  <c r="H54" i="499"/>
  <c r="P53" i="499"/>
  <c r="K53" i="499" s="1"/>
  <c r="H53" i="499"/>
  <c r="P52" i="499"/>
  <c r="K52" i="499"/>
  <c r="L52" i="499" s="1"/>
  <c r="H52" i="499"/>
  <c r="H50" i="499"/>
  <c r="H49" i="499"/>
  <c r="H47" i="499"/>
  <c r="H46" i="499"/>
  <c r="H45" i="499"/>
  <c r="H44" i="499"/>
  <c r="H43" i="499"/>
  <c r="H42" i="499"/>
  <c r="H41" i="499"/>
  <c r="H40" i="499"/>
  <c r="H39" i="499"/>
  <c r="J38" i="499"/>
  <c r="H37" i="499"/>
  <c r="H36" i="499"/>
  <c r="H35" i="499"/>
  <c r="H34" i="499"/>
  <c r="H33" i="499"/>
  <c r="H32" i="499"/>
  <c r="H31" i="499"/>
  <c r="H30" i="499"/>
  <c r="H29" i="499"/>
  <c r="P28" i="499"/>
  <c r="K28" i="499"/>
  <c r="L28" i="499" s="1"/>
  <c r="H28" i="499"/>
  <c r="P27" i="499"/>
  <c r="K27" i="499" s="1"/>
  <c r="L27" i="499" s="1"/>
  <c r="H27" i="499"/>
  <c r="P26" i="499"/>
  <c r="K26" i="499"/>
  <c r="L26" i="499" s="1"/>
  <c r="H26" i="499"/>
  <c r="P25" i="499"/>
  <c r="K25" i="499" s="1"/>
  <c r="H25" i="499"/>
  <c r="J24" i="499"/>
  <c r="H23" i="499"/>
  <c r="H22" i="499"/>
  <c r="P21" i="499"/>
  <c r="K21" i="499" s="1"/>
  <c r="L21" i="499" s="1"/>
  <c r="H21" i="499"/>
  <c r="P20" i="499"/>
  <c r="K20" i="499"/>
  <c r="L20" i="499" s="1"/>
  <c r="H20" i="499"/>
  <c r="P19" i="499"/>
  <c r="K19" i="499" s="1"/>
  <c r="L19" i="499" s="1"/>
  <c r="H19" i="499"/>
  <c r="P18" i="499"/>
  <c r="K18" i="499"/>
  <c r="L18" i="499" s="1"/>
  <c r="H18" i="499"/>
  <c r="P17" i="499"/>
  <c r="K17" i="499" s="1"/>
  <c r="H17" i="499"/>
  <c r="J16" i="499"/>
  <c r="H15" i="499"/>
  <c r="H14" i="499"/>
  <c r="H13" i="499"/>
  <c r="H12" i="499"/>
  <c r="H11" i="499"/>
  <c r="H10" i="499"/>
  <c r="H9" i="499"/>
  <c r="P8" i="499"/>
  <c r="K8" i="499"/>
  <c r="L8" i="499" s="1"/>
  <c r="H8" i="499"/>
  <c r="P7" i="499"/>
  <c r="K7" i="499" s="1"/>
  <c r="L7" i="499" s="1"/>
  <c r="H7" i="499"/>
  <c r="P6" i="499"/>
  <c r="K6" i="499"/>
  <c r="L6" i="499" s="1"/>
  <c r="H6" i="499"/>
  <c r="P5" i="499"/>
  <c r="K5" i="499" s="1"/>
  <c r="H5" i="499"/>
  <c r="I2" i="499"/>
  <c r="I1" i="499"/>
  <c r="E1" i="499"/>
  <c r="J124" i="498"/>
  <c r="H123" i="498"/>
  <c r="H122" i="498"/>
  <c r="H121" i="498"/>
  <c r="H120" i="498"/>
  <c r="H119" i="498"/>
  <c r="P118" i="498"/>
  <c r="K118" i="498" s="1"/>
  <c r="L118" i="498" s="1"/>
  <c r="H118" i="498"/>
  <c r="P117" i="498"/>
  <c r="K117" i="498"/>
  <c r="L117" i="498" s="1"/>
  <c r="H117" i="498"/>
  <c r="P116" i="498"/>
  <c r="K116" i="498" s="1"/>
  <c r="L116" i="498" s="1"/>
  <c r="H116" i="498"/>
  <c r="P115" i="498"/>
  <c r="K115" i="498"/>
  <c r="L115" i="498" s="1"/>
  <c r="H115" i="498"/>
  <c r="P114" i="498"/>
  <c r="K114" i="498" s="1"/>
  <c r="L114" i="498" s="1"/>
  <c r="H114" i="498"/>
  <c r="P113" i="498"/>
  <c r="K113" i="498"/>
  <c r="L113" i="498" s="1"/>
  <c r="H113" i="498"/>
  <c r="P112" i="498"/>
  <c r="K112" i="498" s="1"/>
  <c r="H112" i="498"/>
  <c r="J111" i="498"/>
  <c r="H110" i="498"/>
  <c r="H109" i="498"/>
  <c r="H108" i="498"/>
  <c r="P107" i="498"/>
  <c r="K107" i="498"/>
  <c r="L107" i="498" s="1"/>
  <c r="H107" i="498"/>
  <c r="P106" i="498"/>
  <c r="K106" i="498" s="1"/>
  <c r="L106" i="498" s="1"/>
  <c r="H106" i="498"/>
  <c r="P105" i="498"/>
  <c r="K105" i="498"/>
  <c r="L105" i="498" s="1"/>
  <c r="H105" i="498"/>
  <c r="P104" i="498"/>
  <c r="K104" i="498" s="1"/>
  <c r="L104" i="498" s="1"/>
  <c r="H104" i="498"/>
  <c r="P103" i="498"/>
  <c r="K103" i="498"/>
  <c r="L103" i="498" s="1"/>
  <c r="H103" i="498"/>
  <c r="P102" i="498"/>
  <c r="K102" i="498" s="1"/>
  <c r="L102" i="498" s="1"/>
  <c r="H102" i="498"/>
  <c r="P101" i="498"/>
  <c r="K101" i="498"/>
  <c r="K111" i="498" s="1"/>
  <c r="H101" i="498"/>
  <c r="J100" i="498"/>
  <c r="H99" i="498"/>
  <c r="H98" i="498"/>
  <c r="H97" i="498"/>
  <c r="H96" i="498"/>
  <c r="H95" i="498"/>
  <c r="P94" i="498"/>
  <c r="K94" i="498" s="1"/>
  <c r="L94" i="498" s="1"/>
  <c r="H94" i="498"/>
  <c r="P93" i="498"/>
  <c r="K93" i="498"/>
  <c r="L93" i="498" s="1"/>
  <c r="H93" i="498"/>
  <c r="P92" i="498"/>
  <c r="K92" i="498" s="1"/>
  <c r="H92" i="498"/>
  <c r="H90" i="498"/>
  <c r="H89" i="498"/>
  <c r="H88" i="498"/>
  <c r="H87" i="498"/>
  <c r="H86" i="498"/>
  <c r="H85" i="498"/>
  <c r="H84" i="498"/>
  <c r="H83" i="498"/>
  <c r="H82" i="498"/>
  <c r="L81" i="498"/>
  <c r="K81" i="498"/>
  <c r="J81" i="498"/>
  <c r="H80" i="498"/>
  <c r="H79" i="498"/>
  <c r="H78" i="498"/>
  <c r="H77" i="498"/>
  <c r="H76" i="498"/>
  <c r="J75" i="498"/>
  <c r="H74" i="498"/>
  <c r="H73" i="498"/>
  <c r="H72" i="498"/>
  <c r="P71" i="498"/>
  <c r="K71" i="498" s="1"/>
  <c r="L71" i="498" s="1"/>
  <c r="H71" i="498"/>
  <c r="P70" i="498"/>
  <c r="L70" i="498"/>
  <c r="K70" i="498"/>
  <c r="H70" i="498"/>
  <c r="P69" i="498"/>
  <c r="K69" i="498" s="1"/>
  <c r="L69" i="498" s="1"/>
  <c r="H69" i="498"/>
  <c r="P68" i="498"/>
  <c r="L68" i="498"/>
  <c r="K68" i="498"/>
  <c r="H68" i="498"/>
  <c r="P67" i="498"/>
  <c r="K67" i="498" s="1"/>
  <c r="L67" i="498" s="1"/>
  <c r="H67" i="498"/>
  <c r="P66" i="498"/>
  <c r="L66" i="498"/>
  <c r="K66" i="498"/>
  <c r="H66" i="498"/>
  <c r="P65" i="498"/>
  <c r="K65" i="498" s="1"/>
  <c r="H65" i="498"/>
  <c r="J64" i="498"/>
  <c r="H63" i="498"/>
  <c r="H62" i="498"/>
  <c r="H61" i="498"/>
  <c r="H60" i="498"/>
  <c r="P59" i="498"/>
  <c r="L59" i="498"/>
  <c r="K59" i="498"/>
  <c r="H59" i="498"/>
  <c r="P58" i="498"/>
  <c r="L58" i="498"/>
  <c r="K58" i="498"/>
  <c r="H58" i="498"/>
  <c r="P57" i="498"/>
  <c r="L57" i="498"/>
  <c r="K57" i="498"/>
  <c r="H57" i="498"/>
  <c r="P56" i="498"/>
  <c r="L56" i="498"/>
  <c r="K56" i="498"/>
  <c r="H56" i="498"/>
  <c r="P55" i="498"/>
  <c r="L55" i="498"/>
  <c r="K55" i="498"/>
  <c r="H55" i="498"/>
  <c r="P54" i="498"/>
  <c r="L54" i="498"/>
  <c r="K54" i="498"/>
  <c r="H54" i="498"/>
  <c r="P53" i="498"/>
  <c r="K53" i="498" s="1"/>
  <c r="H53" i="498"/>
  <c r="P52" i="498"/>
  <c r="L52" i="498"/>
  <c r="K52" i="498"/>
  <c r="H52" i="498"/>
  <c r="H50" i="498"/>
  <c r="H49" i="498"/>
  <c r="H47" i="498"/>
  <c r="H46" i="498"/>
  <c r="H45" i="498"/>
  <c r="H44" i="498"/>
  <c r="H43" i="498"/>
  <c r="H42" i="498"/>
  <c r="H41" i="498"/>
  <c r="H40" i="498"/>
  <c r="H39" i="498"/>
  <c r="J38" i="498"/>
  <c r="H37" i="498"/>
  <c r="H36" i="498"/>
  <c r="H35" i="498"/>
  <c r="H34" i="498"/>
  <c r="H33" i="498"/>
  <c r="H32" i="498"/>
  <c r="H31" i="498"/>
  <c r="H30" i="498"/>
  <c r="H29" i="498"/>
  <c r="P28" i="498"/>
  <c r="K28" i="498"/>
  <c r="L28" i="498" s="1"/>
  <c r="H28" i="498"/>
  <c r="P27" i="498"/>
  <c r="K27" i="498" s="1"/>
  <c r="L27" i="498" s="1"/>
  <c r="H27" i="498"/>
  <c r="P26" i="498"/>
  <c r="K26" i="498" s="1"/>
  <c r="L26" i="498" s="1"/>
  <c r="H26" i="498"/>
  <c r="P25" i="498"/>
  <c r="K25" i="498" s="1"/>
  <c r="H25" i="498"/>
  <c r="J24" i="498"/>
  <c r="H23" i="498"/>
  <c r="H22" i="498"/>
  <c r="P21" i="498"/>
  <c r="K21" i="498"/>
  <c r="L21" i="498" s="1"/>
  <c r="H21" i="498"/>
  <c r="P20" i="498"/>
  <c r="K20" i="498"/>
  <c r="L20" i="498" s="1"/>
  <c r="H20" i="498"/>
  <c r="P19" i="498"/>
  <c r="K19" i="498"/>
  <c r="L19" i="498" s="1"/>
  <c r="H19" i="498"/>
  <c r="P18" i="498"/>
  <c r="K18" i="498"/>
  <c r="L18" i="498" s="1"/>
  <c r="H18" i="498"/>
  <c r="P17" i="498"/>
  <c r="K17" i="498" s="1"/>
  <c r="H17" i="498"/>
  <c r="J16" i="498"/>
  <c r="H15" i="498"/>
  <c r="H14" i="498"/>
  <c r="H13" i="498"/>
  <c r="H12" i="498"/>
  <c r="H11" i="498"/>
  <c r="H10" i="498"/>
  <c r="H9" i="498"/>
  <c r="P8" i="498"/>
  <c r="L8" i="498"/>
  <c r="K8" i="498"/>
  <c r="H8" i="498"/>
  <c r="P7" i="498"/>
  <c r="K7" i="498" s="1"/>
  <c r="L7" i="498" s="1"/>
  <c r="H7" i="498"/>
  <c r="P6" i="498"/>
  <c r="L6" i="498"/>
  <c r="K6" i="498"/>
  <c r="H6" i="498"/>
  <c r="P5" i="498"/>
  <c r="K5" i="498" s="1"/>
  <c r="H5" i="498"/>
  <c r="G1" i="498" s="1"/>
  <c r="G2" i="498" s="1"/>
  <c r="I2" i="498"/>
  <c r="I1" i="498"/>
  <c r="E1" i="498"/>
  <c r="L25" i="498" l="1"/>
  <c r="L38" i="498" s="1"/>
  <c r="K38" i="498"/>
  <c r="L5" i="498"/>
  <c r="L16" i="498" s="1"/>
  <c r="K16" i="498"/>
  <c r="K24" i="498"/>
  <c r="L17" i="498"/>
  <c r="L24" i="498" s="1"/>
  <c r="L92" i="498"/>
  <c r="L100" i="498" s="1"/>
  <c r="K100" i="498"/>
  <c r="L112" i="498"/>
  <c r="L124" i="498" s="1"/>
  <c r="K124" i="498"/>
  <c r="G1" i="499"/>
  <c r="G2" i="499" s="1"/>
  <c r="L25" i="499"/>
  <c r="L38" i="499" s="1"/>
  <c r="K38" i="499"/>
  <c r="L64" i="498"/>
  <c r="L5" i="499"/>
  <c r="L16" i="499" s="1"/>
  <c r="K16" i="499"/>
  <c r="L17" i="499"/>
  <c r="L24" i="499" s="1"/>
  <c r="K24" i="499"/>
  <c r="L92" i="499"/>
  <c r="L100" i="499" s="1"/>
  <c r="K100" i="499"/>
  <c r="L112" i="499"/>
  <c r="L124" i="499" s="1"/>
  <c r="K124" i="499"/>
  <c r="K64" i="498"/>
  <c r="L53" i="498"/>
  <c r="K75" i="498"/>
  <c r="L65" i="498"/>
  <c r="L75" i="498" s="1"/>
  <c r="L64" i="499"/>
  <c r="K64" i="499"/>
  <c r="L53" i="499"/>
  <c r="K111" i="499"/>
  <c r="L101" i="498"/>
  <c r="L111" i="498" s="1"/>
  <c r="L101" i="499"/>
  <c r="L111" i="499" s="1"/>
  <c r="L65" i="499"/>
  <c r="L75" i="499" s="1"/>
  <c r="AE173" i="497"/>
  <c r="AD173" i="497"/>
  <c r="AA173" i="497"/>
  <c r="Z173" i="497"/>
  <c r="M173" i="497"/>
  <c r="W172" i="497"/>
  <c r="H172" i="497"/>
  <c r="W171" i="497"/>
  <c r="H171" i="497"/>
  <c r="AG170" i="497"/>
  <c r="AF170" i="497"/>
  <c r="W170" i="497"/>
  <c r="H170" i="497"/>
  <c r="AG169" i="497"/>
  <c r="AF169" i="497"/>
  <c r="W169" i="497"/>
  <c r="H169" i="497"/>
  <c r="AG168" i="497"/>
  <c r="AF168" i="497"/>
  <c r="W168" i="497"/>
  <c r="H168" i="497"/>
  <c r="AG167" i="497"/>
  <c r="AF167" i="497"/>
  <c r="W167" i="497"/>
  <c r="H167" i="497"/>
  <c r="AG166" i="497"/>
  <c r="AF166" i="497"/>
  <c r="W166" i="497"/>
  <c r="H166" i="497"/>
  <c r="W165" i="497"/>
  <c r="N165" i="497" s="1"/>
  <c r="P165" i="497"/>
  <c r="H165" i="497"/>
  <c r="W164" i="497"/>
  <c r="N164" i="497"/>
  <c r="AG164" i="497" s="1"/>
  <c r="H164" i="497"/>
  <c r="W163" i="497"/>
  <c r="P163" i="497"/>
  <c r="N163" i="497"/>
  <c r="O163" i="497" s="1"/>
  <c r="H163" i="497"/>
  <c r="W162" i="497"/>
  <c r="N162" i="497"/>
  <c r="AG162" i="497" s="1"/>
  <c r="P162" i="497"/>
  <c r="H162" i="497"/>
  <c r="W161" i="497"/>
  <c r="N161" i="497"/>
  <c r="AF161" i="497" s="1"/>
  <c r="P161" i="497"/>
  <c r="H161" i="497"/>
  <c r="AE160" i="497"/>
  <c r="AD160" i="497"/>
  <c r="AA160" i="497"/>
  <c r="Z160" i="497"/>
  <c r="M160" i="497"/>
  <c r="P160" i="497" s="1"/>
  <c r="W159" i="497"/>
  <c r="H159" i="497"/>
  <c r="W158" i="497"/>
  <c r="H158" i="497"/>
  <c r="W157" i="497"/>
  <c r="H157" i="497"/>
  <c r="W156" i="497"/>
  <c r="H156" i="497"/>
  <c r="AG155" i="497"/>
  <c r="AF155" i="497"/>
  <c r="W155" i="497"/>
  <c r="H155" i="497"/>
  <c r="AG154" i="497"/>
  <c r="AF154" i="497"/>
  <c r="W154" i="497"/>
  <c r="H154" i="497"/>
  <c r="W153" i="497"/>
  <c r="N153" i="497"/>
  <c r="O153" i="497" s="1"/>
  <c r="P153" i="497"/>
  <c r="H153" i="497"/>
  <c r="W152" i="497"/>
  <c r="P152" i="497"/>
  <c r="N152" i="497"/>
  <c r="AG152" i="497" s="1"/>
  <c r="H152" i="497"/>
  <c r="W151" i="497"/>
  <c r="N151" i="497"/>
  <c r="O151" i="497" s="1"/>
  <c r="P151" i="497"/>
  <c r="H151" i="497"/>
  <c r="W150" i="497"/>
  <c r="P150" i="497"/>
  <c r="N150" i="497"/>
  <c r="AG150" i="497" s="1"/>
  <c r="H150" i="497"/>
  <c r="W149" i="497"/>
  <c r="N149" i="497"/>
  <c r="O149" i="497" s="1"/>
  <c r="P149" i="497"/>
  <c r="H149" i="497"/>
  <c r="W148" i="497"/>
  <c r="P148" i="497"/>
  <c r="N148" i="497"/>
  <c r="N160" i="497" s="1"/>
  <c r="H148" i="497"/>
  <c r="AE147" i="497"/>
  <c r="AD147" i="497"/>
  <c r="AA147" i="497"/>
  <c r="Z147" i="497"/>
  <c r="W147" i="497"/>
  <c r="M147" i="497"/>
  <c r="W146" i="497"/>
  <c r="H146" i="497"/>
  <c r="AG145" i="497"/>
  <c r="AF145" i="497"/>
  <c r="W145" i="497"/>
  <c r="W144" i="497"/>
  <c r="H144" i="497"/>
  <c r="W143" i="497"/>
  <c r="AG143" i="497"/>
  <c r="H143" i="497"/>
  <c r="W142" i="497"/>
  <c r="H142" i="497"/>
  <c r="W141" i="497"/>
  <c r="AG141" i="497"/>
  <c r="H141" i="497"/>
  <c r="W140" i="497"/>
  <c r="H140" i="497"/>
  <c r="W139" i="497"/>
  <c r="AG139" i="497"/>
  <c r="H139" i="497"/>
  <c r="W138" i="497"/>
  <c r="H138" i="497"/>
  <c r="W137" i="497"/>
  <c r="AG137" i="497"/>
  <c r="H137" i="497"/>
  <c r="W136" i="497"/>
  <c r="H136" i="497"/>
  <c r="W135" i="497"/>
  <c r="P147" i="497"/>
  <c r="H135" i="497"/>
  <c r="AE134" i="497"/>
  <c r="AD134" i="497"/>
  <c r="AA134" i="497"/>
  <c r="Z134" i="497"/>
  <c r="M134" i="497"/>
  <c r="W133" i="497"/>
  <c r="H133" i="497"/>
  <c r="W132" i="497"/>
  <c r="H132" i="497"/>
  <c r="W131" i="497"/>
  <c r="N131" i="497"/>
  <c r="AG131" i="497" s="1"/>
  <c r="P131" i="497"/>
  <c r="H131" i="497"/>
  <c r="W130" i="497"/>
  <c r="P130" i="497"/>
  <c r="N130" i="497"/>
  <c r="O130" i="497" s="1"/>
  <c r="H130" i="497"/>
  <c r="W129" i="497"/>
  <c r="N129" i="497"/>
  <c r="AG129" i="497" s="1"/>
  <c r="P129" i="497"/>
  <c r="H129" i="497"/>
  <c r="W128" i="497"/>
  <c r="P128" i="497"/>
  <c r="N128" i="497"/>
  <c r="O128" i="497" s="1"/>
  <c r="H128" i="497"/>
  <c r="W127" i="497"/>
  <c r="N127" i="497"/>
  <c r="AG127" i="497" s="1"/>
  <c r="P127" i="497"/>
  <c r="H127" i="497"/>
  <c r="W126" i="497"/>
  <c r="P126" i="497"/>
  <c r="N126" i="497"/>
  <c r="O126" i="497" s="1"/>
  <c r="H126" i="497"/>
  <c r="W125" i="497"/>
  <c r="N125" i="497"/>
  <c r="AG125" i="497" s="1"/>
  <c r="P125" i="497"/>
  <c r="H125" i="497"/>
  <c r="W124" i="497"/>
  <c r="P124" i="497"/>
  <c r="N124" i="497"/>
  <c r="O124" i="497" s="1"/>
  <c r="H124" i="497"/>
  <c r="W123" i="497"/>
  <c r="N123" i="497"/>
  <c r="AG123" i="497" s="1"/>
  <c r="P123" i="497"/>
  <c r="H123" i="497"/>
  <c r="W122" i="497"/>
  <c r="P122" i="497"/>
  <c r="N122" i="497"/>
  <c r="AF122" i="497" s="1"/>
  <c r="H122" i="497"/>
  <c r="AE121" i="497"/>
  <c r="AD121" i="497"/>
  <c r="AA121" i="497"/>
  <c r="Z121" i="497"/>
  <c r="W121" i="497"/>
  <c r="M121" i="497"/>
  <c r="AG120" i="497"/>
  <c r="AF120" i="497"/>
  <c r="W120" i="497"/>
  <c r="H120" i="497"/>
  <c r="W119" i="497"/>
  <c r="N119" i="497" s="1"/>
  <c r="O119" i="497"/>
  <c r="P119" i="497"/>
  <c r="H119" i="497"/>
  <c r="W118" i="497"/>
  <c r="N118" i="497"/>
  <c r="AF118" i="497" s="1"/>
  <c r="P118" i="497"/>
  <c r="H118" i="497"/>
  <c r="W117" i="497"/>
  <c r="N117" i="497" s="1"/>
  <c r="O117" i="497"/>
  <c r="AG117" i="497"/>
  <c r="P117" i="497"/>
  <c r="H117" i="497"/>
  <c r="W116" i="497"/>
  <c r="N116" i="497"/>
  <c r="AG116" i="497" s="1"/>
  <c r="P116" i="497"/>
  <c r="H116" i="497"/>
  <c r="W115" i="497"/>
  <c r="P115" i="497"/>
  <c r="N115" i="497"/>
  <c r="O115" i="497" s="1"/>
  <c r="AF115" i="497"/>
  <c r="H115" i="497"/>
  <c r="W114" i="497"/>
  <c r="P114" i="497"/>
  <c r="N114" i="497"/>
  <c r="AG114" i="497" s="1"/>
  <c r="H114" i="497"/>
  <c r="W113" i="497"/>
  <c r="P113" i="497"/>
  <c r="N113" i="497"/>
  <c r="AF113" i="497" s="1"/>
  <c r="H113" i="497"/>
  <c r="W112" i="497"/>
  <c r="P112" i="497"/>
  <c r="N112" i="497"/>
  <c r="AG112" i="497" s="1"/>
  <c r="H112" i="497"/>
  <c r="W111" i="497"/>
  <c r="P111" i="497"/>
  <c r="N111" i="497"/>
  <c r="O111" i="497" s="1"/>
  <c r="AF111" i="497"/>
  <c r="H111" i="497"/>
  <c r="W110" i="497"/>
  <c r="N110" i="497"/>
  <c r="AG110" i="497" s="1"/>
  <c r="P110" i="497"/>
  <c r="H110" i="497"/>
  <c r="W109" i="497"/>
  <c r="N109" i="497"/>
  <c r="N121" i="497" s="1"/>
  <c r="P121" i="497"/>
  <c r="H109" i="497"/>
  <c r="AE108" i="497"/>
  <c r="AD108" i="497"/>
  <c r="AA108" i="497"/>
  <c r="Z108" i="497"/>
  <c r="W108" i="497"/>
  <c r="M108" i="497"/>
  <c r="P108" i="497" s="1"/>
  <c r="W107" i="497"/>
  <c r="H107" i="497"/>
  <c r="AG106" i="497"/>
  <c r="AF106" i="497"/>
  <c r="W106" i="497"/>
  <c r="H106" i="497"/>
  <c r="AG105" i="497"/>
  <c r="AF105" i="497"/>
  <c r="W105" i="497"/>
  <c r="H105" i="497"/>
  <c r="AG104" i="497"/>
  <c r="AF104" i="497"/>
  <c r="W104" i="497"/>
  <c r="H104" i="497"/>
  <c r="AG103" i="497"/>
  <c r="AF103" i="497"/>
  <c r="W103" i="497"/>
  <c r="H103" i="497"/>
  <c r="W102" i="497"/>
  <c r="N102" i="497"/>
  <c r="AG102" i="497" s="1"/>
  <c r="H102" i="497"/>
  <c r="W101" i="497"/>
  <c r="N101" i="497" s="1"/>
  <c r="P101" i="497"/>
  <c r="H101" i="497"/>
  <c r="W100" i="497"/>
  <c r="N100" i="497" s="1"/>
  <c r="H100" i="497"/>
  <c r="W99" i="497"/>
  <c r="N99" i="497" s="1"/>
  <c r="P99" i="497"/>
  <c r="H99" i="497"/>
  <c r="W98" i="497"/>
  <c r="N98" i="497"/>
  <c r="AG98" i="497" s="1"/>
  <c r="H98" i="497"/>
  <c r="W97" i="497"/>
  <c r="N97" i="497" s="1"/>
  <c r="P97" i="497"/>
  <c r="H97" i="497"/>
  <c r="W96" i="497"/>
  <c r="N96" i="497" s="1"/>
  <c r="P96" i="497"/>
  <c r="H96" i="497"/>
  <c r="AE95" i="497"/>
  <c r="AD95" i="497"/>
  <c r="AA95" i="497"/>
  <c r="Z95" i="497"/>
  <c r="M95" i="497"/>
  <c r="AG94" i="497"/>
  <c r="AF94" i="497"/>
  <c r="W94" i="497"/>
  <c r="H94" i="497"/>
  <c r="AG93" i="497"/>
  <c r="AF93" i="497"/>
  <c r="W93" i="497"/>
  <c r="H93" i="497"/>
  <c r="AG92" i="497"/>
  <c r="AF92" i="497"/>
  <c r="W92" i="497"/>
  <c r="H92" i="497"/>
  <c r="AG91" i="497"/>
  <c r="AF91" i="497"/>
  <c r="W91" i="497"/>
  <c r="H91" i="497"/>
  <c r="AG90" i="497"/>
  <c r="AF90" i="497"/>
  <c r="W90" i="497"/>
  <c r="H90" i="497"/>
  <c r="W89" i="497"/>
  <c r="N89" i="497" s="1"/>
  <c r="P89" i="497"/>
  <c r="H89" i="497"/>
  <c r="W88" i="497"/>
  <c r="N88" i="497"/>
  <c r="AG88" i="497" s="1"/>
  <c r="H88" i="497"/>
  <c r="W87" i="497"/>
  <c r="N87" i="497" s="1"/>
  <c r="P87" i="497"/>
  <c r="H87" i="497"/>
  <c r="W86" i="497"/>
  <c r="N86" i="497"/>
  <c r="AG86" i="497" s="1"/>
  <c r="H86" i="497"/>
  <c r="W85" i="497"/>
  <c r="N85" i="497" s="1"/>
  <c r="P85" i="497"/>
  <c r="H85" i="497"/>
  <c r="W84" i="497"/>
  <c r="N84" i="497"/>
  <c r="AG84" i="497" s="1"/>
  <c r="H84" i="497"/>
  <c r="W83" i="497"/>
  <c r="N83" i="497"/>
  <c r="AF83" i="497" s="1"/>
  <c r="H83" i="497"/>
  <c r="AE82" i="497"/>
  <c r="AD82" i="497"/>
  <c r="AA82" i="497"/>
  <c r="Z82" i="497"/>
  <c r="M82" i="497"/>
  <c r="W81" i="497"/>
  <c r="AG80" i="497"/>
  <c r="AF80" i="497"/>
  <c r="W80" i="497"/>
  <c r="H80" i="497"/>
  <c r="AG79" i="497"/>
  <c r="AF79" i="497"/>
  <c r="W79" i="497"/>
  <c r="H79" i="497"/>
  <c r="AG78" i="497"/>
  <c r="AF78" i="497"/>
  <c r="W78" i="497"/>
  <c r="H78" i="497"/>
  <c r="AG77" i="497"/>
  <c r="AF77" i="497"/>
  <c r="W77" i="497"/>
  <c r="H77" i="497"/>
  <c r="AG76" i="497"/>
  <c r="AF76" i="497"/>
  <c r="W76" i="497"/>
  <c r="H76" i="497"/>
  <c r="W75" i="497"/>
  <c r="N75" i="497" s="1"/>
  <c r="P75" i="497"/>
  <c r="H75" i="497"/>
  <c r="AG74" i="497"/>
  <c r="W74" i="497"/>
  <c r="N74" i="497"/>
  <c r="AF74" i="497" s="1"/>
  <c r="P74" i="497"/>
  <c r="H74" i="497"/>
  <c r="W73" i="497"/>
  <c r="N73" i="497" s="1"/>
  <c r="O73" i="497"/>
  <c r="H73" i="497"/>
  <c r="AG72" i="497"/>
  <c r="W72" i="497"/>
  <c r="N72" i="497" s="1"/>
  <c r="P72" i="497"/>
  <c r="H72" i="497"/>
  <c r="W71" i="497"/>
  <c r="N71" i="497" s="1"/>
  <c r="O71" i="497" s="1"/>
  <c r="H71" i="497"/>
  <c r="W70" i="497"/>
  <c r="N70" i="497" s="1"/>
  <c r="O70" i="497" s="1"/>
  <c r="H70" i="497"/>
  <c r="AE69" i="497"/>
  <c r="AD69" i="497"/>
  <c r="AA69" i="497"/>
  <c r="Z69" i="497"/>
  <c r="W69" i="497"/>
  <c r="M69" i="497"/>
  <c r="W68" i="497"/>
  <c r="H68" i="497"/>
  <c r="AG67" i="497"/>
  <c r="AF67" i="497"/>
  <c r="W67" i="497"/>
  <c r="H67" i="497"/>
  <c r="AG66" i="497"/>
  <c r="AF66" i="497"/>
  <c r="W66" i="497"/>
  <c r="H66" i="497"/>
  <c r="AG65" i="497"/>
  <c r="AF65" i="497"/>
  <c r="W65" i="497"/>
  <c r="H65" i="497"/>
  <c r="AG64" i="497"/>
  <c r="AF64" i="497"/>
  <c r="W64" i="497"/>
  <c r="H64" i="497"/>
  <c r="AG63" i="497"/>
  <c r="AF63" i="497"/>
  <c r="W63" i="497"/>
  <c r="H63" i="497"/>
  <c r="AG62" i="497"/>
  <c r="AF62" i="497"/>
  <c r="W62" i="497"/>
  <c r="H62" i="497"/>
  <c r="W61" i="497"/>
  <c r="O61" i="497"/>
  <c r="N61" i="497"/>
  <c r="AF61" i="497"/>
  <c r="P61" i="497"/>
  <c r="H61" i="497"/>
  <c r="AG60" i="497"/>
  <c r="W60" i="497"/>
  <c r="P60" i="497"/>
  <c r="N60" i="497"/>
  <c r="AF60" i="497" s="1"/>
  <c r="H60" i="497"/>
  <c r="W59" i="497"/>
  <c r="N59" i="497" s="1"/>
  <c r="P59" i="497"/>
  <c r="H59" i="497"/>
  <c r="W58" i="497"/>
  <c r="P58" i="497"/>
  <c r="N58" i="497"/>
  <c r="AG58" i="497" s="1"/>
  <c r="H58" i="497"/>
  <c r="W57" i="497"/>
  <c r="N57" i="497" s="1"/>
  <c r="P57" i="497"/>
  <c r="H57" i="497"/>
  <c r="AE56" i="497"/>
  <c r="AD56" i="497"/>
  <c r="AA56" i="497"/>
  <c r="Z56" i="497"/>
  <c r="W56" i="497"/>
  <c r="M56" i="497"/>
  <c r="W55" i="497"/>
  <c r="H55" i="497"/>
  <c r="AG54" i="497"/>
  <c r="AF54" i="497"/>
  <c r="W54" i="497"/>
  <c r="H54" i="497"/>
  <c r="AG53" i="497"/>
  <c r="AF53" i="497"/>
  <c r="W53" i="497"/>
  <c r="H53" i="497"/>
  <c r="AG52" i="497"/>
  <c r="AF52" i="497"/>
  <c r="W52" i="497"/>
  <c r="H52" i="497"/>
  <c r="AG51" i="497"/>
  <c r="W51" i="497"/>
  <c r="N51" i="497"/>
  <c r="O51" i="497" s="1"/>
  <c r="P51" i="497"/>
  <c r="H51" i="497"/>
  <c r="W50" i="497"/>
  <c r="N50" i="497" s="1"/>
  <c r="P50" i="497"/>
  <c r="H50" i="497"/>
  <c r="AG49" i="497"/>
  <c r="W49" i="497"/>
  <c r="N49" i="497"/>
  <c r="O49" i="497" s="1"/>
  <c r="P49" i="497"/>
  <c r="H49" i="497"/>
  <c r="W48" i="497"/>
  <c r="N48" i="497" s="1"/>
  <c r="P48" i="497"/>
  <c r="H48" i="497"/>
  <c r="W47" i="497"/>
  <c r="N47" i="497"/>
  <c r="O47" i="497" s="1"/>
  <c r="P47" i="497"/>
  <c r="H47" i="497"/>
  <c r="W46" i="497"/>
  <c r="N46" i="497" s="1"/>
  <c r="P46" i="497"/>
  <c r="H46" i="497"/>
  <c r="AG45" i="497"/>
  <c r="W45" i="497"/>
  <c r="N45" i="497"/>
  <c r="O45" i="497" s="1"/>
  <c r="P45" i="497"/>
  <c r="H45" i="497"/>
  <c r="AF44" i="497"/>
  <c r="W44" i="497"/>
  <c r="N44" i="497"/>
  <c r="O44" i="497" s="1"/>
  <c r="P56" i="497"/>
  <c r="H44" i="497"/>
  <c r="AE43" i="497"/>
  <c r="AD43" i="497"/>
  <c r="AA43" i="497"/>
  <c r="Z43" i="497"/>
  <c r="M43" i="497"/>
  <c r="W42" i="497"/>
  <c r="H42" i="497"/>
  <c r="W41" i="497"/>
  <c r="AG40" i="497"/>
  <c r="AF40" i="497"/>
  <c r="W40" i="497"/>
  <c r="H40" i="497"/>
  <c r="AG39" i="497"/>
  <c r="AF39" i="497"/>
  <c r="H39" i="497"/>
  <c r="AG38" i="497"/>
  <c r="W38" i="497"/>
  <c r="P38" i="497"/>
  <c r="N38" i="497"/>
  <c r="O38" i="497" s="1"/>
  <c r="H38" i="497"/>
  <c r="W37" i="497"/>
  <c r="N37" i="497" s="1"/>
  <c r="P37" i="497"/>
  <c r="H37" i="497"/>
  <c r="AG36" i="497"/>
  <c r="W36" i="497"/>
  <c r="P36" i="497"/>
  <c r="N36" i="497"/>
  <c r="O36" i="497" s="1"/>
  <c r="H36" i="497"/>
  <c r="W35" i="497"/>
  <c r="N35" i="497" s="1"/>
  <c r="P35" i="497"/>
  <c r="H35" i="497"/>
  <c r="W34" i="497"/>
  <c r="P34" i="497"/>
  <c r="N34" i="497"/>
  <c r="O34" i="497" s="1"/>
  <c r="H34" i="497"/>
  <c r="W33" i="497"/>
  <c r="N33" i="497" s="1"/>
  <c r="P33" i="497"/>
  <c r="H33" i="497"/>
  <c r="AG32" i="497"/>
  <c r="W32" i="497"/>
  <c r="P32" i="497"/>
  <c r="N32" i="497"/>
  <c r="O32" i="497" s="1"/>
  <c r="H32" i="497"/>
  <c r="AF31" i="497"/>
  <c r="W31" i="497"/>
  <c r="P31" i="497"/>
  <c r="N31" i="497"/>
  <c r="O31" i="497" s="1"/>
  <c r="P43" i="497"/>
  <c r="H31" i="497"/>
  <c r="AE30" i="497"/>
  <c r="AD30" i="497"/>
  <c r="AA30" i="497"/>
  <c r="Z30" i="497"/>
  <c r="M30" i="497"/>
  <c r="AF29" i="497"/>
  <c r="W29" i="497"/>
  <c r="H29" i="497"/>
  <c r="AG28" i="497"/>
  <c r="AF28" i="497"/>
  <c r="W28" i="497"/>
  <c r="H28" i="497"/>
  <c r="AG27" i="497"/>
  <c r="AF27" i="497"/>
  <c r="W27" i="497"/>
  <c r="H27" i="497"/>
  <c r="AG26" i="497"/>
  <c r="AF26" i="497"/>
  <c r="W26" i="497"/>
  <c r="H26" i="497"/>
  <c r="AG25" i="497"/>
  <c r="AF25" i="497"/>
  <c r="W25" i="497"/>
  <c r="H25" i="497"/>
  <c r="AG24" i="497"/>
  <c r="AF24" i="497"/>
  <c r="W24" i="497"/>
  <c r="H24" i="497"/>
  <c r="AG23" i="497"/>
  <c r="W23" i="497"/>
  <c r="N23" i="497"/>
  <c r="AF23" i="497" s="1"/>
  <c r="P23" i="497"/>
  <c r="H23" i="497"/>
  <c r="W22" i="497"/>
  <c r="N22" i="497" s="1"/>
  <c r="P22" i="497"/>
  <c r="H22" i="497"/>
  <c r="AG21" i="497"/>
  <c r="W21" i="497"/>
  <c r="N21" i="497"/>
  <c r="AF21" i="497" s="1"/>
  <c r="P21" i="497"/>
  <c r="H21" i="497"/>
  <c r="W20" i="497"/>
  <c r="N20" i="497" s="1"/>
  <c r="P20" i="497"/>
  <c r="H20" i="497"/>
  <c r="AG19" i="497"/>
  <c r="W19" i="497"/>
  <c r="N19" i="497"/>
  <c r="AF19" i="497" s="1"/>
  <c r="P19" i="497"/>
  <c r="H19" i="497"/>
  <c r="AF18" i="497"/>
  <c r="W18" i="497"/>
  <c r="N18" i="497"/>
  <c r="O18" i="497" s="1"/>
  <c r="P18" i="497"/>
  <c r="H18" i="497"/>
  <c r="AE17" i="497"/>
  <c r="AE2" i="497" s="1"/>
  <c r="AD17" i="497"/>
  <c r="AA17" i="497"/>
  <c r="Z17" i="497"/>
  <c r="W17" i="497"/>
  <c r="M17" i="497"/>
  <c r="AG16" i="497"/>
  <c r="AF16" i="497"/>
  <c r="W16" i="497"/>
  <c r="H16" i="497"/>
  <c r="AG15" i="497"/>
  <c r="AF15" i="497"/>
  <c r="W15" i="497"/>
  <c r="H15" i="497"/>
  <c r="AG14" i="497"/>
  <c r="AF14" i="497"/>
  <c r="W14" i="497"/>
  <c r="H14" i="497"/>
  <c r="AG13" i="497"/>
  <c r="AF13" i="497"/>
  <c r="W13" i="497"/>
  <c r="H13" i="497"/>
  <c r="AG12" i="497"/>
  <c r="AF12" i="497"/>
  <c r="W12" i="497"/>
  <c r="H12" i="497"/>
  <c r="W11" i="497"/>
  <c r="N11" i="497"/>
  <c r="AG11" i="497" s="1"/>
  <c r="P11" i="497"/>
  <c r="H11" i="497"/>
  <c r="W10" i="497"/>
  <c r="N10" i="497" s="1"/>
  <c r="P10" i="497"/>
  <c r="H10" i="497"/>
  <c r="W9" i="497"/>
  <c r="N9" i="497"/>
  <c r="AG9" i="497" s="1"/>
  <c r="H9" i="497"/>
  <c r="W8" i="497"/>
  <c r="N8" i="497" s="1"/>
  <c r="P8" i="497"/>
  <c r="H8" i="497"/>
  <c r="W7" i="497"/>
  <c r="N7" i="497"/>
  <c r="P7" i="497"/>
  <c r="H7" i="497"/>
  <c r="AF6" i="497"/>
  <c r="W6" i="497"/>
  <c r="N6" i="497" s="1"/>
  <c r="P6" i="497"/>
  <c r="H6" i="497"/>
  <c r="W5" i="497"/>
  <c r="N5" i="497" s="1"/>
  <c r="P5" i="497"/>
  <c r="P17" i="497"/>
  <c r="H5" i="497"/>
  <c r="G1" i="497" s="1"/>
  <c r="G2" i="497" s="1"/>
  <c r="AD2" i="497"/>
  <c r="AA2" i="497"/>
  <c r="Z2" i="497"/>
  <c r="I2" i="497"/>
  <c r="E1" i="497"/>
  <c r="AE173" i="496"/>
  <c r="AD173" i="496"/>
  <c r="AA173" i="496"/>
  <c r="Z173" i="496"/>
  <c r="M173" i="496"/>
  <c r="W172" i="496"/>
  <c r="H172" i="496"/>
  <c r="W171" i="496"/>
  <c r="H171" i="496"/>
  <c r="AG170" i="496"/>
  <c r="AF170" i="496"/>
  <c r="W170" i="496"/>
  <c r="H170" i="496"/>
  <c r="AG169" i="496"/>
  <c r="AF169" i="496"/>
  <c r="W169" i="496"/>
  <c r="H169" i="496"/>
  <c r="AG168" i="496"/>
  <c r="AF168" i="496"/>
  <c r="W168" i="496"/>
  <c r="H168" i="496"/>
  <c r="AG167" i="496"/>
  <c r="AF167" i="496"/>
  <c r="W167" i="496"/>
  <c r="H167" i="496"/>
  <c r="AG166" i="496"/>
  <c r="AF166" i="496"/>
  <c r="W166" i="496"/>
  <c r="H166" i="496"/>
  <c r="AG165" i="496"/>
  <c r="AF165" i="496"/>
  <c r="W165" i="496"/>
  <c r="H165" i="496"/>
  <c r="W164" i="496"/>
  <c r="N164" i="496"/>
  <c r="AF164" i="496" s="1"/>
  <c r="P164" i="496"/>
  <c r="H164" i="496"/>
  <c r="W163" i="496"/>
  <c r="P163" i="496"/>
  <c r="N163" i="496"/>
  <c r="O163" i="496" s="1"/>
  <c r="R163" i="496"/>
  <c r="AG163" i="496"/>
  <c r="H163" i="496"/>
  <c r="W162" i="496"/>
  <c r="N162" i="496"/>
  <c r="AF162" i="496" s="1"/>
  <c r="P162" i="496"/>
  <c r="H162" i="496"/>
  <c r="W161" i="496"/>
  <c r="N161" i="496"/>
  <c r="AF161" i="496" s="1"/>
  <c r="P173" i="496"/>
  <c r="H161" i="496"/>
  <c r="AE160" i="496"/>
  <c r="AD160" i="496"/>
  <c r="AA160" i="496"/>
  <c r="Z160" i="496"/>
  <c r="M160" i="496"/>
  <c r="W159" i="496"/>
  <c r="H159" i="496"/>
  <c r="W158" i="496"/>
  <c r="H158" i="496"/>
  <c r="W157" i="496"/>
  <c r="H157" i="496"/>
  <c r="W156" i="496"/>
  <c r="H156" i="496"/>
  <c r="AG155" i="496"/>
  <c r="AF155" i="496"/>
  <c r="W155" i="496"/>
  <c r="H155" i="496"/>
  <c r="AG154" i="496"/>
  <c r="AF154" i="496"/>
  <c r="W154" i="496"/>
  <c r="H154" i="496"/>
  <c r="W153" i="496"/>
  <c r="N153" i="496" s="1"/>
  <c r="P153" i="496"/>
  <c r="H153" i="496"/>
  <c r="W152" i="496"/>
  <c r="P152" i="496"/>
  <c r="N152" i="496"/>
  <c r="O152" i="496" s="1"/>
  <c r="H152" i="496"/>
  <c r="W151" i="496"/>
  <c r="N151" i="496" s="1"/>
  <c r="P151" i="496"/>
  <c r="H151" i="496"/>
  <c r="W150" i="496"/>
  <c r="P150" i="496"/>
  <c r="N150" i="496"/>
  <c r="O150" i="496" s="1"/>
  <c r="H150" i="496"/>
  <c r="W149" i="496"/>
  <c r="N149" i="496"/>
  <c r="AG149" i="496" s="1"/>
  <c r="P149" i="496"/>
  <c r="H149" i="496"/>
  <c r="W148" i="496"/>
  <c r="N148" i="496" s="1"/>
  <c r="P148" i="496"/>
  <c r="P160" i="496"/>
  <c r="H148" i="496"/>
  <c r="AE147" i="496"/>
  <c r="AD147" i="496"/>
  <c r="AA147" i="496"/>
  <c r="Z147" i="496"/>
  <c r="W147" i="496"/>
  <c r="M147" i="496"/>
  <c r="W146" i="496"/>
  <c r="H146" i="496"/>
  <c r="AG145" i="496"/>
  <c r="AF145" i="496"/>
  <c r="W145" i="496"/>
  <c r="AG144" i="496"/>
  <c r="AF144" i="496"/>
  <c r="W144" i="496"/>
  <c r="H144" i="496"/>
  <c r="W143" i="496"/>
  <c r="N143" i="496"/>
  <c r="O143" i="496" s="1"/>
  <c r="P143" i="496"/>
  <c r="H143" i="496"/>
  <c r="W142" i="496"/>
  <c r="N142" i="496" s="1"/>
  <c r="P142" i="496"/>
  <c r="H142" i="496"/>
  <c r="W141" i="496"/>
  <c r="N141" i="496"/>
  <c r="O141" i="496" s="1"/>
  <c r="P141" i="496"/>
  <c r="H141" i="496"/>
  <c r="W140" i="496"/>
  <c r="N140" i="496" s="1"/>
  <c r="P140" i="496"/>
  <c r="H140" i="496"/>
  <c r="W139" i="496"/>
  <c r="N139" i="496"/>
  <c r="O139" i="496" s="1"/>
  <c r="P139" i="496"/>
  <c r="H139" i="496"/>
  <c r="W138" i="496"/>
  <c r="N138" i="496" s="1"/>
  <c r="P138" i="496"/>
  <c r="H138" i="496"/>
  <c r="W137" i="496"/>
  <c r="N137" i="496"/>
  <c r="O137" i="496" s="1"/>
  <c r="P137" i="496"/>
  <c r="H137" i="496"/>
  <c r="W136" i="496"/>
  <c r="N136" i="496" s="1"/>
  <c r="P136" i="496"/>
  <c r="H136" i="496"/>
  <c r="W135" i="496"/>
  <c r="N135" i="496" s="1"/>
  <c r="P135" i="496"/>
  <c r="H135" i="496"/>
  <c r="AE134" i="496"/>
  <c r="AD134" i="496"/>
  <c r="AA134" i="496"/>
  <c r="Z134" i="496"/>
  <c r="M134" i="496"/>
  <c r="W133" i="496"/>
  <c r="H133" i="496"/>
  <c r="W132" i="496"/>
  <c r="H132" i="496"/>
  <c r="AG131" i="496"/>
  <c r="AF131" i="496"/>
  <c r="W131" i="496"/>
  <c r="H131" i="496"/>
  <c r="W130" i="496"/>
  <c r="N130" i="496" s="1"/>
  <c r="P130" i="496"/>
  <c r="H130" i="496"/>
  <c r="W129" i="496"/>
  <c r="N129" i="496"/>
  <c r="P129" i="496"/>
  <c r="H129" i="496"/>
  <c r="W128" i="496"/>
  <c r="N128" i="496" s="1"/>
  <c r="P128" i="496"/>
  <c r="H128" i="496"/>
  <c r="W127" i="496"/>
  <c r="N127" i="496"/>
  <c r="P127" i="496"/>
  <c r="H127" i="496"/>
  <c r="W126" i="496"/>
  <c r="N126" i="496" s="1"/>
  <c r="P126" i="496"/>
  <c r="H126" i="496"/>
  <c r="W125" i="496"/>
  <c r="N125" i="496"/>
  <c r="P125" i="496"/>
  <c r="H125" i="496"/>
  <c r="W124" i="496"/>
  <c r="N124" i="496" s="1"/>
  <c r="P124" i="496"/>
  <c r="H124" i="496"/>
  <c r="W123" i="496"/>
  <c r="N123" i="496"/>
  <c r="P123" i="496"/>
  <c r="H123" i="496"/>
  <c r="W122" i="496"/>
  <c r="N122" i="496"/>
  <c r="H122" i="496"/>
  <c r="AE121" i="496"/>
  <c r="AD121" i="496"/>
  <c r="AA121" i="496"/>
  <c r="Z121" i="496"/>
  <c r="W121" i="496"/>
  <c r="M121" i="496"/>
  <c r="P121" i="496" s="1"/>
  <c r="AG120" i="496"/>
  <c r="AF120" i="496"/>
  <c r="W120" i="496"/>
  <c r="H120" i="496"/>
  <c r="AG119" i="496"/>
  <c r="AF119" i="496"/>
  <c r="W119" i="496"/>
  <c r="H119" i="496"/>
  <c r="W118" i="496"/>
  <c r="P118" i="496"/>
  <c r="N118" i="496"/>
  <c r="O118" i="496" s="1"/>
  <c r="H118" i="496"/>
  <c r="W117" i="496"/>
  <c r="N117" i="496" s="1"/>
  <c r="H117" i="496"/>
  <c r="W116" i="496"/>
  <c r="N116" i="496" s="1"/>
  <c r="H116" i="496"/>
  <c r="W115" i="496"/>
  <c r="N115" i="496" s="1"/>
  <c r="H115" i="496"/>
  <c r="W114" i="496"/>
  <c r="N114" i="496" s="1"/>
  <c r="H114" i="496"/>
  <c r="W113" i="496"/>
  <c r="N113" i="496" s="1"/>
  <c r="H113" i="496"/>
  <c r="W112" i="496"/>
  <c r="N112" i="496" s="1"/>
  <c r="H112" i="496"/>
  <c r="W111" i="496"/>
  <c r="N111" i="496" s="1"/>
  <c r="P111" i="496"/>
  <c r="H111" i="496"/>
  <c r="W110" i="496"/>
  <c r="N110" i="496" s="1"/>
  <c r="H110" i="496"/>
  <c r="W109" i="496"/>
  <c r="O109" i="496"/>
  <c r="N109" i="496"/>
  <c r="H109" i="496"/>
  <c r="AE108" i="496"/>
  <c r="AD108" i="496"/>
  <c r="AA108" i="496"/>
  <c r="Z108" i="496"/>
  <c r="W108" i="496"/>
  <c r="M108" i="496"/>
  <c r="P108" i="496" s="1"/>
  <c r="W107" i="496"/>
  <c r="H107" i="496"/>
  <c r="AG106" i="496"/>
  <c r="AF106" i="496"/>
  <c r="W106" i="496"/>
  <c r="H106" i="496"/>
  <c r="AG105" i="496"/>
  <c r="AF105" i="496"/>
  <c r="W105" i="496"/>
  <c r="H105" i="496"/>
  <c r="AG104" i="496"/>
  <c r="AF104" i="496"/>
  <c r="W104" i="496"/>
  <c r="H104" i="496"/>
  <c r="AG103" i="496"/>
  <c r="AF103" i="496"/>
  <c r="W103" i="496"/>
  <c r="H103" i="496"/>
  <c r="W102" i="496"/>
  <c r="N102" i="496"/>
  <c r="AG102" i="496" s="1"/>
  <c r="P102" i="496"/>
  <c r="H102" i="496"/>
  <c r="W101" i="496"/>
  <c r="P101" i="496"/>
  <c r="N101" i="496"/>
  <c r="O101" i="496" s="1"/>
  <c r="AF101" i="496"/>
  <c r="H101" i="496"/>
  <c r="W100" i="496"/>
  <c r="P100" i="496"/>
  <c r="N100" i="496"/>
  <c r="AG100" i="496" s="1"/>
  <c r="H100" i="496"/>
  <c r="W99" i="496"/>
  <c r="P99" i="496"/>
  <c r="N99" i="496"/>
  <c r="O99" i="496" s="1"/>
  <c r="AF99" i="496"/>
  <c r="H99" i="496"/>
  <c r="W98" i="496"/>
  <c r="N98" i="496"/>
  <c r="AG98" i="496" s="1"/>
  <c r="P98" i="496"/>
  <c r="H98" i="496"/>
  <c r="W97" i="496"/>
  <c r="P97" i="496"/>
  <c r="N97" i="496"/>
  <c r="O97" i="496" s="1"/>
  <c r="AF97" i="496"/>
  <c r="H97" i="496"/>
  <c r="W96" i="496"/>
  <c r="N96" i="496" s="1"/>
  <c r="P96" i="496"/>
  <c r="H96" i="496"/>
  <c r="AE95" i="496"/>
  <c r="AD95" i="496"/>
  <c r="AA95" i="496"/>
  <c r="Z95" i="496"/>
  <c r="M95" i="496"/>
  <c r="AG94" i="496"/>
  <c r="AF94" i="496"/>
  <c r="W94" i="496"/>
  <c r="H94" i="496"/>
  <c r="AG93" i="496"/>
  <c r="AF93" i="496"/>
  <c r="W93" i="496"/>
  <c r="H93" i="496"/>
  <c r="AG92" i="496"/>
  <c r="AF92" i="496"/>
  <c r="W92" i="496"/>
  <c r="H92" i="496"/>
  <c r="AG91" i="496"/>
  <c r="AF91" i="496"/>
  <c r="W91" i="496"/>
  <c r="H91" i="496"/>
  <c r="AG90" i="496"/>
  <c r="AF90" i="496"/>
  <c r="W90" i="496"/>
  <c r="H90" i="496"/>
  <c r="W89" i="496"/>
  <c r="P89" i="496"/>
  <c r="N89" i="496"/>
  <c r="O89" i="496" s="1"/>
  <c r="AF89" i="496"/>
  <c r="H89" i="496"/>
  <c r="W88" i="496"/>
  <c r="N88" i="496"/>
  <c r="AG88" i="496" s="1"/>
  <c r="P88" i="496"/>
  <c r="H88" i="496"/>
  <c r="W87" i="496"/>
  <c r="P87" i="496"/>
  <c r="N87" i="496"/>
  <c r="O87" i="496" s="1"/>
  <c r="AF87" i="496"/>
  <c r="H87" i="496"/>
  <c r="W86" i="496"/>
  <c r="N86" i="496"/>
  <c r="AG86" i="496" s="1"/>
  <c r="P86" i="496"/>
  <c r="H86" i="496"/>
  <c r="W85" i="496"/>
  <c r="P85" i="496"/>
  <c r="N85" i="496"/>
  <c r="O85" i="496" s="1"/>
  <c r="AF85" i="496"/>
  <c r="H85" i="496"/>
  <c r="W84" i="496"/>
  <c r="N84" i="496"/>
  <c r="AG84" i="496" s="1"/>
  <c r="P84" i="496"/>
  <c r="H84" i="496"/>
  <c r="W83" i="496"/>
  <c r="N83" i="496"/>
  <c r="AG83" i="496" s="1"/>
  <c r="P83" i="496"/>
  <c r="H83" i="496"/>
  <c r="AE82" i="496"/>
  <c r="AD82" i="496"/>
  <c r="AA82" i="496"/>
  <c r="Z82" i="496"/>
  <c r="M82" i="496"/>
  <c r="W81" i="496"/>
  <c r="AG80" i="496"/>
  <c r="AF80" i="496"/>
  <c r="W80" i="496"/>
  <c r="H80" i="496"/>
  <c r="AG79" i="496"/>
  <c r="AF79" i="496"/>
  <c r="W79" i="496"/>
  <c r="H79" i="496"/>
  <c r="AG78" i="496"/>
  <c r="AF78" i="496"/>
  <c r="W78" i="496"/>
  <c r="H78" i="496"/>
  <c r="AG77" i="496"/>
  <c r="AF77" i="496"/>
  <c r="W77" i="496"/>
  <c r="H77" i="496"/>
  <c r="AG76" i="496"/>
  <c r="AF76" i="496"/>
  <c r="W76" i="496"/>
  <c r="H76" i="496"/>
  <c r="AG75" i="496"/>
  <c r="AF75" i="496"/>
  <c r="W75" i="496"/>
  <c r="H75" i="496"/>
  <c r="W74" i="496"/>
  <c r="N74" i="496" s="1"/>
  <c r="P74" i="496"/>
  <c r="H74" i="496"/>
  <c r="W73" i="496"/>
  <c r="N73" i="496" s="1"/>
  <c r="H73" i="496"/>
  <c r="W72" i="496"/>
  <c r="N72" i="496" s="1"/>
  <c r="P72" i="496"/>
  <c r="H72" i="496"/>
  <c r="W71" i="496"/>
  <c r="N71" i="496" s="1"/>
  <c r="H71" i="496"/>
  <c r="W70" i="496"/>
  <c r="N70" i="496" s="1"/>
  <c r="P82" i="496"/>
  <c r="H70" i="496"/>
  <c r="AE69" i="496"/>
  <c r="AD69" i="496"/>
  <c r="AA69" i="496"/>
  <c r="Z69" i="496"/>
  <c r="W69" i="496"/>
  <c r="M69" i="496"/>
  <c r="P69" i="496" s="1"/>
  <c r="W68" i="496"/>
  <c r="H68" i="496"/>
  <c r="AG67" i="496"/>
  <c r="AF67" i="496"/>
  <c r="W67" i="496"/>
  <c r="H67" i="496"/>
  <c r="AG66" i="496"/>
  <c r="AF66" i="496"/>
  <c r="W66" i="496"/>
  <c r="H66" i="496"/>
  <c r="AG65" i="496"/>
  <c r="AF65" i="496"/>
  <c r="W65" i="496"/>
  <c r="H65" i="496"/>
  <c r="AG64" i="496"/>
  <c r="AF64" i="496"/>
  <c r="W64" i="496"/>
  <c r="H64" i="496"/>
  <c r="AG63" i="496"/>
  <c r="AF63" i="496"/>
  <c r="W63" i="496"/>
  <c r="H63" i="496"/>
  <c r="AG62" i="496"/>
  <c r="AF62" i="496"/>
  <c r="W62" i="496"/>
  <c r="H62" i="496"/>
  <c r="W61" i="496"/>
  <c r="P61" i="496"/>
  <c r="N61" i="496"/>
  <c r="AG61" i="496" s="1"/>
  <c r="H61" i="496"/>
  <c r="W60" i="496"/>
  <c r="P60" i="496"/>
  <c r="N60" i="496"/>
  <c r="O60" i="496" s="1"/>
  <c r="AF60" i="496"/>
  <c r="H60" i="496"/>
  <c r="W59" i="496"/>
  <c r="P59" i="496"/>
  <c r="N59" i="496"/>
  <c r="AG59" i="496" s="1"/>
  <c r="H59" i="496"/>
  <c r="W58" i="496"/>
  <c r="P58" i="496"/>
  <c r="N58" i="496"/>
  <c r="O58" i="496" s="1"/>
  <c r="AF58" i="496"/>
  <c r="H58" i="496"/>
  <c r="W57" i="496"/>
  <c r="N57" i="496" s="1"/>
  <c r="P57" i="496"/>
  <c r="H57" i="496"/>
  <c r="AE56" i="496"/>
  <c r="AD56" i="496"/>
  <c r="AA56" i="496"/>
  <c r="Z56" i="496"/>
  <c r="W56" i="496"/>
  <c r="M56" i="496"/>
  <c r="W55" i="496"/>
  <c r="H55" i="496"/>
  <c r="AG54" i="496"/>
  <c r="AF54" i="496"/>
  <c r="W54" i="496"/>
  <c r="H54" i="496"/>
  <c r="AG53" i="496"/>
  <c r="AF53" i="496"/>
  <c r="W53" i="496"/>
  <c r="H53" i="496"/>
  <c r="AG52" i="496"/>
  <c r="AF52" i="496"/>
  <c r="W52" i="496"/>
  <c r="H52" i="496"/>
  <c r="W51" i="496"/>
  <c r="N51" i="496" s="1"/>
  <c r="P51" i="496"/>
  <c r="H51" i="496"/>
  <c r="W50" i="496"/>
  <c r="N50" i="496" s="1"/>
  <c r="H50" i="496"/>
  <c r="W49" i="496"/>
  <c r="N49" i="496" s="1"/>
  <c r="P49" i="496"/>
  <c r="H49" i="496"/>
  <c r="W48" i="496"/>
  <c r="N48" i="496" s="1"/>
  <c r="H48" i="496"/>
  <c r="W47" i="496"/>
  <c r="N47" i="496" s="1"/>
  <c r="P47" i="496"/>
  <c r="H47" i="496"/>
  <c r="W46" i="496"/>
  <c r="N46" i="496" s="1"/>
  <c r="P46" i="496"/>
  <c r="H46" i="496"/>
  <c r="AG45" i="496"/>
  <c r="W45" i="496"/>
  <c r="N45" i="496"/>
  <c r="AF45" i="496" s="1"/>
  <c r="P45" i="496"/>
  <c r="H45" i="496"/>
  <c r="AF44" i="496"/>
  <c r="W44" i="496"/>
  <c r="N44" i="496"/>
  <c r="P56" i="496"/>
  <c r="H44" i="496"/>
  <c r="AE43" i="496"/>
  <c r="AD43" i="496"/>
  <c r="AA43" i="496"/>
  <c r="Z43" i="496"/>
  <c r="M43" i="496"/>
  <c r="P43" i="496" s="1"/>
  <c r="W42" i="496"/>
  <c r="H42" i="496"/>
  <c r="W41" i="496"/>
  <c r="AG40" i="496"/>
  <c r="AF40" i="496"/>
  <c r="W40" i="496"/>
  <c r="H40" i="496"/>
  <c r="AG39" i="496"/>
  <c r="AF39" i="496"/>
  <c r="H39" i="496"/>
  <c r="AG38" i="496"/>
  <c r="AF38" i="496"/>
  <c r="W38" i="496"/>
  <c r="H38" i="496"/>
  <c r="W37" i="496"/>
  <c r="N37" i="496" s="1"/>
  <c r="H37" i="496"/>
  <c r="W36" i="496"/>
  <c r="N36" i="496" s="1"/>
  <c r="P36" i="496"/>
  <c r="H36" i="496"/>
  <c r="W35" i="496"/>
  <c r="N35" i="496" s="1"/>
  <c r="H35" i="496"/>
  <c r="W34" i="496"/>
  <c r="N34" i="496" s="1"/>
  <c r="P34" i="496"/>
  <c r="H34" i="496"/>
  <c r="W33" i="496"/>
  <c r="N33" i="496" s="1"/>
  <c r="H33" i="496"/>
  <c r="AG32" i="496"/>
  <c r="W32" i="496"/>
  <c r="N32" i="496"/>
  <c r="AF32" i="496" s="1"/>
  <c r="P32" i="496"/>
  <c r="H32" i="496"/>
  <c r="W31" i="496"/>
  <c r="N31" i="496" s="1"/>
  <c r="P31" i="496"/>
  <c r="H31" i="496"/>
  <c r="AE30" i="496"/>
  <c r="AD30" i="496"/>
  <c r="AA30" i="496"/>
  <c r="Z30" i="496"/>
  <c r="M30" i="496"/>
  <c r="P30" i="496" s="1"/>
  <c r="AF29" i="496"/>
  <c r="W29" i="496"/>
  <c r="H29" i="496"/>
  <c r="AG28" i="496"/>
  <c r="AF28" i="496"/>
  <c r="W28" i="496"/>
  <c r="H28" i="496"/>
  <c r="AG27" i="496"/>
  <c r="AF27" i="496"/>
  <c r="W27" i="496"/>
  <c r="H27" i="496"/>
  <c r="AG26" i="496"/>
  <c r="AF26" i="496"/>
  <c r="W26" i="496"/>
  <c r="H26" i="496"/>
  <c r="AG25" i="496"/>
  <c r="AF25" i="496"/>
  <c r="W25" i="496"/>
  <c r="H25" i="496"/>
  <c r="AG24" i="496"/>
  <c r="AF24" i="496"/>
  <c r="W24" i="496"/>
  <c r="H24" i="496"/>
  <c r="AG23" i="496"/>
  <c r="AF23" i="496"/>
  <c r="W23" i="496"/>
  <c r="H23" i="496"/>
  <c r="W22" i="496"/>
  <c r="N22" i="496" s="1"/>
  <c r="P22" i="496"/>
  <c r="H22" i="496"/>
  <c r="W21" i="496"/>
  <c r="N21" i="496"/>
  <c r="P21" i="496"/>
  <c r="H21" i="496"/>
  <c r="AF20" i="496"/>
  <c r="W20" i="496"/>
  <c r="N20" i="496" s="1"/>
  <c r="P20" i="496"/>
  <c r="H20" i="496"/>
  <c r="W19" i="496"/>
  <c r="N19" i="496"/>
  <c r="P19" i="496"/>
  <c r="H19" i="496"/>
  <c r="W18" i="496"/>
  <c r="P18" i="496"/>
  <c r="N18" i="496"/>
  <c r="H18" i="496"/>
  <c r="AE17" i="496"/>
  <c r="AD17" i="496"/>
  <c r="AA17" i="496"/>
  <c r="Z17" i="496"/>
  <c r="W17" i="496"/>
  <c r="P17" i="496"/>
  <c r="M17" i="496"/>
  <c r="AG16" i="496"/>
  <c r="AF16" i="496"/>
  <c r="W16" i="496"/>
  <c r="H16" i="496"/>
  <c r="AG15" i="496"/>
  <c r="AF15" i="496"/>
  <c r="W15" i="496"/>
  <c r="H15" i="496"/>
  <c r="AG14" i="496"/>
  <c r="AF14" i="496"/>
  <c r="W14" i="496"/>
  <c r="H14" i="496"/>
  <c r="AG13" i="496"/>
  <c r="AF13" i="496"/>
  <c r="W13" i="496"/>
  <c r="H13" i="496"/>
  <c r="AG12" i="496"/>
  <c r="AF12" i="496"/>
  <c r="W12" i="496"/>
  <c r="H12" i="496"/>
  <c r="AG11" i="496"/>
  <c r="AF11" i="496"/>
  <c r="W11" i="496"/>
  <c r="H11" i="496"/>
  <c r="AG10" i="496"/>
  <c r="AF10" i="496"/>
  <c r="W10" i="496"/>
  <c r="N10" i="496" s="1"/>
  <c r="O10" i="496"/>
  <c r="Q10" i="496" s="1"/>
  <c r="P10" i="496"/>
  <c r="H10" i="496"/>
  <c r="W9" i="496"/>
  <c r="N9" i="496"/>
  <c r="AF9" i="496" s="1"/>
  <c r="P9" i="496"/>
  <c r="H9" i="496"/>
  <c r="W8" i="496"/>
  <c r="N8" i="496" s="1"/>
  <c r="AG8" i="496" s="1"/>
  <c r="P8" i="496"/>
  <c r="H8" i="496"/>
  <c r="W7" i="496"/>
  <c r="O7" i="496"/>
  <c r="N7" i="496"/>
  <c r="AG7" i="496"/>
  <c r="P7" i="496"/>
  <c r="H7" i="496"/>
  <c r="W6" i="496"/>
  <c r="N6" i="496"/>
  <c r="AG6" i="496" s="1"/>
  <c r="H6" i="496"/>
  <c r="W5" i="496"/>
  <c r="N5" i="496"/>
  <c r="N17" i="496" s="1"/>
  <c r="H5" i="496"/>
  <c r="AE2" i="496"/>
  <c r="AD2" i="496"/>
  <c r="AA2" i="496"/>
  <c r="Z2" i="496"/>
  <c r="I2" i="496"/>
  <c r="E1" i="496"/>
  <c r="I1" i="496" l="1"/>
  <c r="I1" i="497"/>
  <c r="E2" i="499"/>
  <c r="E2" i="498"/>
  <c r="G1" i="496"/>
  <c r="G2" i="496" s="1"/>
  <c r="AF22" i="496"/>
  <c r="O22" i="496"/>
  <c r="AG22" i="496"/>
  <c r="AG36" i="496"/>
  <c r="AF36" i="496"/>
  <c r="O36" i="496"/>
  <c r="AG47" i="496"/>
  <c r="AF47" i="496"/>
  <c r="O47" i="496"/>
  <c r="O50" i="496"/>
  <c r="AG50" i="496"/>
  <c r="AF50" i="496"/>
  <c r="AG74" i="496"/>
  <c r="AF74" i="496"/>
  <c r="O74" i="496"/>
  <c r="Q87" i="496"/>
  <c r="O96" i="496"/>
  <c r="AG96" i="496"/>
  <c r="N108" i="496"/>
  <c r="AF96" i="496"/>
  <c r="O112" i="496"/>
  <c r="AG112" i="496"/>
  <c r="AF112" i="496"/>
  <c r="O116" i="496"/>
  <c r="AG116" i="496"/>
  <c r="AF116" i="496"/>
  <c r="AG5" i="496"/>
  <c r="AG17" i="496"/>
  <c r="AH5" i="496" s="1"/>
  <c r="O5" i="496"/>
  <c r="O8" i="496"/>
  <c r="AF8" i="496"/>
  <c r="N30" i="496"/>
  <c r="O18" i="496"/>
  <c r="AG34" i="496"/>
  <c r="AF34" i="496"/>
  <c r="O34" i="496"/>
  <c r="O37" i="496"/>
  <c r="AG37" i="496"/>
  <c r="AF37" i="496"/>
  <c r="O48" i="496"/>
  <c r="AG48" i="496"/>
  <c r="AF48" i="496"/>
  <c r="AG72" i="496"/>
  <c r="AF72" i="496"/>
  <c r="O72" i="496"/>
  <c r="R97" i="496"/>
  <c r="Q97" i="496"/>
  <c r="O110" i="496"/>
  <c r="AG110" i="496"/>
  <c r="AF110" i="496"/>
  <c r="AG113" i="496"/>
  <c r="AF113" i="496"/>
  <c r="O113" i="496"/>
  <c r="AG117" i="496"/>
  <c r="AF117" i="496"/>
  <c r="O117" i="496"/>
  <c r="P5" i="496"/>
  <c r="P6" i="496"/>
  <c r="AF6" i="496"/>
  <c r="AF7" i="496"/>
  <c r="O9" i="496"/>
  <c r="AG9" i="496"/>
  <c r="AF18" i="496"/>
  <c r="AG19" i="496"/>
  <c r="AF19" i="496"/>
  <c r="O19" i="496"/>
  <c r="N43" i="496"/>
  <c r="AF31" i="496"/>
  <c r="O31" i="496"/>
  <c r="AG31" i="496"/>
  <c r="O35" i="496"/>
  <c r="AG35" i="496"/>
  <c r="AF35" i="496"/>
  <c r="O46" i="496"/>
  <c r="AG46" i="496"/>
  <c r="AF46" i="496"/>
  <c r="AG51" i="496"/>
  <c r="AF51" i="496"/>
  <c r="O51" i="496"/>
  <c r="O57" i="496"/>
  <c r="AG57" i="496"/>
  <c r="N69" i="496"/>
  <c r="AF57" i="496"/>
  <c r="O70" i="496"/>
  <c r="N82" i="496"/>
  <c r="AG70" i="496"/>
  <c r="AF70" i="496"/>
  <c r="O73" i="496"/>
  <c r="AG73" i="496"/>
  <c r="AF73" i="496"/>
  <c r="R85" i="496"/>
  <c r="Q85" i="496"/>
  <c r="P95" i="496"/>
  <c r="O114" i="496"/>
  <c r="AG114" i="496"/>
  <c r="AF114" i="496"/>
  <c r="R10" i="496"/>
  <c r="O6" i="496"/>
  <c r="AF5" i="496"/>
  <c r="AG18" i="496"/>
  <c r="O20" i="496"/>
  <c r="AG20" i="496"/>
  <c r="AG21" i="496"/>
  <c r="AF21" i="496"/>
  <c r="O21" i="496"/>
  <c r="O33" i="496"/>
  <c r="AG33" i="496"/>
  <c r="AF33" i="496"/>
  <c r="N56" i="496"/>
  <c r="AG49" i="496"/>
  <c r="AF49" i="496"/>
  <c r="O49" i="496"/>
  <c r="O71" i="496"/>
  <c r="AG71" i="496"/>
  <c r="AF71" i="496"/>
  <c r="R109" i="496"/>
  <c r="AG111" i="496"/>
  <c r="AF111" i="496"/>
  <c r="O111" i="496"/>
  <c r="AG115" i="496"/>
  <c r="AF115" i="496"/>
  <c r="O115" i="496"/>
  <c r="Q118" i="496"/>
  <c r="P33" i="496"/>
  <c r="P35" i="496"/>
  <c r="P37" i="496"/>
  <c r="AG44" i="496"/>
  <c r="P48" i="496"/>
  <c r="P50" i="496"/>
  <c r="R58" i="496"/>
  <c r="AG58" i="496"/>
  <c r="O59" i="496"/>
  <c r="R60" i="496"/>
  <c r="AG60" i="496"/>
  <c r="O61" i="496"/>
  <c r="P70" i="496"/>
  <c r="P71" i="496"/>
  <c r="P73" i="496"/>
  <c r="O83" i="496"/>
  <c r="O84" i="496"/>
  <c r="AG85" i="496"/>
  <c r="O86" i="496"/>
  <c r="R87" i="496"/>
  <c r="AG87" i="496"/>
  <c r="O88" i="496"/>
  <c r="Q89" i="496"/>
  <c r="AG89" i="496"/>
  <c r="N95" i="496"/>
  <c r="AG97" i="496"/>
  <c r="O98" i="496"/>
  <c r="R99" i="496"/>
  <c r="AG99" i="496"/>
  <c r="O100" i="496"/>
  <c r="R101" i="496"/>
  <c r="AG101" i="496"/>
  <c r="O102" i="496"/>
  <c r="P109" i="496"/>
  <c r="P110" i="496"/>
  <c r="P112" i="496"/>
  <c r="P114" i="496"/>
  <c r="P116" i="496"/>
  <c r="R118" i="496"/>
  <c r="O121" i="496"/>
  <c r="P134" i="496"/>
  <c r="AG138" i="496"/>
  <c r="AF138" i="496"/>
  <c r="O138" i="496"/>
  <c r="AG140" i="496"/>
  <c r="AF140" i="496"/>
  <c r="O140" i="496"/>
  <c r="AG142" i="496"/>
  <c r="AF142" i="496"/>
  <c r="O142" i="496"/>
  <c r="R152" i="496"/>
  <c r="Q152" i="496"/>
  <c r="AG153" i="496"/>
  <c r="AF153" i="496"/>
  <c r="O153" i="496"/>
  <c r="O32" i="496"/>
  <c r="O44" i="496"/>
  <c r="O45" i="496"/>
  <c r="AF59" i="496"/>
  <c r="AF61" i="496"/>
  <c r="AF84" i="496"/>
  <c r="AF86" i="496"/>
  <c r="AF88" i="496"/>
  <c r="AF98" i="496"/>
  <c r="AF100" i="496"/>
  <c r="AF102" i="496"/>
  <c r="Q109" i="496"/>
  <c r="AF109" i="496"/>
  <c r="AF148" i="496"/>
  <c r="N160" i="496"/>
  <c r="O148" i="496"/>
  <c r="AG148" i="496"/>
  <c r="R150" i="496"/>
  <c r="Q150" i="496"/>
  <c r="AG151" i="496"/>
  <c r="AF151" i="496"/>
  <c r="O151" i="496"/>
  <c r="P44" i="496"/>
  <c r="AF83" i="496"/>
  <c r="N121" i="496"/>
  <c r="AG109" i="496"/>
  <c r="P113" i="496"/>
  <c r="P115" i="496"/>
  <c r="P117" i="496"/>
  <c r="AF118" i="496"/>
  <c r="N134" i="496"/>
  <c r="O122" i="496"/>
  <c r="AF122" i="496"/>
  <c r="O123" i="496"/>
  <c r="AG123" i="496"/>
  <c r="AF123" i="496"/>
  <c r="AG124" i="496"/>
  <c r="O124" i="496"/>
  <c r="O125" i="496"/>
  <c r="AG125" i="496"/>
  <c r="AF125" i="496"/>
  <c r="AG126" i="496"/>
  <c r="O126" i="496"/>
  <c r="O127" i="496"/>
  <c r="AG127" i="496"/>
  <c r="AF127" i="496"/>
  <c r="AG128" i="496"/>
  <c r="O128" i="496"/>
  <c r="O129" i="496"/>
  <c r="AG129" i="496"/>
  <c r="AF129" i="496"/>
  <c r="AG130" i="496"/>
  <c r="AF130" i="496"/>
  <c r="O130" i="496"/>
  <c r="AF135" i="496"/>
  <c r="N147" i="496"/>
  <c r="O135" i="496"/>
  <c r="AG135" i="496"/>
  <c r="R137" i="496"/>
  <c r="Q137" i="496"/>
  <c r="R139" i="496"/>
  <c r="Q139" i="496"/>
  <c r="R141" i="496"/>
  <c r="Q141" i="496"/>
  <c r="Q143" i="496"/>
  <c r="P147" i="496"/>
  <c r="AG118" i="496"/>
  <c r="AG122" i="496"/>
  <c r="AF124" i="496"/>
  <c r="AF126" i="496"/>
  <c r="AF128" i="496"/>
  <c r="AG136" i="496"/>
  <c r="AF136" i="496"/>
  <c r="O136" i="496"/>
  <c r="P122" i="496"/>
  <c r="AF137" i="496"/>
  <c r="AF139" i="496"/>
  <c r="AF141" i="496"/>
  <c r="AF143" i="496"/>
  <c r="AF150" i="496"/>
  <c r="AF152" i="496"/>
  <c r="P161" i="496"/>
  <c r="AG161" i="496"/>
  <c r="O162" i="496"/>
  <c r="AF163" i="496"/>
  <c r="O164" i="496"/>
  <c r="O6" i="497"/>
  <c r="AG6" i="497"/>
  <c r="AG7" i="497"/>
  <c r="AF7" i="497"/>
  <c r="O7" i="497"/>
  <c r="O8" i="497"/>
  <c r="AG8" i="497"/>
  <c r="AF8" i="497"/>
  <c r="AG20" i="497"/>
  <c r="AF20" i="497"/>
  <c r="O20" i="497"/>
  <c r="AG33" i="497"/>
  <c r="AF33" i="497"/>
  <c r="O33" i="497"/>
  <c r="R36" i="497"/>
  <c r="Q36" i="497"/>
  <c r="R47" i="497"/>
  <c r="Q47" i="497"/>
  <c r="R49" i="497"/>
  <c r="Q49" i="497"/>
  <c r="AF59" i="497"/>
  <c r="O59" i="497"/>
  <c r="AG59" i="497"/>
  <c r="AG137" i="496"/>
  <c r="AG139" i="496"/>
  <c r="AG141" i="496"/>
  <c r="AG143" i="496"/>
  <c r="O149" i="496"/>
  <c r="AG150" i="496"/>
  <c r="AG152" i="496"/>
  <c r="Q163" i="496"/>
  <c r="N173" i="496"/>
  <c r="N17" i="497"/>
  <c r="O5" i="497"/>
  <c r="AG5" i="497"/>
  <c r="AF5" i="497"/>
  <c r="O10" i="497"/>
  <c r="AG10" i="497"/>
  <c r="AF10" i="497"/>
  <c r="R18" i="497"/>
  <c r="Q18" i="497"/>
  <c r="AG22" i="497"/>
  <c r="AF22" i="497"/>
  <c r="O22" i="497"/>
  <c r="AG37" i="497"/>
  <c r="AF37" i="497"/>
  <c r="O37" i="497"/>
  <c r="R51" i="497"/>
  <c r="Q51" i="497"/>
  <c r="AF149" i="496"/>
  <c r="O43" i="497"/>
  <c r="R43" i="497" s="1"/>
  <c r="S31" i="497" s="1"/>
  <c r="R31" i="497"/>
  <c r="Q31" i="497"/>
  <c r="R34" i="497"/>
  <c r="Q34" i="497"/>
  <c r="AG35" i="497"/>
  <c r="AF35" i="497"/>
  <c r="O35" i="497"/>
  <c r="AG46" i="497"/>
  <c r="AF46" i="497"/>
  <c r="O46" i="497"/>
  <c r="AG48" i="497"/>
  <c r="AF48" i="497"/>
  <c r="O48" i="497"/>
  <c r="AG57" i="497"/>
  <c r="N69" i="497"/>
  <c r="AF57" i="497"/>
  <c r="O57" i="497"/>
  <c r="O161" i="496"/>
  <c r="AG162" i="496"/>
  <c r="AG164" i="496"/>
  <c r="R32" i="497"/>
  <c r="Q32" i="497"/>
  <c r="R38" i="497"/>
  <c r="Q38" i="497"/>
  <c r="O56" i="497"/>
  <c r="R44" i="497"/>
  <c r="Q44" i="497"/>
  <c r="R45" i="497"/>
  <c r="Q45" i="497"/>
  <c r="AG50" i="497"/>
  <c r="AF50" i="497"/>
  <c r="O50" i="497"/>
  <c r="AF32" i="497"/>
  <c r="AF34" i="497"/>
  <c r="AF36" i="497"/>
  <c r="AF38" i="497"/>
  <c r="P44" i="497"/>
  <c r="AF45" i="497"/>
  <c r="AF47" i="497"/>
  <c r="AF49" i="497"/>
  <c r="AF51" i="497"/>
  <c r="O58" i="497"/>
  <c r="O60" i="497"/>
  <c r="AG61" i="497"/>
  <c r="AF72" i="497"/>
  <c r="O72" i="497"/>
  <c r="P73" i="497"/>
  <c r="AG75" i="497"/>
  <c r="AF75" i="497"/>
  <c r="O75" i="497"/>
  <c r="O101" i="497"/>
  <c r="AG101" i="497"/>
  <c r="AF101" i="497"/>
  <c r="O9" i="497"/>
  <c r="O11" i="497"/>
  <c r="AG18" i="497"/>
  <c r="P30" i="497"/>
  <c r="N30" i="497"/>
  <c r="AG34" i="497"/>
  <c r="N43" i="497"/>
  <c r="AG47" i="497"/>
  <c r="N56" i="497"/>
  <c r="AF58" i="497"/>
  <c r="Q61" i="497"/>
  <c r="P69" i="497"/>
  <c r="AG71" i="497"/>
  <c r="AF71" i="497"/>
  <c r="O85" i="497"/>
  <c r="AG85" i="497"/>
  <c r="AF85" i="497"/>
  <c r="AG100" i="497"/>
  <c r="AF100" i="497"/>
  <c r="O100" i="497"/>
  <c r="P9" i="497"/>
  <c r="AF9" i="497"/>
  <c r="AF11" i="497"/>
  <c r="O19" i="497"/>
  <c r="O21" i="497"/>
  <c r="O30" i="497" s="1"/>
  <c r="O23" i="497"/>
  <c r="AG31" i="497"/>
  <c r="AG44" i="497"/>
  <c r="P82" i="497"/>
  <c r="P70" i="497"/>
  <c r="N82" i="497"/>
  <c r="AG70" i="497"/>
  <c r="AF70" i="497"/>
  <c r="R71" i="497"/>
  <c r="P71" i="497"/>
  <c r="R73" i="497"/>
  <c r="Q73" i="497"/>
  <c r="O87" i="497"/>
  <c r="AG87" i="497"/>
  <c r="AF87" i="497"/>
  <c r="O97" i="497"/>
  <c r="AG97" i="497"/>
  <c r="AF97" i="497"/>
  <c r="R61" i="497"/>
  <c r="AG73" i="497"/>
  <c r="AF73" i="497"/>
  <c r="O89" i="497"/>
  <c r="AG89" i="497"/>
  <c r="AF89" i="497"/>
  <c r="O96" i="497"/>
  <c r="AG96" i="497"/>
  <c r="N108" i="497"/>
  <c r="AF96" i="497"/>
  <c r="O99" i="497"/>
  <c r="AG99" i="497"/>
  <c r="AF99" i="497"/>
  <c r="Q115" i="497"/>
  <c r="AG83" i="497"/>
  <c r="O109" i="497"/>
  <c r="O110" i="497"/>
  <c r="R111" i="497"/>
  <c r="AG111" i="497"/>
  <c r="O112" i="497"/>
  <c r="AG113" i="497"/>
  <c r="O114" i="497"/>
  <c r="R115" i="497"/>
  <c r="AG115" i="497"/>
  <c r="O116" i="497"/>
  <c r="R117" i="497"/>
  <c r="AG119" i="497"/>
  <c r="AF119" i="497"/>
  <c r="R126" i="497"/>
  <c r="Q126" i="497"/>
  <c r="P134" i="497"/>
  <c r="R163" i="497"/>
  <c r="Q163" i="497"/>
  <c r="O83" i="497"/>
  <c r="O84" i="497"/>
  <c r="O86" i="497"/>
  <c r="O88" i="497"/>
  <c r="P95" i="497"/>
  <c r="N95" i="497"/>
  <c r="O98" i="497"/>
  <c r="O102" i="497"/>
  <c r="P109" i="497"/>
  <c r="AF110" i="497"/>
  <c r="AF112" i="497"/>
  <c r="AF114" i="497"/>
  <c r="AF116" i="497"/>
  <c r="AF117" i="497"/>
  <c r="R124" i="497"/>
  <c r="Q124" i="497"/>
  <c r="R130" i="497"/>
  <c r="Q130" i="497"/>
  <c r="R149" i="497"/>
  <c r="Q149" i="497"/>
  <c r="O74" i="497"/>
  <c r="P83" i="497"/>
  <c r="P84" i="497"/>
  <c r="AF84" i="497"/>
  <c r="P86" i="497"/>
  <c r="AF86" i="497"/>
  <c r="P88" i="497"/>
  <c r="AF88" i="497"/>
  <c r="P98" i="497"/>
  <c r="AF98" i="497"/>
  <c r="P100" i="497"/>
  <c r="P102" i="497"/>
  <c r="AF102" i="497"/>
  <c r="AF109" i="497"/>
  <c r="O113" i="497"/>
  <c r="O118" i="497"/>
  <c r="AG118" i="497"/>
  <c r="R119" i="497"/>
  <c r="R153" i="497"/>
  <c r="Q153" i="497"/>
  <c r="AG121" i="497"/>
  <c r="AH109" i="497" s="1"/>
  <c r="AF121" i="497"/>
  <c r="AG109" i="497"/>
  <c r="Q119" i="497"/>
  <c r="R128" i="497"/>
  <c r="Q128" i="497"/>
  <c r="R151" i="497"/>
  <c r="Q151" i="497"/>
  <c r="O165" i="497"/>
  <c r="AG165" i="497"/>
  <c r="AF165" i="497"/>
  <c r="AG122" i="497"/>
  <c r="AF124" i="497"/>
  <c r="AF126" i="497"/>
  <c r="AF128" i="497"/>
  <c r="AF130" i="497"/>
  <c r="AF136" i="497"/>
  <c r="AF138" i="497"/>
  <c r="AF140" i="497"/>
  <c r="AF142" i="497"/>
  <c r="AF144" i="497"/>
  <c r="N147" i="497"/>
  <c r="AF149" i="497"/>
  <c r="AF151" i="497"/>
  <c r="AF153" i="497"/>
  <c r="AF160" i="497"/>
  <c r="AG161" i="497"/>
  <c r="AF163" i="497"/>
  <c r="O122" i="497"/>
  <c r="O123" i="497"/>
  <c r="AG124" i="497"/>
  <c r="O125" i="497"/>
  <c r="AG126" i="497"/>
  <c r="O127" i="497"/>
  <c r="AG128" i="497"/>
  <c r="O129" i="497"/>
  <c r="AG130" i="497"/>
  <c r="O131" i="497"/>
  <c r="N134" i="497"/>
  <c r="AF135" i="497"/>
  <c r="AG136" i="497"/>
  <c r="O147" i="497"/>
  <c r="AG138" i="497"/>
  <c r="AG140" i="497"/>
  <c r="AG142" i="497"/>
  <c r="AG144" i="497"/>
  <c r="AF148" i="497"/>
  <c r="AG149" i="497"/>
  <c r="O150" i="497"/>
  <c r="AG151" i="497"/>
  <c r="O152" i="497"/>
  <c r="AG153" i="497"/>
  <c r="O161" i="497"/>
  <c r="O162" i="497"/>
  <c r="AG163" i="497"/>
  <c r="O164" i="497"/>
  <c r="P173" i="497"/>
  <c r="N173" i="497"/>
  <c r="AF123" i="497"/>
  <c r="AF125" i="497"/>
  <c r="AF127" i="497"/>
  <c r="AF129" i="497"/>
  <c r="AF131" i="497"/>
  <c r="AG135" i="497"/>
  <c r="AF137" i="497"/>
  <c r="AF139" i="497"/>
  <c r="AF141" i="497"/>
  <c r="AF143" i="497"/>
  <c r="AG148" i="497"/>
  <c r="AF150" i="497"/>
  <c r="AF152" i="497"/>
  <c r="AF162" i="497"/>
  <c r="P164" i="497"/>
  <c r="AF164" i="497"/>
  <c r="O148" i="497"/>
  <c r="Q147" i="497" l="1"/>
  <c r="R147" i="497"/>
  <c r="S135" i="497" s="1"/>
  <c r="R30" i="497"/>
  <c r="S18" i="497" s="1"/>
  <c r="Q30" i="497"/>
  <c r="Q162" i="497"/>
  <c r="R162" i="497"/>
  <c r="R148" i="497"/>
  <c r="Q148" i="497"/>
  <c r="O160" i="497"/>
  <c r="Q150" i="497"/>
  <c r="R150" i="497"/>
  <c r="Q164" i="497"/>
  <c r="R164" i="497"/>
  <c r="Q129" i="497"/>
  <c r="R129" i="497"/>
  <c r="Q125" i="497"/>
  <c r="R125" i="497"/>
  <c r="Q117" i="497"/>
  <c r="Q118" i="497"/>
  <c r="R118" i="497"/>
  <c r="R74" i="497"/>
  <c r="Q74" i="497"/>
  <c r="AG160" i="497"/>
  <c r="AH148" i="497" s="1"/>
  <c r="Q86" i="497"/>
  <c r="R86" i="497"/>
  <c r="R112" i="497"/>
  <c r="Q112" i="497"/>
  <c r="O121" i="497"/>
  <c r="R109" i="497"/>
  <c r="Q109" i="497"/>
  <c r="Q111" i="497"/>
  <c r="R99" i="497"/>
  <c r="Q99" i="497"/>
  <c r="O108" i="497"/>
  <c r="R96" i="497"/>
  <c r="Q96" i="497"/>
  <c r="Q82" i="497"/>
  <c r="AG82" i="497"/>
  <c r="AH70" i="497" s="1"/>
  <c r="AF82" i="497"/>
  <c r="R19" i="497"/>
  <c r="Q19" i="497"/>
  <c r="Q100" i="497"/>
  <c r="R100" i="497"/>
  <c r="AF56" i="497"/>
  <c r="AG56" i="497"/>
  <c r="AH44" i="497" s="1"/>
  <c r="Q56" i="497"/>
  <c r="AG30" i="497"/>
  <c r="AH18" i="497" s="1"/>
  <c r="AF30" i="497"/>
  <c r="Q9" i="497"/>
  <c r="R9" i="497"/>
  <c r="R75" i="497"/>
  <c r="Q75" i="497"/>
  <c r="Q50" i="497"/>
  <c r="R50" i="497"/>
  <c r="Q161" i="496"/>
  <c r="O173" i="496"/>
  <c r="R161" i="496"/>
  <c r="O69" i="497"/>
  <c r="R69" i="497" s="1"/>
  <c r="S57" i="497" s="1"/>
  <c r="R57" i="497"/>
  <c r="Q57" i="497"/>
  <c r="Q48" i="497"/>
  <c r="R48" i="497"/>
  <c r="R5" i="497"/>
  <c r="Q5" i="497"/>
  <c r="O17" i="497"/>
  <c r="R8" i="497"/>
  <c r="Q8" i="497"/>
  <c r="Q162" i="496"/>
  <c r="R162" i="496"/>
  <c r="Q130" i="496"/>
  <c r="R130" i="496"/>
  <c r="Q124" i="496"/>
  <c r="R124" i="496"/>
  <c r="Q123" i="496"/>
  <c r="R123" i="496"/>
  <c r="Q151" i="496"/>
  <c r="R151" i="496"/>
  <c r="R102" i="496"/>
  <c r="Q102" i="496"/>
  <c r="R84" i="496"/>
  <c r="Q84" i="496"/>
  <c r="R59" i="496"/>
  <c r="Q59" i="496"/>
  <c r="R71" i="496"/>
  <c r="Q71" i="496"/>
  <c r="AG56" i="496"/>
  <c r="AH44" i="496" s="1"/>
  <c r="Q56" i="496"/>
  <c r="AF56" i="496"/>
  <c r="Q21" i="496"/>
  <c r="R21" i="496"/>
  <c r="R20" i="496"/>
  <c r="Q20" i="496"/>
  <c r="R89" i="496"/>
  <c r="AF82" i="496"/>
  <c r="Q82" i="496"/>
  <c r="AG82" i="496"/>
  <c r="AH70" i="496" s="1"/>
  <c r="Q19" i="496"/>
  <c r="R19" i="496"/>
  <c r="AF17" i="496"/>
  <c r="Q117" i="496"/>
  <c r="R117" i="496"/>
  <c r="R110" i="496"/>
  <c r="Q110" i="496"/>
  <c r="R48" i="496"/>
  <c r="Q48" i="496"/>
  <c r="Q34" i="496"/>
  <c r="R34" i="496"/>
  <c r="O30" i="496"/>
  <c r="Q18" i="496"/>
  <c r="R18" i="496"/>
  <c r="O17" i="496"/>
  <c r="Q5" i="496"/>
  <c r="R5" i="496"/>
  <c r="Q99" i="496"/>
  <c r="Q60" i="496"/>
  <c r="Q152" i="497"/>
  <c r="R152" i="497"/>
  <c r="AG134" i="497"/>
  <c r="AH122" i="497" s="1"/>
  <c r="AF134" i="497"/>
  <c r="R113" i="497"/>
  <c r="Q113" i="497"/>
  <c r="AG95" i="497"/>
  <c r="AH83" i="497" s="1"/>
  <c r="AF95" i="497"/>
  <c r="Q84" i="497"/>
  <c r="R84" i="497"/>
  <c r="R87" i="497"/>
  <c r="Q87" i="497"/>
  <c r="R72" i="497"/>
  <c r="Q72" i="497"/>
  <c r="R60" i="497"/>
  <c r="Q60" i="497"/>
  <c r="O82" i="497"/>
  <c r="R82" i="497" s="1"/>
  <c r="S70" i="497" s="1"/>
  <c r="R22" i="497"/>
  <c r="Q22" i="497"/>
  <c r="R10" i="497"/>
  <c r="Q10" i="497"/>
  <c r="AG17" i="497"/>
  <c r="AH5" i="497" s="1"/>
  <c r="AF17" i="497"/>
  <c r="R59" i="497"/>
  <c r="Q59" i="497"/>
  <c r="Q7" i="497"/>
  <c r="R7" i="497"/>
  <c r="R6" i="497"/>
  <c r="Q6" i="497"/>
  <c r="O147" i="496"/>
  <c r="Q135" i="496"/>
  <c r="R135" i="496"/>
  <c r="Q129" i="496"/>
  <c r="R129" i="496"/>
  <c r="AG121" i="496"/>
  <c r="AH109" i="496" s="1"/>
  <c r="AF121" i="496"/>
  <c r="Q32" i="496"/>
  <c r="R32" i="496"/>
  <c r="Q138" i="496"/>
  <c r="R138" i="496"/>
  <c r="Q121" i="496"/>
  <c r="R121" i="496"/>
  <c r="S109" i="496" s="1"/>
  <c r="R86" i="496"/>
  <c r="Q86" i="496"/>
  <c r="R83" i="496"/>
  <c r="Q83" i="496"/>
  <c r="O95" i="496"/>
  <c r="R61" i="496"/>
  <c r="Q61" i="496"/>
  <c r="Q49" i="496"/>
  <c r="R49" i="496"/>
  <c r="Q6" i="496"/>
  <c r="R6" i="496"/>
  <c r="R114" i="496"/>
  <c r="Q114" i="496"/>
  <c r="R73" i="496"/>
  <c r="Q73" i="496"/>
  <c r="O82" i="496"/>
  <c r="R82" i="496" s="1"/>
  <c r="S70" i="496" s="1"/>
  <c r="R70" i="496"/>
  <c r="Q70" i="496"/>
  <c r="O69" i="496"/>
  <c r="R69" i="496" s="1"/>
  <c r="S57" i="496" s="1"/>
  <c r="R57" i="496"/>
  <c r="Q57" i="496"/>
  <c r="Q31" i="496"/>
  <c r="O43" i="496"/>
  <c r="R43" i="496" s="1"/>
  <c r="S31" i="496" s="1"/>
  <c r="R31" i="496"/>
  <c r="AG30" i="496"/>
  <c r="AH18" i="496" s="1"/>
  <c r="AF30" i="496"/>
  <c r="R112" i="496"/>
  <c r="Q112" i="496"/>
  <c r="O108" i="496"/>
  <c r="R96" i="496"/>
  <c r="Q96" i="496"/>
  <c r="Q74" i="496"/>
  <c r="R74" i="496"/>
  <c r="Q131" i="497"/>
  <c r="R131" i="497"/>
  <c r="Q123" i="497"/>
  <c r="R123" i="497"/>
  <c r="AG147" i="497"/>
  <c r="AH135" i="497" s="1"/>
  <c r="AF147" i="497"/>
  <c r="Q102" i="497"/>
  <c r="R102" i="497"/>
  <c r="Q83" i="497"/>
  <c r="O95" i="497"/>
  <c r="R83" i="497"/>
  <c r="R114" i="497"/>
  <c r="Q114" i="497"/>
  <c r="AF108" i="497"/>
  <c r="AG108" i="497"/>
  <c r="AH96" i="497" s="1"/>
  <c r="R97" i="497"/>
  <c r="Q97" i="497"/>
  <c r="R23" i="497"/>
  <c r="Q23" i="497"/>
  <c r="R85" i="497"/>
  <c r="Q85" i="497"/>
  <c r="AG43" i="497"/>
  <c r="AH31" i="497" s="1"/>
  <c r="AF43" i="497"/>
  <c r="Q43" i="497"/>
  <c r="R58" i="497"/>
  <c r="Q58" i="497"/>
  <c r="Q71" i="497"/>
  <c r="AF69" i="497"/>
  <c r="AG69" i="497"/>
  <c r="AH57" i="497" s="1"/>
  <c r="Q69" i="497"/>
  <c r="Q70" i="497"/>
  <c r="Q37" i="497"/>
  <c r="R37" i="497"/>
  <c r="AG173" i="496"/>
  <c r="AH161" i="496" s="1"/>
  <c r="AF173" i="496"/>
  <c r="Q33" i="497"/>
  <c r="R33" i="497"/>
  <c r="R20" i="497"/>
  <c r="Q20" i="497"/>
  <c r="Q164" i="496"/>
  <c r="R164" i="496"/>
  <c r="AG147" i="496"/>
  <c r="AH135" i="496" s="1"/>
  <c r="AF147" i="496"/>
  <c r="Q128" i="496"/>
  <c r="R128" i="496"/>
  <c r="Q127" i="496"/>
  <c r="R127" i="496"/>
  <c r="O134" i="496"/>
  <c r="Q122" i="496"/>
  <c r="R122" i="496"/>
  <c r="Q148" i="496"/>
  <c r="O160" i="496"/>
  <c r="R148" i="496"/>
  <c r="Q45" i="496"/>
  <c r="R45" i="496"/>
  <c r="Q153" i="496"/>
  <c r="R153" i="496"/>
  <c r="Q140" i="496"/>
  <c r="R140" i="496"/>
  <c r="R98" i="496"/>
  <c r="Q98" i="496"/>
  <c r="AG95" i="496"/>
  <c r="AH83" i="496" s="1"/>
  <c r="AF95" i="496"/>
  <c r="R88" i="496"/>
  <c r="Q88" i="496"/>
  <c r="Q111" i="496"/>
  <c r="R111" i="496"/>
  <c r="Q51" i="496"/>
  <c r="R51" i="496"/>
  <c r="Q9" i="496"/>
  <c r="R9" i="496"/>
  <c r="R116" i="496"/>
  <c r="Q116" i="496"/>
  <c r="Q101" i="496"/>
  <c r="Q58" i="496"/>
  <c r="R50" i="496"/>
  <c r="Q50" i="496"/>
  <c r="Q36" i="496"/>
  <c r="R36" i="496"/>
  <c r="R22" i="496"/>
  <c r="Q22" i="496"/>
  <c r="AG173" i="497"/>
  <c r="AH161" i="497" s="1"/>
  <c r="AF173" i="497"/>
  <c r="Q127" i="497"/>
  <c r="R127" i="497"/>
  <c r="Q161" i="497"/>
  <c r="O173" i="497"/>
  <c r="R161" i="497"/>
  <c r="Q122" i="497"/>
  <c r="O134" i="497"/>
  <c r="R122" i="497"/>
  <c r="R165" i="497"/>
  <c r="Q165" i="497"/>
  <c r="Q98" i="497"/>
  <c r="R98" i="497"/>
  <c r="Q88" i="497"/>
  <c r="R88" i="497"/>
  <c r="R116" i="497"/>
  <c r="Q116" i="497"/>
  <c r="R110" i="497"/>
  <c r="Q110" i="497"/>
  <c r="R89" i="497"/>
  <c r="Q89" i="497"/>
  <c r="R21" i="497"/>
  <c r="Q21" i="497"/>
  <c r="Q11" i="497"/>
  <c r="R11" i="497"/>
  <c r="R101" i="497"/>
  <c r="Q101" i="497"/>
  <c r="R56" i="497"/>
  <c r="S44" i="497" s="1"/>
  <c r="Q46" i="497"/>
  <c r="R46" i="497"/>
  <c r="Q35" i="497"/>
  <c r="R35" i="497"/>
  <c r="R70" i="497"/>
  <c r="Q149" i="496"/>
  <c r="R149" i="496"/>
  <c r="Q136" i="496"/>
  <c r="R136" i="496"/>
  <c r="Q126" i="496"/>
  <c r="R126" i="496"/>
  <c r="Q125" i="496"/>
  <c r="R125" i="496"/>
  <c r="AG134" i="496"/>
  <c r="AH122" i="496" s="1"/>
  <c r="AF134" i="496"/>
  <c r="AG160" i="496"/>
  <c r="AH148" i="496" s="1"/>
  <c r="AF160" i="496"/>
  <c r="Q44" i="496"/>
  <c r="O56" i="496"/>
  <c r="R56" i="496" s="1"/>
  <c r="S44" i="496" s="1"/>
  <c r="R44" i="496"/>
  <c r="Q142" i="496"/>
  <c r="R100" i="496"/>
  <c r="Q100" i="496"/>
  <c r="Q115" i="496"/>
  <c r="R115" i="496"/>
  <c r="R33" i="496"/>
  <c r="Q33" i="496"/>
  <c r="AG69" i="496"/>
  <c r="AH57" i="496" s="1"/>
  <c r="Q69" i="496"/>
  <c r="AF69" i="496"/>
  <c r="R46" i="496"/>
  <c r="Q46" i="496"/>
  <c r="R35" i="496"/>
  <c r="Q35" i="496"/>
  <c r="Q43" i="496"/>
  <c r="AG43" i="496"/>
  <c r="AH31" i="496" s="1"/>
  <c r="AF43" i="496"/>
  <c r="R7" i="496"/>
  <c r="Q7" i="496"/>
  <c r="Q113" i="496"/>
  <c r="R113" i="496"/>
  <c r="Q72" i="496"/>
  <c r="R72" i="496"/>
  <c r="R37" i="496"/>
  <c r="Q37" i="496"/>
  <c r="R8" i="496"/>
  <c r="Q8" i="496"/>
  <c r="AG108" i="496"/>
  <c r="AH96" i="496" s="1"/>
  <c r="AF108" i="496"/>
  <c r="Q47" i="496"/>
  <c r="R47" i="496"/>
  <c r="R134" i="497" l="1"/>
  <c r="S122" i="497" s="1"/>
  <c r="Q134" i="497"/>
  <c r="R160" i="496"/>
  <c r="S148" i="496" s="1"/>
  <c r="Q160" i="496"/>
  <c r="R134" i="496"/>
  <c r="S122" i="496" s="1"/>
  <c r="Q134" i="496"/>
  <c r="Q108" i="496"/>
  <c r="R108" i="496"/>
  <c r="S96" i="496" s="1"/>
  <c r="Q95" i="496"/>
  <c r="R95" i="496"/>
  <c r="S83" i="496" s="1"/>
  <c r="R17" i="496"/>
  <c r="S5" i="496" s="1"/>
  <c r="Q17" i="496"/>
  <c r="E2" i="496"/>
  <c r="Q173" i="496"/>
  <c r="R173" i="496"/>
  <c r="S161" i="496" s="1"/>
  <c r="R121" i="497"/>
  <c r="S109" i="497" s="1"/>
  <c r="Q121" i="497"/>
  <c r="R30" i="496"/>
  <c r="S18" i="496" s="1"/>
  <c r="Q30" i="496"/>
  <c r="R173" i="497"/>
  <c r="S161" i="497" s="1"/>
  <c r="Q173" i="497"/>
  <c r="R147" i="496"/>
  <c r="S135" i="496" s="1"/>
  <c r="Q147" i="496"/>
  <c r="R108" i="497"/>
  <c r="S96" i="497" s="1"/>
  <c r="Q108" i="497"/>
  <c r="R95" i="497"/>
  <c r="S83" i="497" s="1"/>
  <c r="Q95" i="497"/>
  <c r="R17" i="497"/>
  <c r="S5" i="497" s="1"/>
  <c r="Q17" i="497"/>
  <c r="E2" i="497"/>
  <c r="R160" i="497"/>
  <c r="S148" i="497" s="1"/>
  <c r="Q160" i="497"/>
  <c r="M32" i="495" l="1"/>
  <c r="L32" i="495"/>
  <c r="K32" i="495"/>
  <c r="J32" i="495"/>
  <c r="I32" i="495"/>
  <c r="H32" i="495"/>
  <c r="G32" i="495"/>
  <c r="F32" i="495"/>
  <c r="E32" i="495"/>
  <c r="D32" i="495"/>
  <c r="Q15" i="495"/>
  <c r="P15" i="495"/>
  <c r="O15" i="495"/>
  <c r="N15" i="495"/>
  <c r="M15" i="495"/>
  <c r="L15" i="495"/>
  <c r="K15" i="495"/>
  <c r="J15" i="495"/>
  <c r="I15" i="495"/>
  <c r="H15" i="495"/>
  <c r="G15" i="495"/>
  <c r="F15" i="495"/>
  <c r="E15" i="495"/>
  <c r="D15" i="495"/>
  <c r="L7" i="495"/>
  <c r="J7" i="495"/>
  <c r="H7" i="495"/>
  <c r="F7" i="495"/>
  <c r="L6" i="495"/>
  <c r="J6" i="495"/>
  <c r="H6" i="495"/>
  <c r="F6" i="495"/>
  <c r="L8" i="494"/>
  <c r="L7" i="494"/>
  <c r="L6" i="494"/>
  <c r="J6" i="494"/>
  <c r="H8" i="494"/>
  <c r="H7" i="494"/>
  <c r="H6" i="494"/>
  <c r="F8" i="494"/>
  <c r="F7" i="494"/>
  <c r="M32" i="494"/>
  <c r="L32" i="494"/>
  <c r="K32" i="494"/>
  <c r="J32" i="494"/>
  <c r="I32" i="494"/>
  <c r="H32" i="494"/>
  <c r="G32" i="494"/>
  <c r="J8" i="494" s="1"/>
  <c r="F32" i="494"/>
  <c r="E32" i="494"/>
  <c r="D32" i="494"/>
  <c r="Q15" i="494"/>
  <c r="P15" i="494"/>
  <c r="O15" i="494"/>
  <c r="N15" i="494"/>
  <c r="M15" i="494"/>
  <c r="L15" i="494"/>
  <c r="K15" i="494"/>
  <c r="J15" i="494"/>
  <c r="I15" i="494"/>
  <c r="H15" i="494"/>
  <c r="G15" i="494"/>
  <c r="F15" i="494"/>
  <c r="E15" i="494"/>
  <c r="D15" i="494"/>
  <c r="J7" i="494"/>
  <c r="F6" i="494"/>
  <c r="F8" i="495" l="1"/>
  <c r="J8" i="495"/>
  <c r="L8" i="495"/>
  <c r="H8" i="495"/>
</calcChain>
</file>

<file path=xl/sharedStrings.xml><?xml version="1.0" encoding="utf-8"?>
<sst xmlns="http://schemas.openxmlformats.org/spreadsheetml/2006/main" count="12418" uniqueCount="1553">
  <si>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</si>
  <si>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</si>
  <si>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</si>
  <si>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</si>
  <si>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</si>
  <si>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</si>
  <si>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</si>
  <si>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</si>
  <si>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</si>
  <si>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</si>
  <si>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</si>
  <si>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</si>
  <si>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</si>
  <si>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</si>
  <si>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</si>
  <si>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</si>
  <si>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</si>
  <si>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</si>
  <si>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</si>
  <si>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</si>
  <si>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</si>
  <si>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</si>
  <si>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</si>
  <si>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</si>
  <si>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</si>
  <si>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</si>
  <si>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</si>
  <si>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</si>
  <si>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</si>
  <si>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</si>
  <si>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</si>
  <si>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</si>
  <si>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</si>
  <si>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</si>
  <si>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</si>
  <si>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</si>
  <si>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</si>
  <si>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</si>
  <si>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</si>
  <si>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</si>
  <si>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</si>
  <si>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</si>
  <si>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</si>
  <si>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</si>
  <si>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</si>
  <si>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</si>
  <si>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</si>
  <si>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</si>
  <si>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</si>
  <si>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</si>
  <si>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</si>
  <si>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</si>
  <si>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</si>
  <si>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</si>
  <si>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</si>
  <si>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</si>
  <si>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</si>
  <si>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</si>
  <si>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</si>
  <si>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</si>
  <si>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</si>
  <si>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</si>
  <si>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</si>
  <si>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</si>
  <si>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</si>
  <si>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</si>
  <si>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</si>
  <si>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</si>
  <si>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</si>
  <si>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</si>
  <si>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</si>
  <si>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</si>
  <si>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</si>
  <si>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</si>
  <si>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</si>
  <si>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</si>
  <si>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</si>
  <si>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</si>
  <si>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</si>
  <si>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</si>
  <si>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</si>
  <si>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</si>
  <si>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</si>
  <si>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</si>
  <si>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</si>
  <si>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</si>
  <si>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</si>
  <si>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</si>
  <si>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</si>
  <si>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</si>
  <si>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</si>
  <si>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</si>
  <si>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</si>
  <si>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</si>
  <si>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</si>
  <si>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</si>
  <si>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</si>
  <si>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</si>
  <si>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</si>
  <si>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</si>
  <si>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</si>
  <si>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</si>
  <si>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</si>
  <si>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</si>
  <si>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</si>
  <si>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</si>
  <si>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</si>
  <si>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</si>
  <si>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</si>
  <si>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</si>
  <si>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</si>
  <si>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</si>
  <si>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</si>
  <si>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</si>
  <si>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</si>
  <si>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</si>
  <si>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</si>
  <si>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</si>
  <si>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</si>
  <si>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</si>
  <si>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</si>
  <si>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</si>
  <si>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</si>
  <si>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</si>
  <si>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</si>
  <si>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</si>
  <si>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</si>
  <si>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</si>
  <si>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</si>
  <si>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</si>
  <si>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</si>
  <si>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</si>
  <si>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</si>
  <si>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</si>
  <si>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</si>
  <si>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</si>
  <si>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</si>
  <si>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</si>
  <si>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</si>
  <si>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</si>
  <si>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</si>
  <si>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</si>
  <si>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</si>
  <si>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</si>
  <si>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</si>
  <si>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</si>
  <si>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</si>
  <si>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香檸奶油魚排蔬滿盒</t>
  </si>
  <si>
    <t>Q彈燕麥飯</t>
  </si>
  <si>
    <t>炸醬炒泡麵</t>
  </si>
  <si>
    <t>合計次數</t>
  </si>
  <si>
    <t>時間</t>
  </si>
  <si>
    <t>設備次數</t>
  </si>
  <si>
    <t>和風涓絲冷麵</t>
  </si>
  <si>
    <t>鐵道滷排便當</t>
  </si>
  <si>
    <t>二配兩粒飯糰(鮪魚.焦糖鮭魚)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</si>
  <si>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</si>
  <si>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</si>
  <si>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</si>
  <si>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</si>
  <si>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</si>
  <si>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</si>
  <si>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</si>
  <si>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</si>
  <si>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</si>
  <si>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</si>
  <si>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</si>
  <si>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</si>
  <si>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</si>
  <si>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</si>
  <si>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</si>
  <si>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</si>
  <si>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</si>
  <si>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</si>
  <si>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</si>
  <si>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</si>
  <si>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</si>
  <si>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</si>
  <si>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</si>
  <si>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</si>
  <si>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</si>
  <si>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</si>
  <si>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>二配玉米濃湯焗烤飯</t>
  </si>
  <si>
    <t>金門高粱腿排蒜香白肉便當</t>
  </si>
  <si>
    <t>二配美味蟹煲</t>
  </si>
  <si>
    <t>西西里風烤飯糰</t>
  </si>
  <si>
    <t>二配泰式檸檬魚飯</t>
  </si>
  <si>
    <t>打拋風味豬肉拌麵</t>
  </si>
  <si>
    <t>月見烏龍冷麵</t>
  </si>
  <si>
    <t>08月01日  星期 六</t>
  </si>
  <si>
    <t>08月02日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</si>
  <si>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</si>
  <si>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</si>
  <si>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</si>
  <si>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</si>
  <si>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</si>
  <si>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</si>
  <si>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</si>
  <si>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</si>
  <si>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</si>
  <si>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</si>
  <si>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</si>
  <si>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</si>
  <si>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</si>
  <si>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</si>
  <si>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</si>
  <si>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</si>
  <si>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</si>
  <si>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</si>
  <si>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</si>
  <si>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</si>
  <si>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</si>
  <si>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</si>
  <si>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</si>
  <si>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</si>
  <si>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</si>
  <si>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</si>
  <si>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</si>
  <si>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</si>
  <si>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</si>
  <si>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</si>
  <si>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</si>
  <si>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</si>
  <si>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</si>
  <si>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</si>
  <si>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</si>
  <si>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</si>
  <si>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</si>
  <si>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</si>
  <si>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</si>
  <si>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</si>
  <si>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</si>
  <si>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</si>
  <si>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</si>
  <si>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</si>
  <si>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</si>
  <si>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</si>
  <si>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</si>
  <si>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</si>
  <si>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</si>
  <si>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</si>
  <si>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</si>
  <si>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</si>
  <si>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</si>
  <si>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</si>
  <si>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</si>
  <si>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</si>
  <si>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</si>
  <si>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</si>
  <si>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</si>
  <si>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</si>
  <si>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08月02日  星期 日</t>
    <phoneticPr fontId="7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</si>
  <si>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</si>
  <si>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</si>
  <si>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</si>
  <si>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</si>
  <si>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</si>
  <si>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</si>
  <si>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</si>
  <si>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</si>
  <si>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</si>
  <si>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08月01日  星期六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</si>
  <si>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</si>
  <si>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</si>
  <si>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</si>
  <si>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</si>
  <si>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</si>
  <si>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</si>
  <si>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</si>
  <si>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</si>
  <si>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</si>
  <si>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</si>
  <si>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人時性</t>
    <phoneticPr fontId="7" type="noConversion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</si>
  <si>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</si>
  <si>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</si>
  <si>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</si>
  <si>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</si>
  <si>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</si>
  <si>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</si>
  <si>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</si>
  <si>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</si>
  <si>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</si>
  <si>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</si>
  <si>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</si>
  <si>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</si>
  <si>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</si>
  <si>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</si>
  <si>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</si>
  <si>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</si>
  <si>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</si>
  <si>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</si>
  <si>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</si>
  <si>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</si>
  <si>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鮭魚奶油醬油飯糰</t>
  </si>
  <si>
    <t>煙燻培根飯糰(區)</t>
    <phoneticPr fontId="3" type="noConversion"/>
  </si>
  <si>
    <t>碳烤燒肉飯飯糰(區)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</si>
  <si>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</si>
  <si>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</si>
  <si>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</si>
  <si>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</si>
  <si>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</si>
  <si>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</si>
  <si>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</si>
  <si>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柚檸海灣貝飯糰</t>
    <phoneticPr fontId="3" type="noConversion"/>
  </si>
  <si>
    <t>贅沢鮭魚肚飯糰</t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</si>
  <si>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</si>
  <si>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</si>
  <si>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</si>
  <si>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</si>
  <si>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</si>
  <si>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</si>
  <si>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經典肉鬆飯糰</t>
  </si>
  <si>
    <t>明太子龍蝦風味沙拉飯糰</t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</si>
  <si>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</si>
  <si>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</si>
  <si>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</si>
  <si>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鮪魚飯糰</t>
  </si>
  <si>
    <t>3600型
飯糰機B</t>
    <phoneticPr fontId="7" type="noConversion"/>
  </si>
  <si>
    <t>平均</t>
    <phoneticPr fontId="7" type="noConversion"/>
  </si>
  <si>
    <t>二配 夾心型
飯糰機</t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</si>
  <si>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</si>
  <si>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</si>
  <si>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</si>
  <si>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</si>
  <si>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</si>
  <si>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</si>
  <si>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</si>
  <si>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平均</t>
    <phoneticPr fontId="7" type="noConversion"/>
  </si>
  <si>
    <t>二配 3600型A
飯糰機</t>
    <phoneticPr fontId="3" type="noConversion"/>
  </si>
  <si>
    <t>二配熟成紅鮭飯糰</t>
  </si>
  <si>
    <t>二配明太子龍蝦風味沙拉飯糰</t>
  </si>
  <si>
    <t>二配柚香雞胸五穀飯糰(成型)</t>
    <phoneticPr fontId="3" type="noConversion"/>
  </si>
  <si>
    <t>二配鮭魚毛豆炊飯飯糰(成型)</t>
    <phoneticPr fontId="3" type="noConversion"/>
  </si>
  <si>
    <t>二配北海道秋鮭親子飯糰</t>
  </si>
  <si>
    <t>二配贅沢鮭魚肚飯糰</t>
    <phoneticPr fontId="3" type="noConversion"/>
  </si>
  <si>
    <t>二配鮪魚飯糰</t>
  </si>
  <si>
    <t>3600型
飯糰機A</t>
    <phoneticPr fontId="7" type="noConversion"/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</si>
  <si>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</si>
  <si>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</si>
  <si>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</si>
  <si>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</si>
  <si>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</si>
  <si>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</si>
  <si>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</si>
  <si>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</si>
  <si>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>3600型
飯糰機B</t>
    <phoneticPr fontId="7" type="noConversion"/>
  </si>
  <si>
    <t>08月02日  星期日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</si>
  <si>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</si>
  <si>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</si>
  <si>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</si>
  <si>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</si>
  <si>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</si>
  <si>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</si>
  <si>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</si>
  <si>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</si>
  <si>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</si>
  <si>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</si>
  <si>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</si>
  <si>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</si>
  <si>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</si>
  <si>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</si>
  <si>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</si>
  <si>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</si>
  <si>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</si>
  <si>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</si>
  <si>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</si>
  <si>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</si>
  <si>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</si>
  <si>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壽司手卷</t>
  </si>
  <si>
    <t>08月03日  星期 一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</si>
  <si>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</si>
  <si>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</si>
  <si>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</si>
  <si>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</si>
  <si>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</si>
  <si>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08月03日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</si>
  <si>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</si>
  <si>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</si>
  <si>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</si>
  <si>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</si>
  <si>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</si>
  <si>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</si>
  <si>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</si>
  <si>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</si>
  <si>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</si>
  <si>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</si>
  <si>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</si>
  <si>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</si>
  <si>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</si>
  <si>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</si>
  <si>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</si>
  <si>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</si>
  <si>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</si>
  <si>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</si>
  <si>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</si>
  <si>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</si>
  <si>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</si>
  <si>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</si>
  <si>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</si>
  <si>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</si>
  <si>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</si>
  <si>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</si>
  <si>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</si>
  <si>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</si>
  <si>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</si>
  <si>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</si>
  <si>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</si>
  <si>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</si>
  <si>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</si>
  <si>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</si>
  <si>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</si>
  <si>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</si>
  <si>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</si>
  <si>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</si>
  <si>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</si>
  <si>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</si>
  <si>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</si>
  <si>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</si>
  <si>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</si>
  <si>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</si>
  <si>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</si>
  <si>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</si>
  <si>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</si>
  <si>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</si>
  <si>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</si>
  <si>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</si>
  <si>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</si>
  <si>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</si>
  <si>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</si>
  <si>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</si>
  <si>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</si>
  <si>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</si>
  <si>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</si>
  <si>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</si>
  <si>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</si>
  <si>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</si>
  <si>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</si>
  <si>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</si>
  <si>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</si>
  <si>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</si>
  <si>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</si>
  <si>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</si>
  <si>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</si>
  <si>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</si>
  <si>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</si>
  <si>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</si>
  <si>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</si>
  <si>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</si>
  <si>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</si>
  <si>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達成率</t>
    <phoneticPr fontId="7" type="noConversion"/>
  </si>
  <si>
    <t>達成率平均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</si>
  <si>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</si>
  <si>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</si>
  <si>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</si>
  <si>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</si>
  <si>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</si>
  <si>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</si>
  <si>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</si>
  <si>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</si>
  <si>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</si>
  <si>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</si>
  <si>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</si>
  <si>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</si>
  <si>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</si>
  <si>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</si>
  <si>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</si>
  <si>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</si>
  <si>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</si>
  <si>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</si>
  <si>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</si>
  <si>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</si>
  <si>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</si>
  <si>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</si>
  <si>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</si>
  <si>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二配排骨蛋炒飯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</si>
  <si>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</si>
  <si>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</si>
  <si>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</si>
  <si>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</si>
  <si>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</si>
  <si>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</si>
  <si>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</si>
  <si>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</si>
  <si>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</si>
  <si>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</si>
  <si>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</si>
  <si>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</si>
  <si>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</si>
  <si>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</si>
  <si>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</si>
  <si>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</si>
  <si>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</si>
  <si>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</si>
  <si>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</si>
  <si>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</si>
  <si>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</si>
  <si>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08月04日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</si>
  <si>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</si>
  <si>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</si>
  <si>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</si>
  <si>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</si>
  <si>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</si>
  <si>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</si>
  <si>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</si>
  <si>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</si>
  <si>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</si>
  <si>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</si>
  <si>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</si>
  <si>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</si>
  <si>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</si>
  <si>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</si>
  <si>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</si>
  <si>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</si>
  <si>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</si>
  <si>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</si>
  <si>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</si>
  <si>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韓式泡菜冷麵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</si>
  <si>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</si>
  <si>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</si>
  <si>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</si>
  <si>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</si>
  <si>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</si>
  <si>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</si>
  <si>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</si>
  <si>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</si>
  <si>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</si>
  <si>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</si>
  <si>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</si>
  <si>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</si>
  <si>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</si>
  <si>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</si>
  <si>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</si>
  <si>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</si>
  <si>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</si>
  <si>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</si>
  <si>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</si>
  <si>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</si>
  <si>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</si>
  <si>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</si>
  <si>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</si>
  <si>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</si>
  <si>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</si>
  <si>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</si>
  <si>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</si>
  <si>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</si>
  <si>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</si>
  <si>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</si>
  <si>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</si>
  <si>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</si>
  <si>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</si>
  <si>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</si>
  <si>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08月04日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</si>
  <si>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</si>
  <si>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</si>
  <si>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</si>
  <si>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</si>
  <si>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</si>
  <si>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</si>
  <si>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</si>
  <si>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</si>
  <si>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</si>
  <si>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</si>
  <si>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</si>
  <si>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</si>
  <si>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</si>
  <si>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</si>
  <si>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</si>
  <si>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</si>
  <si>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</si>
  <si>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</si>
  <si>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</si>
  <si>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</si>
  <si>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</si>
  <si>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</si>
  <si>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</si>
  <si>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</si>
  <si>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</si>
  <si>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</si>
  <si>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</si>
  <si>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</si>
  <si>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</si>
  <si>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</si>
  <si>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</si>
  <si>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</si>
  <si>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</si>
  <si>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</si>
  <si>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</si>
  <si>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</si>
  <si>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</si>
  <si>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</si>
  <si>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</si>
  <si>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</si>
  <si>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</si>
  <si>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</si>
  <si>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</si>
  <si>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</si>
  <si>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</si>
  <si>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</si>
  <si>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</si>
  <si>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</si>
  <si>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</si>
  <si>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</si>
  <si>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</si>
  <si>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</si>
  <si>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08月04日  星期 二</t>
  </si>
  <si>
    <t>08月05日  星期 三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</si>
  <si>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</si>
  <si>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</si>
  <si>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</si>
  <si>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</si>
  <si>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</si>
  <si>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</si>
  <si>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</si>
  <si>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</si>
  <si>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</si>
  <si>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</si>
  <si>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</si>
  <si>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08月05日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</si>
  <si>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</si>
  <si>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</si>
  <si>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</si>
  <si>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</si>
  <si>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</si>
  <si>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</si>
  <si>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</si>
  <si>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</si>
  <si>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</si>
  <si>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</si>
  <si>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</si>
  <si>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</si>
  <si>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</si>
  <si>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</si>
  <si>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</si>
  <si>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</si>
  <si>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</si>
  <si>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</si>
  <si>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</si>
  <si>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</si>
  <si>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</si>
  <si>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</si>
  <si>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</si>
  <si>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</si>
  <si>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</si>
  <si>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</si>
  <si>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</si>
  <si>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</si>
  <si>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</si>
  <si>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</si>
  <si>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</si>
  <si>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</si>
  <si>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</si>
  <si>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</si>
  <si>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</si>
  <si>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</si>
  <si>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</si>
  <si>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</si>
  <si>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</si>
  <si>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</si>
  <si>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</si>
  <si>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</si>
  <si>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</si>
  <si>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</si>
  <si>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</si>
  <si>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</si>
  <si>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</si>
  <si>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</si>
  <si>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</si>
  <si>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</si>
  <si>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</si>
  <si>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</si>
  <si>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平均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</si>
  <si>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</si>
  <si>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</si>
  <si>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</si>
  <si>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</si>
  <si>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3600型
飯糰機B</t>
    <phoneticPr fontId="7" type="noConversion"/>
  </si>
  <si>
    <t>08月05日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</si>
  <si>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</si>
  <si>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</si>
  <si>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</si>
  <si>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</si>
  <si>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</si>
  <si>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</si>
  <si>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</si>
  <si>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</si>
  <si>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</si>
  <si>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08月06日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</si>
  <si>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</si>
  <si>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</si>
  <si>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</si>
  <si>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</si>
  <si>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</si>
  <si>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</si>
  <si>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</si>
  <si>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</si>
  <si>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</si>
  <si>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</si>
  <si>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</si>
  <si>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</si>
  <si>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</si>
  <si>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</si>
  <si>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</si>
  <si>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</si>
  <si>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</si>
  <si>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</si>
  <si>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</si>
  <si>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</si>
  <si>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</si>
  <si>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</si>
  <si>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</si>
  <si>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</si>
  <si>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</si>
  <si>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</si>
  <si>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</si>
  <si>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</si>
  <si>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</si>
  <si>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</si>
  <si>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</si>
  <si>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</si>
  <si>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</si>
  <si>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</si>
  <si>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</si>
  <si>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</si>
  <si>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</si>
  <si>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</si>
  <si>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</si>
  <si>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</si>
  <si>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</si>
  <si>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</si>
  <si>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</si>
  <si>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</si>
  <si>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</si>
  <si>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</si>
  <si>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</si>
  <si>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</si>
  <si>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</si>
  <si>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</si>
  <si>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</si>
  <si>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08月06日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</si>
  <si>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</si>
  <si>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</si>
  <si>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</si>
  <si>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</si>
  <si>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</si>
  <si>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</si>
  <si>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</si>
  <si>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</si>
  <si>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</si>
  <si>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</si>
  <si>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</si>
  <si>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</si>
  <si>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</si>
  <si>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</si>
  <si>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</si>
  <si>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青木瓜雞絲泰泰雙手卷(捲)</t>
    <phoneticPr fontId="3" type="noConversion"/>
  </si>
  <si>
    <t>銀鮭美乃滋脆卷</t>
    <phoneticPr fontId="3" type="noConversion"/>
  </si>
  <si>
    <t>二配 3300型B
飯糰機</t>
    <phoneticPr fontId="3" type="noConversion"/>
  </si>
  <si>
    <t>二配贅沢鮭魚肚飯糰</t>
    <phoneticPr fontId="3" type="noConversion"/>
  </si>
  <si>
    <t>08月06日  星期 四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</si>
  <si>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</si>
  <si>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</si>
  <si>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</si>
  <si>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</si>
  <si>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</si>
  <si>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</si>
  <si>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</si>
  <si>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</si>
  <si>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</si>
  <si>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08月07日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</si>
  <si>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</si>
  <si>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</si>
  <si>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</si>
  <si>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</si>
  <si>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</si>
  <si>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</si>
  <si>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</si>
  <si>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</si>
  <si>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</si>
  <si>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</si>
  <si>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</si>
  <si>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</si>
  <si>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</si>
  <si>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</si>
  <si>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</si>
  <si>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</si>
  <si>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</si>
  <si>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</si>
  <si>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</si>
  <si>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</si>
  <si>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</si>
  <si>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</si>
  <si>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</si>
  <si>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</si>
  <si>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</si>
  <si>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</si>
  <si>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</si>
  <si>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</si>
  <si>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</si>
  <si>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</si>
  <si>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</si>
  <si>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</si>
  <si>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</si>
  <si>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</si>
  <si>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</si>
  <si>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</si>
  <si>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</si>
  <si>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</si>
  <si>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</si>
  <si>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</si>
  <si>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</si>
  <si>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</si>
  <si>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</si>
  <si>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</si>
  <si>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</si>
  <si>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</si>
  <si>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</si>
  <si>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</si>
  <si>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</si>
  <si>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</si>
  <si>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</si>
  <si>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</si>
  <si>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</si>
  <si>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</si>
  <si>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08月07日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</si>
  <si>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</si>
  <si>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</si>
  <si>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</si>
  <si>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</si>
  <si>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</si>
  <si>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</si>
  <si>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</si>
  <si>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</si>
  <si>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</si>
  <si>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</si>
  <si>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</si>
  <si>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</si>
  <si>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</si>
  <si>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</si>
  <si>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</si>
  <si>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</si>
  <si>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</si>
  <si>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</si>
  <si>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</si>
  <si>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</si>
  <si>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</si>
  <si>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</si>
  <si>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</si>
  <si>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</si>
  <si>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</si>
  <si>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</si>
  <si>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</si>
  <si>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煙燻培根飯糰(區)</t>
    <phoneticPr fontId="3" type="noConversion"/>
  </si>
  <si>
    <t>明太子生鮭飯糰(區)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</si>
  <si>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</si>
  <si>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</si>
  <si>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</si>
  <si>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</si>
  <si>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柚檸海灣貝飯糰</t>
    <phoneticPr fontId="3" type="noConversion"/>
  </si>
  <si>
    <t>椒鹽檸檬鯖魚飯糰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</si>
  <si>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</si>
  <si>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</si>
  <si>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</si>
  <si>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</si>
  <si>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</si>
  <si>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</si>
  <si>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</si>
  <si>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壹號醬炙烤牛飯糰</t>
    <phoneticPr fontId="3" type="noConversion"/>
  </si>
  <si>
    <t>鹽蔥燒肉飯糰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</si>
  <si>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</si>
  <si>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</si>
  <si>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</si>
  <si>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</si>
  <si>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</si>
  <si>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</si>
  <si>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</si>
  <si>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</si>
  <si>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</si>
  <si>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</si>
  <si>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</si>
  <si>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</si>
  <si>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</si>
  <si>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</si>
  <si>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</si>
  <si>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</si>
  <si>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二配芝麻香鬆飯糰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</si>
  <si>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</si>
  <si>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</si>
  <si>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</si>
  <si>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二配經典肉鬆飯糰</t>
    <phoneticPr fontId="3" type="noConversion"/>
  </si>
  <si>
    <t>08月07日  星期 五</t>
  </si>
  <si>
    <t>總生產量</t>
    <phoneticPr fontId="7" type="noConversion"/>
  </si>
  <si>
    <t>出勤人數</t>
    <phoneticPr fontId="7" type="noConversion"/>
  </si>
  <si>
    <t>08月08日  星期六</t>
    <phoneticPr fontId="7" type="noConversion"/>
  </si>
  <si>
    <t>生產量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</si>
  <si>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</si>
  <si>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</si>
  <si>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</si>
  <si>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</si>
  <si>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</si>
  <si>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</si>
  <si>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</si>
  <si>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</si>
  <si>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</si>
  <si>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 xml:space="preserve"> 3300型B
飯糰機</t>
    <phoneticPr fontId="3" type="noConversion"/>
  </si>
  <si>
    <t>3600型(A)
飯糰機</t>
    <phoneticPr fontId="7" type="noConversion"/>
  </si>
  <si>
    <t>黑胡椒洋蔥豬飯糰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</si>
  <si>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</si>
  <si>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</si>
  <si>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</si>
  <si>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</si>
  <si>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二配大飯糰韓式蒜烤豬五花</t>
    <phoneticPr fontId="3" type="noConversion"/>
  </si>
  <si>
    <t>二配明太子龍蝦風味沙拉飯糰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</si>
  <si>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</si>
  <si>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</si>
  <si>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</si>
  <si>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</si>
  <si>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</si>
  <si>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</si>
  <si>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</si>
  <si>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</si>
  <si>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</si>
  <si>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08月08日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</si>
  <si>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</si>
  <si>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</si>
  <si>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</si>
  <si>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</si>
  <si>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</si>
  <si>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</si>
  <si>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</si>
  <si>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</si>
  <si>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</si>
  <si>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</si>
  <si>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</si>
  <si>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</si>
  <si>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</si>
  <si>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</si>
  <si>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</si>
  <si>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</si>
  <si>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</si>
  <si>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</si>
  <si>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</si>
  <si>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</si>
  <si>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</si>
  <si>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</si>
  <si>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</si>
  <si>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</si>
  <si>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</si>
  <si>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</si>
  <si>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</si>
  <si>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</si>
  <si>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</si>
  <si>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</si>
  <si>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</si>
  <si>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</si>
  <si>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</si>
  <si>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</si>
  <si>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</si>
  <si>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</si>
  <si>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</si>
  <si>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</si>
  <si>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</si>
  <si>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</si>
  <si>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</si>
  <si>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</si>
  <si>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</si>
  <si>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</si>
  <si>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</si>
  <si>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</si>
  <si>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</si>
  <si>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</si>
  <si>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</si>
  <si>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</si>
  <si>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</si>
  <si>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08月08日  星期 六</t>
  </si>
  <si>
    <t>08月09日  星期 日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</si>
  <si>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</si>
  <si>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</si>
  <si>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</si>
  <si>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</si>
  <si>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</si>
  <si>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</si>
  <si>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</si>
  <si>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</si>
  <si>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</si>
  <si>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</si>
  <si>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</si>
  <si>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</si>
  <si>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</si>
  <si>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</si>
  <si>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08月09日  星期 日</t>
  </si>
  <si>
    <t>08月09日  星期日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</si>
  <si>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</si>
  <si>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</si>
  <si>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</si>
  <si>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</si>
  <si>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</si>
  <si>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</si>
  <si>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</si>
  <si>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</si>
  <si>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</si>
  <si>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</si>
  <si>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</si>
  <si>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</si>
  <si>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</si>
  <si>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</si>
  <si>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</si>
  <si>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</si>
  <si>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</si>
  <si>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</si>
  <si>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</si>
  <si>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</si>
  <si>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</si>
  <si>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</si>
  <si>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</si>
  <si>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</si>
  <si>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</si>
  <si>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</si>
  <si>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</si>
  <si>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</si>
  <si>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</si>
  <si>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</si>
  <si>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</si>
  <si>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</si>
  <si>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</si>
  <si>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</si>
  <si>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</si>
  <si>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</si>
  <si>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</si>
  <si>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</si>
  <si>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合計
時間/分</t>
    <phoneticPr fontId="3" type="noConversion"/>
  </si>
  <si>
    <t>08月10日  星期 一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</si>
  <si>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</si>
  <si>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</si>
  <si>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</si>
  <si>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</si>
  <si>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</si>
  <si>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</si>
  <si>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</si>
  <si>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</si>
  <si>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</si>
  <si>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</si>
  <si>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</si>
  <si>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</si>
  <si>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</si>
  <si>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</si>
  <si>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</si>
  <si>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</si>
  <si>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</si>
  <si>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</si>
  <si>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</si>
  <si>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</si>
  <si>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</si>
  <si>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</si>
  <si>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</si>
  <si>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</si>
  <si>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</si>
  <si>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綜合一組
(ET-55)</t>
    <phoneticPr fontId="3" type="noConversion"/>
  </si>
  <si>
    <t>綜合三組
(ET-55)</t>
    <phoneticPr fontId="3" type="noConversion"/>
  </si>
  <si>
    <t>綜合四組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</si>
  <si>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</si>
  <si>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</si>
  <si>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</si>
  <si>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</si>
  <si>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</si>
  <si>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</si>
  <si>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</si>
  <si>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</si>
  <si>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生產實績</t>
    <phoneticPr fontId="7" type="noConversion"/>
  </si>
  <si>
    <t>08月10日  星期一</t>
    <phoneticPr fontId="7" type="noConversion"/>
  </si>
  <si>
    <t>生產量</t>
    <phoneticPr fontId="7" type="noConversion"/>
  </si>
  <si>
    <t>青木瓜雞絲泰泰雙手卷(捲)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</si>
  <si>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</si>
  <si>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</si>
  <si>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</si>
  <si>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平均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</si>
  <si>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</si>
  <si>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</si>
  <si>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</si>
  <si>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</si>
  <si>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</si>
  <si>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</si>
  <si>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平均</t>
    <phoneticPr fontId="7" type="noConversion"/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</si>
  <si>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</si>
  <si>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</si>
  <si>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</si>
  <si>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</si>
  <si>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</si>
  <si>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</si>
  <si>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</si>
  <si>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</si>
  <si>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</si>
  <si>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</si>
  <si>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</si>
  <si>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</si>
  <si>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</si>
  <si>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</si>
  <si>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</si>
  <si>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</si>
  <si>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</si>
  <si>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08月10日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</si>
  <si>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</si>
  <si>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</si>
  <si>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</si>
  <si>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</si>
  <si>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</si>
  <si>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</si>
  <si>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</si>
  <si>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</si>
  <si>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</si>
  <si>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</si>
  <si>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</si>
  <si>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08月11日  星期 二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</si>
  <si>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</si>
  <si>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</si>
  <si>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</si>
  <si>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</si>
  <si>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</si>
  <si>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</si>
  <si>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</si>
  <si>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</si>
  <si>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</si>
  <si>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</si>
  <si>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</si>
  <si>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</si>
  <si>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</si>
  <si>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</si>
  <si>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</si>
  <si>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</si>
  <si>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</si>
  <si>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</si>
  <si>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</si>
  <si>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</si>
  <si>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</si>
  <si>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</si>
  <si>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</si>
  <si>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</si>
  <si>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</si>
  <si>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</si>
  <si>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</si>
  <si>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</si>
  <si>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</si>
  <si>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</si>
  <si>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</si>
  <si>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</si>
  <si>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</si>
  <si>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</si>
  <si>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</si>
  <si>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</si>
  <si>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</si>
  <si>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</si>
  <si>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</si>
  <si>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</si>
  <si>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</si>
  <si>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</si>
  <si>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</si>
  <si>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</si>
  <si>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</si>
  <si>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</si>
  <si>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</si>
  <si>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</si>
  <si>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</si>
  <si>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</si>
  <si>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</si>
  <si>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</si>
  <si>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</si>
  <si>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</si>
  <si>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</si>
  <si>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</si>
  <si>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</si>
  <si>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</si>
  <si>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</si>
  <si>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08月12日  星期 三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</si>
  <si>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</si>
  <si>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</si>
  <si>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</si>
  <si>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</si>
  <si>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</si>
  <si>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</si>
  <si>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</si>
  <si>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</si>
  <si>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</si>
  <si>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</si>
  <si>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</si>
  <si>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</si>
  <si>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</si>
  <si>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</si>
  <si>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</si>
  <si>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</si>
  <si>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</si>
  <si>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</si>
  <si>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</si>
  <si>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</si>
  <si>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</si>
  <si>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</si>
  <si>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08月11日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</si>
  <si>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</si>
  <si>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</si>
  <si>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</si>
  <si>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</si>
  <si>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</si>
  <si>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</si>
  <si>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</si>
  <si>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</si>
  <si>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</si>
  <si>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</si>
  <si>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</si>
  <si>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</si>
  <si>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</si>
  <si>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</si>
  <si>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>紹興醉雞風味飯糰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</si>
  <si>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</si>
  <si>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</si>
  <si>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</si>
  <si>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</si>
  <si>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</si>
  <si>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</si>
  <si>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</si>
  <si>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</si>
  <si>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</si>
  <si>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</si>
  <si>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</si>
  <si>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</si>
  <si>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</si>
  <si>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</si>
  <si>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</si>
  <si>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</si>
  <si>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</si>
  <si>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</si>
  <si>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</si>
  <si>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</si>
  <si>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</si>
  <si>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</si>
  <si>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</si>
  <si>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08月12日  星期三</t>
    <phoneticPr fontId="7" type="noConversion"/>
  </si>
  <si>
    <t>壽司線</t>
    <phoneticPr fontId="3" type="noConversion"/>
  </si>
  <si>
    <t>銀鮭美乃滋脆卷</t>
    <phoneticPr fontId="3" type="noConversion"/>
  </si>
  <si>
    <t>08月11日  星期 二</t>
  </si>
  <si>
    <t>08月12日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</si>
  <si>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</si>
  <si>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</si>
  <si>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</si>
  <si>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</si>
  <si>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</si>
  <si>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</si>
  <si>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</si>
  <si>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</si>
  <si>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</si>
  <si>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08月13日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</si>
  <si>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</si>
  <si>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</si>
  <si>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</si>
  <si>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</si>
  <si>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</si>
  <si>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</si>
  <si>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</si>
  <si>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</si>
  <si>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</si>
  <si>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</si>
  <si>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</si>
  <si>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</si>
  <si>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</si>
  <si>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</si>
  <si>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</si>
  <si>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</si>
  <si>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</si>
  <si>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</si>
  <si>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</si>
  <si>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</si>
  <si>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</si>
  <si>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</si>
  <si>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</si>
  <si>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</si>
  <si>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</si>
  <si>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</si>
  <si>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</si>
  <si>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</si>
  <si>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</si>
  <si>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</si>
  <si>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</si>
  <si>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</si>
  <si>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</si>
  <si>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</si>
  <si>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</si>
  <si>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</si>
  <si>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</si>
  <si>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</si>
  <si>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</si>
  <si>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</si>
  <si>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</si>
  <si>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</si>
  <si>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</si>
  <si>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</si>
  <si>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</si>
  <si>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</si>
  <si>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</si>
  <si>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</si>
  <si>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</si>
  <si>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</si>
  <si>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</si>
  <si>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</si>
  <si>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</si>
  <si>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08月13日  星期 四</t>
  </si>
  <si>
    <t>08月13日  星期四</t>
    <phoneticPr fontId="7" type="noConversion"/>
  </si>
  <si>
    <t>多次生產數</t>
    <phoneticPr fontId="7" type="noConversion"/>
  </si>
  <si>
    <t>紹興醉雞風味飯糰(區)</t>
  </si>
  <si>
    <t xml:space="preserve"> 3300型B
飯糰機</t>
    <phoneticPr fontId="3" type="noConversion"/>
  </si>
  <si>
    <t>平均</t>
    <phoneticPr fontId="7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</si>
  <si>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</si>
  <si>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</si>
  <si>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</si>
  <si>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</si>
  <si>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</si>
  <si>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</si>
  <si>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</si>
  <si>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</si>
  <si>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</si>
  <si>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</si>
  <si>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</si>
  <si>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</si>
  <si>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</si>
  <si>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</si>
  <si>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</si>
  <si>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</si>
  <si>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</si>
  <si>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</si>
  <si>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</si>
  <si>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</si>
  <si>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</si>
  <si>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</si>
  <si>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</si>
  <si>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</si>
  <si>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</si>
  <si>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</si>
  <si>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</si>
  <si>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</si>
  <si>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</si>
  <si>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</si>
  <si>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</si>
  <si>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</si>
  <si>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</si>
  <si>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</si>
  <si>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08月14日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</si>
  <si>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</si>
  <si>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</si>
  <si>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</si>
  <si>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</si>
  <si>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</si>
  <si>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</si>
  <si>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</si>
  <si>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</si>
  <si>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</si>
  <si>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</si>
  <si>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</si>
  <si>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</si>
  <si>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</si>
  <si>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</si>
  <si>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</si>
  <si>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</si>
  <si>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</si>
  <si>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</si>
  <si>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</si>
  <si>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</si>
  <si>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</si>
  <si>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</si>
  <si>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</si>
  <si>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</si>
  <si>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</si>
  <si>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</si>
  <si>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</si>
  <si>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</si>
  <si>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</si>
  <si>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</si>
  <si>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</si>
  <si>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</si>
  <si>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</si>
  <si>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</si>
  <si>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</si>
  <si>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</si>
  <si>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</si>
  <si>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</si>
  <si>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</si>
  <si>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</si>
  <si>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</si>
  <si>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</si>
  <si>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</si>
  <si>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</si>
  <si>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</si>
  <si>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</si>
  <si>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</si>
  <si>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</si>
  <si>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</si>
  <si>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</si>
  <si>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</si>
  <si>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</si>
  <si>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</si>
  <si>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08月15日  星期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</si>
  <si>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</si>
  <si>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</si>
  <si>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>08月16日  星期 日</t>
    <phoneticPr fontId="7" type="noConversion"/>
  </si>
  <si>
    <t>08月14日  星期 五</t>
  </si>
  <si>
    <t>08月15日  星期 六</t>
  </si>
  <si>
    <t>08月16日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</si>
  <si>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</si>
  <si>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</si>
  <si>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</si>
  <si>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08月14日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</si>
  <si>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</si>
  <si>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</si>
  <si>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</si>
  <si>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</si>
  <si>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</si>
  <si>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</si>
  <si>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</si>
  <si>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產能/時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</si>
  <si>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</si>
  <si>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</si>
  <si>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</si>
  <si>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</si>
  <si>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</si>
  <si>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</si>
  <si>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</si>
  <si>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</si>
  <si>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</si>
  <si>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</si>
  <si>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</si>
  <si>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</si>
  <si>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</si>
  <si>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</si>
  <si>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</si>
  <si>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</si>
  <si>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</si>
  <si>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</si>
  <si>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</si>
  <si>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</si>
  <si>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</si>
  <si>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</si>
  <si>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</si>
  <si>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</si>
  <si>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</si>
  <si>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</si>
  <si>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</si>
  <si>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</si>
  <si>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</si>
  <si>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</si>
  <si>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</si>
  <si>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</si>
  <si>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</si>
  <si>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</si>
  <si>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</si>
  <si>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</si>
  <si>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</si>
  <si>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</si>
  <si>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</si>
  <si>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08月15日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</si>
  <si>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</si>
  <si>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</si>
  <si>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</si>
  <si>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</si>
  <si>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</si>
  <si>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</si>
  <si>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</si>
  <si>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</si>
  <si>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</si>
  <si>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</si>
  <si>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</si>
  <si>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</si>
  <si>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</si>
  <si>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</si>
  <si>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</si>
  <si>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</si>
  <si>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</si>
  <si>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</si>
  <si>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</si>
  <si>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</si>
  <si>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</si>
  <si>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</si>
  <si>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</si>
  <si>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</si>
  <si>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</si>
  <si>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</si>
  <si>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</si>
  <si>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</si>
  <si>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</si>
  <si>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</si>
  <si>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</si>
  <si>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</si>
  <si>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</si>
  <si>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</si>
  <si>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</si>
  <si>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</si>
  <si>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</si>
  <si>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</si>
  <si>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08月16日  星期日</t>
    <phoneticPr fontId="7" type="noConversion"/>
  </si>
  <si>
    <t>08月17日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</si>
  <si>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</si>
  <si>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</si>
  <si>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</si>
  <si>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</si>
  <si>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</si>
  <si>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</si>
  <si>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</si>
  <si>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</si>
  <si>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</si>
  <si>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08月17日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</si>
  <si>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</si>
  <si>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</si>
  <si>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</si>
  <si>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</si>
  <si>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</si>
  <si>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</si>
  <si>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</si>
  <si>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</si>
  <si>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</si>
  <si>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</si>
  <si>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</si>
  <si>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</si>
  <si>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</si>
  <si>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</si>
  <si>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</si>
  <si>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</si>
  <si>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</si>
  <si>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</si>
  <si>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</si>
  <si>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</si>
  <si>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</si>
  <si>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</si>
  <si>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</si>
  <si>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</si>
  <si>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</si>
  <si>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</si>
  <si>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</si>
  <si>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</si>
  <si>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</si>
  <si>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</si>
  <si>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</si>
  <si>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</si>
  <si>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</si>
  <si>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</si>
  <si>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</si>
  <si>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</si>
  <si>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</si>
  <si>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</si>
  <si>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</si>
  <si>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</si>
  <si>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</si>
  <si>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</si>
  <si>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</si>
  <si>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</si>
  <si>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</si>
  <si>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</si>
  <si>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</si>
  <si>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</si>
  <si>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08月17日  星期一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</si>
</sst>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99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65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65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65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71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73" xfId="97" applyFont="1" applyBorder="1" applyAlignment="1">
      <alignment vertical="center"/>
    </xf>
    <xf numFmtId="0" fontId="11" fillId="0" borderId="74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75" xfId="97" applyFont="1" applyBorder="1" applyAlignment="1">
      <alignment horizontal="left" vertical="center"/>
    </xf>
    <xf numFmtId="176" fontId="11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1" fillId="0" borderId="77" xfId="237" applyFont="1" applyBorder="1" applyAlignment="1">
      <alignment horizontal="center" vertical="center"/>
    </xf>
    <xf numFmtId="0" fontId="11" fillId="0" borderId="77" xfId="97" applyFont="1" applyBorder="1" applyAlignment="1">
      <alignment horizontal="center" vertical="center"/>
    </xf>
    <xf numFmtId="1" fontId="11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59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center"/>
    </xf>
    <xf numFmtId="0" fontId="4" fillId="0" borderId="32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32" xfId="97" applyFont="1" applyBorder="1" applyAlignment="1">
      <alignment vertical="top"/>
    </xf>
    <xf numFmtId="0" fontId="4" fillId="0" borderId="91" xfId="97" applyFont="1" applyFill="1" applyBorder="1" applyAlignment="1">
      <alignment vertical="center"/>
    </xf>
    <xf numFmtId="0" fontId="4" fillId="0" borderId="92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3" xfId="97" applyFont="1" applyBorder="1" applyAlignment="1">
      <alignment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95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0" borderId="32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96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160" applyNumberFormat="1" applyFont="1" applyFill="1" applyBorder="1" applyAlignment="1">
      <alignment horizontal="center" vertical="top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180" fontId="30" fillId="0" borderId="3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23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72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66" xfId="1" applyFont="1" applyFill="1" applyBorder="1" applyAlignment="1">
      <alignment horizontal="center" vertical="center"/>
    </xf>
    <xf numFmtId="0" fontId="11" fillId="9" borderId="67" xfId="1" applyFont="1" applyFill="1" applyBorder="1" applyAlignment="1">
      <alignment horizontal="center" vertical="center"/>
    </xf>
    <xf numFmtId="0" fontId="11" fillId="9" borderId="68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0" fillId="0" borderId="3" xfId="2" applyFont="1" applyBorder="1" applyAlignment="1">
      <alignment horizontal="center" vertical="center"/>
    </xf>
    <xf numFmtId="0" fontId="40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9" fillId="2" borderId="3" xfId="2" applyFont="1" applyFill="1" applyBorder="1" applyAlignment="1">
      <alignment horizontal="center" vertical="center"/>
    </xf>
    <xf numFmtId="0" fontId="39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1" fillId="0" borderId="81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4" fillId="15" borderId="32" xfId="97" applyFont="1" applyFill="1" applyBorder="1" applyAlignment="1"/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5" borderId="34" xfId="97" applyFont="1" applyFill="1" applyBorder="1" applyAlignment="1"/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7" borderId="94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4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90" xfId="97" applyFont="1" applyFill="1" applyBorder="1" applyAlignment="1">
      <alignment horizontal="center" vertical="center" wrapText="1"/>
    </xf>
    <xf numFmtId="0" fontId="4" fillId="15" borderId="96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49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B1:W38"/>
  <sheetViews>
    <sheetView zoomScale="40" zoomScaleNormal="40" workbookViewId="0">
      <selection activeCell="L9" sqref="L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189</v>
      </c>
      <c r="E3" s="860"/>
      <c r="F3" s="849" t="s">
        <v>2</v>
      </c>
      <c r="G3" s="810"/>
      <c r="H3" s="861">
        <v>223357.85</v>
      </c>
      <c r="I3" s="862"/>
      <c r="J3" s="849" t="s">
        <v>3</v>
      </c>
      <c r="K3" s="810"/>
      <c r="L3" s="854">
        <v>7358542.5946254507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360.92612225494258</v>
      </c>
      <c r="G6" s="851"/>
      <c r="H6" s="829">
        <f>AVERAGE(D13:P13,Q13)</f>
        <v>145.31775481098532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5</v>
      </c>
      <c r="Q6" s="818">
        <v>3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343.88787883985617</v>
      </c>
      <c r="G7" s="822"/>
      <c r="H7" s="823">
        <f>AVERAGE(D14:P14,Q14)</f>
        <v>129.51138531519209</v>
      </c>
      <c r="I7" s="824"/>
      <c r="J7" s="823">
        <f>AVERAGE(D31:E31,G31:H31)</f>
        <v>755.36654467974267</v>
      </c>
      <c r="K7" s="824"/>
      <c r="L7" s="825">
        <f>AVERAGE(K31:M31)</f>
        <v>795.67329416844007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0.90875770583460502</v>
      </c>
      <c r="G8" s="828"/>
      <c r="H8" s="827">
        <f>AVERAGE(D15:O15,P15:Q15)</f>
        <v>0.88522390134656959</v>
      </c>
      <c r="I8" s="828"/>
      <c r="J8" s="827">
        <f>AVERAGE(D32:E32,G32:H32)</f>
        <v>1.0096332224449829</v>
      </c>
      <c r="K8" s="828"/>
      <c r="L8" s="827">
        <f>AVERAGE(K32:M32)</f>
        <v>0.88408143796493344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137.9874195292152</v>
      </c>
      <c r="E13" s="19">
        <v>112.87163054695561</v>
      </c>
      <c r="F13" s="19">
        <v>134.92219424881964</v>
      </c>
      <c r="G13" s="19">
        <v>314.44047619047615</v>
      </c>
      <c r="H13" s="19">
        <v>228.57142857142858</v>
      </c>
      <c r="I13" s="19">
        <v>86.912229102167174</v>
      </c>
      <c r="J13" s="19">
        <v>84.79551820728291</v>
      </c>
      <c r="K13" s="19">
        <v>97.500758636788063</v>
      </c>
      <c r="L13" s="19">
        <v>92.981837950491212</v>
      </c>
      <c r="M13" s="19">
        <v>81.409101457347077</v>
      </c>
      <c r="N13" s="19">
        <v>87.014053720903561</v>
      </c>
      <c r="O13" s="19">
        <v>243.88888888888889</v>
      </c>
      <c r="P13" s="19">
        <v>181.15303030303031</v>
      </c>
      <c r="Q13" s="21">
        <v>150</v>
      </c>
    </row>
    <row r="14" spans="2:17" ht="39.9" customHeight="1">
      <c r="B14" s="802"/>
      <c r="C14" s="14" t="s">
        <v>133</v>
      </c>
      <c r="D14" s="19">
        <v>128.08191140227368</v>
      </c>
      <c r="E14" s="19">
        <v>94.584695502263102</v>
      </c>
      <c r="F14" s="19">
        <v>117.59814265033228</v>
      </c>
      <c r="G14" s="19">
        <v>281.23569718171859</v>
      </c>
      <c r="H14" s="19">
        <v>221.14789753549354</v>
      </c>
      <c r="I14" s="19">
        <v>78.283025705935898</v>
      </c>
      <c r="J14" s="19">
        <v>72.444808403416218</v>
      </c>
      <c r="K14" s="19">
        <v>82.807957898688187</v>
      </c>
      <c r="L14" s="19">
        <v>82.380989042545792</v>
      </c>
      <c r="M14" s="19">
        <v>70.092048303361935</v>
      </c>
      <c r="N14" s="19">
        <v>77.419887456554591</v>
      </c>
      <c r="O14" s="19">
        <v>208.70897932816584</v>
      </c>
      <c r="P14" s="19">
        <v>167.97510225368785</v>
      </c>
      <c r="Q14" s="9">
        <v>130.39825174825185</v>
      </c>
    </row>
    <row r="15" spans="2:17" ht="39.9" customHeight="1">
      <c r="B15" s="803"/>
      <c r="C15" s="290" t="s">
        <v>134</v>
      </c>
      <c r="D15" s="10">
        <f t="shared" ref="D15:Q15" si="0">D14/D13</f>
        <v>0.92821441142433792</v>
      </c>
      <c r="E15" s="10">
        <f t="shared" si="0"/>
        <v>0.83798466491467061</v>
      </c>
      <c r="F15" s="10">
        <f t="shared" si="0"/>
        <v>0.87159968976980284</v>
      </c>
      <c r="G15" s="10">
        <f t="shared" si="0"/>
        <v>0.89440043021483229</v>
      </c>
      <c r="H15" s="10">
        <f t="shared" si="0"/>
        <v>0.96752205171778416</v>
      </c>
      <c r="I15" s="10">
        <f t="shared" si="0"/>
        <v>0.90071358788775902</v>
      </c>
      <c r="J15" s="10">
        <f t="shared" si="0"/>
        <v>0.85434713927126027</v>
      </c>
      <c r="K15" s="10">
        <f t="shared" si="0"/>
        <v>0.8493057803495272</v>
      </c>
      <c r="L15" s="10">
        <f t="shared" si="0"/>
        <v>0.88599011224546975</v>
      </c>
      <c r="M15" s="10">
        <f t="shared" si="0"/>
        <v>0.86098540640551691</v>
      </c>
      <c r="N15" s="10">
        <f t="shared" si="0"/>
        <v>0.8897400379124718</v>
      </c>
      <c r="O15" s="10">
        <f t="shared" si="0"/>
        <v>0.85575435715421078</v>
      </c>
      <c r="P15" s="292">
        <f t="shared" si="0"/>
        <v>0.92725527126265239</v>
      </c>
      <c r="Q15" s="11">
        <f t="shared" si="0"/>
        <v>0.86932167832167906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0.16666666666666666</v>
      </c>
      <c r="F16" s="12">
        <v>0.16666666666666666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0.40625</v>
      </c>
    </row>
    <row r="17" spans="2:23" ht="22.8" customHeight="1">
      <c r="B17" s="805"/>
      <c r="C17" s="290" t="s">
        <v>36</v>
      </c>
      <c r="D17" s="12">
        <v>0.6333333333333333</v>
      </c>
      <c r="E17" s="12">
        <v>0.54791666666666661</v>
      </c>
      <c r="F17" s="12">
        <v>0.54861111111111105</v>
      </c>
      <c r="G17" s="12">
        <v>0.57222222222222219</v>
      </c>
      <c r="H17" s="12">
        <v>0.58958333333333335</v>
      </c>
      <c r="I17" s="12">
        <v>0.63194444444444442</v>
      </c>
      <c r="J17" s="12">
        <v>0.71388888888888868</v>
      </c>
      <c r="K17" s="12">
        <v>0.69652777777777752</v>
      </c>
      <c r="L17" s="12">
        <v>0.97291666666666665</v>
      </c>
      <c r="M17" s="12">
        <v>0.9708333333333331</v>
      </c>
      <c r="N17" s="12">
        <v>0.96875</v>
      </c>
      <c r="O17" s="22">
        <v>0.77222222222222214</v>
      </c>
      <c r="P17" s="12">
        <v>0.53680555555555554</v>
      </c>
      <c r="Q17" s="293">
        <v>0.56597222222222221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 t="s">
        <v>15</v>
      </c>
      <c r="I20" s="295">
        <v>1</v>
      </c>
      <c r="J20" s="295">
        <v>1</v>
      </c>
      <c r="K20" s="295" t="s">
        <v>15</v>
      </c>
      <c r="L20" s="295">
        <v>1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809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18.833333333333332</v>
      </c>
      <c r="E22" s="297">
        <v>17</v>
      </c>
      <c r="F22" s="297">
        <v>15.714285714285714</v>
      </c>
      <c r="G22" s="297">
        <v>6.125</v>
      </c>
      <c r="H22" s="297">
        <v>6.6</v>
      </c>
      <c r="I22" s="297">
        <v>17.399999999999999</v>
      </c>
      <c r="J22" s="297">
        <v>17.571428571428573</v>
      </c>
      <c r="K22" s="297">
        <v>17.714285714285715</v>
      </c>
      <c r="L22" s="297">
        <v>17.100000000000001</v>
      </c>
      <c r="M22" s="297">
        <v>18.8</v>
      </c>
      <c r="N22" s="297">
        <v>17.2</v>
      </c>
      <c r="O22" s="297">
        <v>9.6666666666666661</v>
      </c>
      <c r="P22" s="297">
        <v>12.75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167.59946275946274</v>
      </c>
      <c r="E31" s="8">
        <v>1046.9659090909097</v>
      </c>
      <c r="F31" s="8">
        <v>0</v>
      </c>
      <c r="G31" s="8">
        <v>877.50424993715785</v>
      </c>
      <c r="H31" s="306">
        <v>929.39655693144039</v>
      </c>
      <c r="I31" s="305">
        <v>0</v>
      </c>
      <c r="J31" s="8">
        <v>0</v>
      </c>
      <c r="K31" s="8">
        <v>771.03333333333251</v>
      </c>
      <c r="L31" s="8">
        <v>729.13961039169556</v>
      </c>
      <c r="M31" s="306">
        <v>886.84693878029225</v>
      </c>
      <c r="N31" s="289"/>
      <c r="O31" s="289"/>
      <c r="P31" s="289"/>
      <c r="Q31" s="289"/>
    </row>
    <row r="32" spans="2:23" ht="39.9" customHeight="1">
      <c r="B32" s="803"/>
      <c r="C32" s="324" t="s">
        <v>134</v>
      </c>
      <c r="D32" s="307">
        <f t="shared" ref="D32:M32" si="1">D31/D30</f>
        <v>0.76181573981573969</v>
      </c>
      <c r="E32" s="10">
        <f t="shared" si="1"/>
        <v>1.2690495867768603</v>
      </c>
      <c r="F32" s="10">
        <f t="shared" si="1"/>
        <v>0</v>
      </c>
      <c r="G32" s="10">
        <f t="shared" si="1"/>
        <v>0.97500472215239764</v>
      </c>
      <c r="H32" s="10">
        <f t="shared" si="1"/>
        <v>1.0326628410349337</v>
      </c>
      <c r="I32" s="305">
        <f t="shared" si="1"/>
        <v>0</v>
      </c>
      <c r="J32" s="10">
        <f t="shared" si="1"/>
        <v>0</v>
      </c>
      <c r="K32" s="10">
        <f t="shared" si="1"/>
        <v>0.85670370370370275</v>
      </c>
      <c r="L32" s="10">
        <f t="shared" si="1"/>
        <v>0.8101551226574395</v>
      </c>
      <c r="M32" s="11">
        <f t="shared" si="1"/>
        <v>0.98538548753365807</v>
      </c>
      <c r="N32" s="289"/>
      <c r="O32" s="289"/>
      <c r="P32" s="289"/>
      <c r="Q32" s="289"/>
    </row>
    <row r="33" spans="2:17" ht="25.8" customHeight="1">
      <c r="B33" s="804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2760.00000000001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2.4305555555555556E-2</v>
      </c>
      <c r="N33" s="289"/>
      <c r="O33" s="289"/>
      <c r="P33" s="289"/>
      <c r="Q33" s="289"/>
    </row>
    <row r="34" spans="2:17" ht="25.8" customHeight="1">
      <c r="B34" s="805"/>
      <c r="C34" s="324" t="s">
        <v>36</v>
      </c>
      <c r="D34" s="308">
        <v>0.36458333333333331</v>
      </c>
      <c r="E34" s="12">
        <v>0.34097222222222223</v>
      </c>
      <c r="F34" s="12">
        <v>0</v>
      </c>
      <c r="G34" s="12">
        <v>1047.7777777777771</v>
      </c>
      <c r="H34" s="293">
        <v>0.46319444444444446</v>
      </c>
      <c r="I34" s="23">
        <v>0</v>
      </c>
      <c r="J34" s="12">
        <v>0</v>
      </c>
      <c r="K34" s="12">
        <v>0.79166666666666663</v>
      </c>
      <c r="L34" s="12">
        <v>46236.065972222219</v>
      </c>
      <c r="M34" s="13">
        <v>46236.010416666664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8" tint="0.79998168889431442"/>
    <pageSetUpPr fitToPage="1"/>
  </sheetPr>
  <dimension ref="A1:R126"/>
  <sheetViews>
    <sheetView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71120</v>
      </c>
      <c r="F1" s="351" t="s">
        <v>3</v>
      </c>
      <c r="G1" s="352">
        <f>SUM(H5:H124)</f>
        <v>1311507.2141558439</v>
      </c>
      <c r="H1" s="353" t="s">
        <v>258</v>
      </c>
      <c r="I1" s="354">
        <f>+J16+J64+J24+J38+J51+J81+J100+J91+J57+J124+J111</f>
        <v>44.002380952380953</v>
      </c>
      <c r="J1" s="863" t="s">
        <v>259</v>
      </c>
      <c r="K1" s="864"/>
      <c r="L1" s="865"/>
      <c r="M1" s="863" t="s">
        <v>260</v>
      </c>
      <c r="N1" s="864"/>
      <c r="O1" s="864"/>
      <c r="P1" s="864"/>
      <c r="Q1" s="864"/>
      <c r="R1" s="865"/>
    </row>
    <row r="2" spans="1:18" ht="26.25" customHeight="1" thickBot="1">
      <c r="A2" s="869" t="s">
        <v>261</v>
      </c>
      <c r="B2" s="870"/>
      <c r="C2" s="356"/>
      <c r="D2" s="357" t="s">
        <v>262</v>
      </c>
      <c r="E2" s="358">
        <f>AVERAGE(L16,L24,L38,L51,L100,L111,L91)</f>
        <v>569.02731346473047</v>
      </c>
      <c r="F2" s="359" t="s">
        <v>40</v>
      </c>
      <c r="G2" s="360">
        <f>G1/E1</f>
        <v>18.440765103428628</v>
      </c>
      <c r="H2" s="361" t="s">
        <v>263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264</v>
      </c>
      <c r="B3" s="873" t="s">
        <v>265</v>
      </c>
      <c r="C3" s="363"/>
      <c r="D3" s="874" t="s">
        <v>266</v>
      </c>
      <c r="E3" s="874"/>
      <c r="F3" s="875" t="s">
        <v>43</v>
      </c>
      <c r="G3" s="876" t="s">
        <v>267</v>
      </c>
      <c r="H3" s="877" t="s">
        <v>268</v>
      </c>
      <c r="I3" s="878" t="s">
        <v>269</v>
      </c>
      <c r="J3" s="880" t="s">
        <v>270</v>
      </c>
      <c r="K3" s="888" t="s">
        <v>271</v>
      </c>
      <c r="L3" s="890" t="s">
        <v>272</v>
      </c>
      <c r="M3" s="881" t="s">
        <v>48</v>
      </c>
      <c r="N3" s="881"/>
      <c r="O3" s="880" t="s">
        <v>273</v>
      </c>
      <c r="P3" s="883" t="s">
        <v>274</v>
      </c>
      <c r="Q3" s="880" t="s">
        <v>275</v>
      </c>
      <c r="R3" s="880"/>
    </row>
    <row r="4" spans="1:18" ht="15.75" customHeight="1">
      <c r="A4" s="872"/>
      <c r="B4" s="873"/>
      <c r="C4" s="363"/>
      <c r="D4" s="874"/>
      <c r="E4" s="874"/>
      <c r="F4" s="875"/>
      <c r="G4" s="876"/>
      <c r="H4" s="877"/>
      <c r="I4" s="879"/>
      <c r="J4" s="882"/>
      <c r="K4" s="889"/>
      <c r="L4" s="891"/>
      <c r="M4" s="364" t="s">
        <v>50</v>
      </c>
      <c r="N4" s="364" t="s">
        <v>51</v>
      </c>
      <c r="O4" s="882"/>
      <c r="P4" s="884"/>
      <c r="Q4" s="365" t="s">
        <v>276</v>
      </c>
      <c r="R4" s="365" t="s">
        <v>277</v>
      </c>
    </row>
    <row r="5" spans="1:18">
      <c r="A5" s="892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580</v>
      </c>
      <c r="H5" s="370">
        <f>F5*G5</f>
        <v>14871.2</v>
      </c>
      <c r="I5" s="371"/>
      <c r="J5" s="372">
        <v>10</v>
      </c>
      <c r="K5" s="373">
        <f t="shared" ref="K5:K8" si="0">G5/P5*60</f>
        <v>1392.0000000000005</v>
      </c>
      <c r="L5" s="374">
        <f t="shared" ref="L5:L8" si="1">K5/J5</f>
        <v>139.20000000000005</v>
      </c>
      <c r="M5" s="375">
        <v>0.40625</v>
      </c>
      <c r="N5" s="375">
        <v>0.4236111111111111</v>
      </c>
      <c r="O5" s="365">
        <v>5</v>
      </c>
      <c r="P5" s="376">
        <f t="shared" ref="P5:P8" si="2">(N5-M5)*24*60</f>
        <v>24.999999999999993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363">
        <v>1685</v>
      </c>
      <c r="H6" s="370">
        <f t="shared" ref="H6:H15" si="3">F6*G6</f>
        <v>50297.25</v>
      </c>
      <c r="I6" s="371"/>
      <c r="J6" s="372">
        <v>13</v>
      </c>
      <c r="K6" s="373">
        <f t="shared" si="0"/>
        <v>1684.9999999999993</v>
      </c>
      <c r="L6" s="374">
        <f t="shared" si="1"/>
        <v>129.61538461538456</v>
      </c>
      <c r="M6" s="375">
        <v>0.42708333333333331</v>
      </c>
      <c r="N6" s="375">
        <v>0.46875</v>
      </c>
      <c r="O6" s="365">
        <v>5</v>
      </c>
      <c r="P6" s="376">
        <f t="shared" si="2"/>
        <v>60.000000000000028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363">
        <v>1506</v>
      </c>
      <c r="H7" s="370">
        <f t="shared" si="3"/>
        <v>44457.120000000003</v>
      </c>
      <c r="I7" s="371"/>
      <c r="J7" s="372">
        <v>13</v>
      </c>
      <c r="K7" s="373">
        <f t="shared" si="0"/>
        <v>1642.9090909090944</v>
      </c>
      <c r="L7" s="374">
        <f t="shared" si="1"/>
        <v>126.37762237762264</v>
      </c>
      <c r="M7" s="375">
        <v>0.47222222222222227</v>
      </c>
      <c r="N7" s="375">
        <v>0.51041666666666663</v>
      </c>
      <c r="O7" s="365">
        <v>5</v>
      </c>
      <c r="P7" s="376">
        <f t="shared" si="2"/>
        <v>54.999999999999886</v>
      </c>
      <c r="Q7" s="377"/>
      <c r="R7" s="377"/>
    </row>
    <row r="8" spans="1:18">
      <c r="A8" s="892"/>
      <c r="B8" s="366" t="s">
        <v>104</v>
      </c>
      <c r="C8" s="366"/>
      <c r="D8" s="367" t="s">
        <v>282</v>
      </c>
      <c r="E8" s="368"/>
      <c r="F8" s="369">
        <v>30</v>
      </c>
      <c r="G8" s="363">
        <v>2054</v>
      </c>
      <c r="H8" s="370">
        <f t="shared" si="3"/>
        <v>61620</v>
      </c>
      <c r="I8" s="371"/>
      <c r="J8" s="372">
        <v>13</v>
      </c>
      <c r="K8" s="373">
        <f t="shared" si="0"/>
        <v>1643.2000000000025</v>
      </c>
      <c r="L8" s="374">
        <f t="shared" si="1"/>
        <v>126.40000000000019</v>
      </c>
      <c r="M8" s="375">
        <v>0.51388888888888895</v>
      </c>
      <c r="N8" s="375">
        <v>0.56597222222222221</v>
      </c>
      <c r="O8" s="365">
        <v>5</v>
      </c>
      <c r="P8" s="376">
        <f t="shared" si="2"/>
        <v>74.999999999999886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893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894"/>
      <c r="B16" s="366">
        <v>0</v>
      </c>
      <c r="C16" s="383" t="s">
        <v>283</v>
      </c>
      <c r="D16" s="895" t="s">
        <v>284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1590.7772727272743</v>
      </c>
      <c r="L16" s="389">
        <f>AVERAGE(L5:L15)</f>
        <v>130.39825174825185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2054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1760.5714285714278</v>
      </c>
      <c r="L17" s="374">
        <f>K17/J17</f>
        <v>176.05714285714276</v>
      </c>
      <c r="M17" s="375">
        <v>0.17013888888888887</v>
      </c>
      <c r="N17" s="375">
        <v>0.21875</v>
      </c>
      <c r="O17" s="365">
        <v>5</v>
      </c>
      <c r="P17" s="376">
        <f>(N17-M17)*24*60</f>
        <v>70.000000000000028</v>
      </c>
      <c r="Q17" s="365"/>
      <c r="R17" s="365"/>
    </row>
    <row r="18" spans="1:18" ht="15.75" customHeight="1">
      <c r="A18" s="896"/>
      <c r="B18" s="366">
        <v>0</v>
      </c>
      <c r="C18" s="379"/>
      <c r="D18" s="367" t="s">
        <v>287</v>
      </c>
      <c r="E18" s="367"/>
      <c r="F18" s="369" t="s">
        <v>106</v>
      </c>
      <c r="G18" s="380">
        <v>1685</v>
      </c>
      <c r="H18" s="370">
        <f t="shared" si="4"/>
        <v>0</v>
      </c>
      <c r="I18" s="371"/>
      <c r="J18" s="372">
        <v>9</v>
      </c>
      <c r="K18" s="373">
        <f t="shared" si="5"/>
        <v>1684.9999999999993</v>
      </c>
      <c r="L18" s="374">
        <f t="shared" ref="L18:L21" si="6">K18/J18</f>
        <v>187.22222222222214</v>
      </c>
      <c r="M18" s="375">
        <v>0.22222222222222221</v>
      </c>
      <c r="N18" s="375">
        <v>0.2638888888888889</v>
      </c>
      <c r="O18" s="365">
        <v>5</v>
      </c>
      <c r="P18" s="376">
        <f t="shared" ref="P18:P21" si="7">(N18-M18)*24*60</f>
        <v>60.000000000000028</v>
      </c>
      <c r="Q18" s="377"/>
      <c r="R18" s="377"/>
    </row>
    <row r="19" spans="1:18" ht="15.75" customHeight="1">
      <c r="A19" s="896"/>
      <c r="B19" s="366">
        <v>0</v>
      </c>
      <c r="C19" s="379"/>
      <c r="D19" s="367" t="s">
        <v>288</v>
      </c>
      <c r="E19" s="367"/>
      <c r="F19" s="369" t="s">
        <v>106</v>
      </c>
      <c r="G19" s="380">
        <v>1506</v>
      </c>
      <c r="H19" s="370">
        <f t="shared" si="4"/>
        <v>0</v>
      </c>
      <c r="I19" s="371"/>
      <c r="J19" s="372">
        <v>9</v>
      </c>
      <c r="K19" s="373">
        <f t="shared" si="5"/>
        <v>1505.9999999999993</v>
      </c>
      <c r="L19" s="374">
        <f t="shared" si="6"/>
        <v>167.33333333333326</v>
      </c>
      <c r="M19" s="375">
        <v>0.2673611111111111</v>
      </c>
      <c r="N19" s="375">
        <v>0.30902777777777779</v>
      </c>
      <c r="O19" s="365">
        <v>5</v>
      </c>
      <c r="P19" s="376">
        <f t="shared" si="7"/>
        <v>60.000000000000028</v>
      </c>
      <c r="Q19" s="377"/>
      <c r="R19" s="377"/>
    </row>
    <row r="20" spans="1:18" ht="15.75" customHeight="1">
      <c r="A20" s="897"/>
      <c r="B20" s="366" t="s">
        <v>368</v>
      </c>
      <c r="C20" s="379"/>
      <c r="D20" s="367" t="s">
        <v>289</v>
      </c>
      <c r="E20" s="367"/>
      <c r="F20" s="369">
        <v>19.63</v>
      </c>
      <c r="G20" s="380">
        <v>702</v>
      </c>
      <c r="H20" s="370">
        <f t="shared" si="4"/>
        <v>13780.259999999998</v>
      </c>
      <c r="I20" s="371"/>
      <c r="J20" s="372">
        <v>13</v>
      </c>
      <c r="K20" s="373">
        <f t="shared" si="5"/>
        <v>2105.9999999999991</v>
      </c>
      <c r="L20" s="374">
        <f t="shared" si="6"/>
        <v>161.99999999999994</v>
      </c>
      <c r="M20" s="375">
        <v>0.31597222222222221</v>
      </c>
      <c r="N20" s="375">
        <v>0.3298611111111111</v>
      </c>
      <c r="O20" s="365">
        <v>5</v>
      </c>
      <c r="P20" s="376">
        <f t="shared" si="7"/>
        <v>20.000000000000007</v>
      </c>
      <c r="Q20" s="377"/>
      <c r="R20" s="377"/>
    </row>
    <row r="21" spans="1:18" ht="15.75" customHeight="1">
      <c r="A21" s="897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1260</v>
      </c>
      <c r="H21" s="370">
        <f t="shared" si="4"/>
        <v>45927</v>
      </c>
      <c r="I21" s="371"/>
      <c r="J21" s="372">
        <v>13</v>
      </c>
      <c r="K21" s="373">
        <f t="shared" si="5"/>
        <v>1890.000000000003</v>
      </c>
      <c r="L21" s="374">
        <f t="shared" si="6"/>
        <v>145.38461538461561</v>
      </c>
      <c r="M21" s="375">
        <v>0.33680555555555558</v>
      </c>
      <c r="N21" s="375">
        <v>0.36458333333333331</v>
      </c>
      <c r="O21" s="365">
        <v>5</v>
      </c>
      <c r="P21" s="376">
        <f t="shared" si="7"/>
        <v>39.999999999999936</v>
      </c>
      <c r="Q21" s="377">
        <v>0.36458333333333331</v>
      </c>
      <c r="R21" s="377">
        <v>0.40625</v>
      </c>
    </row>
    <row r="22" spans="1:18" ht="15.75" customHeight="1">
      <c r="A22" s="897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897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898"/>
      <c r="B24" s="366">
        <v>0</v>
      </c>
      <c r="C24" s="6" t="s">
        <v>291</v>
      </c>
      <c r="D24" s="895" t="s">
        <v>284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1789.514285714286</v>
      </c>
      <c r="L24" s="389">
        <f>AVERAGE(L17:L23)</f>
        <v>167.59946275946274</v>
      </c>
      <c r="M24" s="375"/>
      <c r="N24" s="375"/>
      <c r="O24" s="365"/>
      <c r="P24" s="365"/>
      <c r="Q24" s="365"/>
      <c r="R24" s="365"/>
    </row>
    <row r="25" spans="1:18">
      <c r="A25" s="885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1183</v>
      </c>
      <c r="H25" s="370">
        <f t="shared" ref="H25:H37" si="8">F25*G25</f>
        <v>21920.99</v>
      </c>
      <c r="I25" s="371"/>
      <c r="J25" s="372">
        <v>3</v>
      </c>
      <c r="K25" s="373">
        <f t="shared" ref="K25:K28" si="9">G25/P25*60</f>
        <v>2730.0000000000018</v>
      </c>
      <c r="L25" s="374">
        <f t="shared" ref="L25:L28" si="10">K25/J25</f>
        <v>910.00000000000057</v>
      </c>
      <c r="M25" s="375">
        <v>0.18055555555555555</v>
      </c>
      <c r="N25" s="375">
        <v>0.1986111111111111</v>
      </c>
      <c r="O25" s="365">
        <v>20</v>
      </c>
      <c r="P25" s="376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885"/>
      <c r="B26" s="366" t="s">
        <v>104</v>
      </c>
      <c r="C26" s="393"/>
      <c r="D26" s="394" t="s">
        <v>294</v>
      </c>
      <c r="E26" s="396"/>
      <c r="F26" s="369">
        <v>15.03</v>
      </c>
      <c r="G26" s="363">
        <v>431</v>
      </c>
      <c r="H26" s="370">
        <f t="shared" si="8"/>
        <v>6477.9299999999994</v>
      </c>
      <c r="I26" s="371"/>
      <c r="J26" s="372">
        <v>4</v>
      </c>
      <c r="K26" s="373">
        <f t="shared" si="9"/>
        <v>2586.0000000000091</v>
      </c>
      <c r="L26" s="374">
        <f t="shared" si="10"/>
        <v>646.50000000000227</v>
      </c>
      <c r="M26" s="375">
        <v>0.25763888888888892</v>
      </c>
      <c r="N26" s="375">
        <v>0.26458333333333334</v>
      </c>
      <c r="O26" s="365">
        <v>25</v>
      </c>
      <c r="P26" s="376">
        <f>(N26-M26)*24*60</f>
        <v>9.9999999999999645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363">
        <v>2422</v>
      </c>
      <c r="H27" s="370">
        <f t="shared" si="8"/>
        <v>44031.96</v>
      </c>
      <c r="I27" s="371"/>
      <c r="J27" s="372">
        <v>4</v>
      </c>
      <c r="K27" s="373">
        <f t="shared" si="9"/>
        <v>6605.454545454546</v>
      </c>
      <c r="L27" s="374">
        <f t="shared" si="10"/>
        <v>1651.3636363636365</v>
      </c>
      <c r="M27" s="375">
        <v>0.27847222222222223</v>
      </c>
      <c r="N27" s="375">
        <v>0.29375000000000001</v>
      </c>
      <c r="O27" s="365">
        <v>20</v>
      </c>
      <c r="P27" s="376">
        <f t="shared" ref="P27:P28" si="11">(N27-M27)*24*60</f>
        <v>22</v>
      </c>
      <c r="Q27" s="377"/>
      <c r="R27" s="377"/>
    </row>
    <row r="28" spans="1:18">
      <c r="A28" s="885"/>
      <c r="B28" s="366" t="s">
        <v>104</v>
      </c>
      <c r="C28" s="379"/>
      <c r="D28" s="367" t="s">
        <v>296</v>
      </c>
      <c r="E28" s="396"/>
      <c r="F28" s="369">
        <v>24.93</v>
      </c>
      <c r="G28" s="363">
        <v>882</v>
      </c>
      <c r="H28" s="370">
        <f t="shared" si="8"/>
        <v>21988.26</v>
      </c>
      <c r="I28" s="371"/>
      <c r="J28" s="372">
        <v>3</v>
      </c>
      <c r="K28" s="373">
        <f t="shared" si="9"/>
        <v>2939.9999999999977</v>
      </c>
      <c r="L28" s="374">
        <f t="shared" si="10"/>
        <v>979.9999999999992</v>
      </c>
      <c r="M28" s="375">
        <v>0.32847222222222222</v>
      </c>
      <c r="N28" s="375">
        <v>0.34097222222222223</v>
      </c>
      <c r="O28" s="365">
        <v>20</v>
      </c>
      <c r="P28" s="376">
        <f t="shared" si="11"/>
        <v>18.000000000000014</v>
      </c>
      <c r="Q28" s="377"/>
      <c r="R28" s="377"/>
    </row>
    <row r="29" spans="1:18">
      <c r="A29" s="885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885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885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885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885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3715.3636363636388</v>
      </c>
      <c r="L38" s="389">
        <f>AVERAGE(L25:L37)</f>
        <v>1046.9659090909097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900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900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900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900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901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901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901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284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663</v>
      </c>
      <c r="H52" s="370">
        <f>F52*G52</f>
        <v>12053.34</v>
      </c>
      <c r="I52" s="371"/>
      <c r="J52" s="372">
        <v>3</v>
      </c>
      <c r="K52" s="373">
        <f>G52/P52*60</f>
        <v>3059.9999999999918</v>
      </c>
      <c r="L52" s="374">
        <f>K52/J52</f>
        <v>1019.9999999999973</v>
      </c>
      <c r="M52" s="375">
        <v>0.30555555555555552</v>
      </c>
      <c r="N52" s="375">
        <v>0.31458333333333333</v>
      </c>
      <c r="O52" s="373">
        <v>20</v>
      </c>
      <c r="P52" s="376">
        <f>(N52-M52)*24*60</f>
        <v>13.000000000000034</v>
      </c>
      <c r="Q52" s="377"/>
      <c r="R52" s="377"/>
    </row>
    <row r="53" spans="1:18" ht="15.6" customHeight="1">
      <c r="A53" s="904"/>
      <c r="B53" s="366" t="s">
        <v>104</v>
      </c>
      <c r="C53" s="379"/>
      <c r="D53" s="395" t="s">
        <v>301</v>
      </c>
      <c r="E53" s="412"/>
      <c r="F53" s="369">
        <v>25.03</v>
      </c>
      <c r="G53" s="378">
        <v>230</v>
      </c>
      <c r="H53" s="370">
        <f t="shared" ref="H53:H116" si="13">F53*G53</f>
        <v>5756.9000000000005</v>
      </c>
      <c r="I53" s="371"/>
      <c r="J53" s="372">
        <v>4</v>
      </c>
      <c r="K53" s="373">
        <f t="shared" ref="K53:K59" si="14">G53/P53*60</f>
        <v>2760.00000000001</v>
      </c>
      <c r="L53" s="374">
        <f t="shared" ref="L53:L59" si="15">K53/J53</f>
        <v>690.0000000000025</v>
      </c>
      <c r="M53" s="375">
        <v>0.32847222222222222</v>
      </c>
      <c r="N53" s="375">
        <v>0.33194444444444443</v>
      </c>
      <c r="O53" s="373">
        <v>20</v>
      </c>
      <c r="P53" s="376">
        <f t="shared" ref="P53:P59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379"/>
      <c r="D54" s="395" t="s">
        <v>302</v>
      </c>
      <c r="E54" s="368"/>
      <c r="F54" s="369">
        <v>24.82</v>
      </c>
      <c r="G54" s="378">
        <v>391</v>
      </c>
      <c r="H54" s="370">
        <f t="shared" si="13"/>
        <v>9704.6200000000008</v>
      </c>
      <c r="I54" s="371"/>
      <c r="J54" s="372">
        <v>4</v>
      </c>
      <c r="K54" s="373">
        <f t="shared" si="14"/>
        <v>2932.50000000001</v>
      </c>
      <c r="L54" s="374">
        <f t="shared" si="15"/>
        <v>733.1250000000025</v>
      </c>
      <c r="M54" s="375">
        <v>0.34583333333333338</v>
      </c>
      <c r="N54" s="375">
        <v>0.35138888888888892</v>
      </c>
      <c r="O54" s="373">
        <v>20</v>
      </c>
      <c r="P54" s="376">
        <f t="shared" si="16"/>
        <v>7.9999999999999716</v>
      </c>
      <c r="Q54" s="377"/>
      <c r="R54" s="377"/>
    </row>
    <row r="55" spans="1:18" ht="15.6" customHeight="1">
      <c r="A55" s="904"/>
      <c r="B55" s="366" t="s">
        <v>104</v>
      </c>
      <c r="C55" s="379"/>
      <c r="D55" s="394" t="s">
        <v>303</v>
      </c>
      <c r="E55" s="396"/>
      <c r="F55" s="369">
        <v>23.72</v>
      </c>
      <c r="G55" s="378">
        <v>142</v>
      </c>
      <c r="H55" s="370">
        <f t="shared" si="13"/>
        <v>3368.24</v>
      </c>
      <c r="I55" s="371"/>
      <c r="J55" s="372">
        <v>4</v>
      </c>
      <c r="K55" s="373">
        <f t="shared" si="14"/>
        <v>2840.0000000000859</v>
      </c>
      <c r="L55" s="374">
        <f t="shared" si="15"/>
        <v>710.00000000002149</v>
      </c>
      <c r="M55" s="375">
        <v>0.36527777777777781</v>
      </c>
      <c r="N55" s="375">
        <v>0.36736111111111108</v>
      </c>
      <c r="O55" s="373">
        <v>20</v>
      </c>
      <c r="P55" s="376">
        <f t="shared" si="16"/>
        <v>2.9999999999999094</v>
      </c>
      <c r="Q55" s="377">
        <v>0.36736111111111108</v>
      </c>
      <c r="R55" s="377">
        <v>0.40902777777777777</v>
      </c>
    </row>
    <row r="56" spans="1:18" ht="15.6" customHeight="1">
      <c r="A56" s="904"/>
      <c r="B56" s="366" t="s">
        <v>104</v>
      </c>
      <c r="C56" s="379"/>
      <c r="D56" s="395" t="s">
        <v>304</v>
      </c>
      <c r="E56" s="396"/>
      <c r="F56" s="369">
        <v>30</v>
      </c>
      <c r="G56" s="378">
        <v>678</v>
      </c>
      <c r="H56" s="370">
        <f t="shared" si="13"/>
        <v>20340</v>
      </c>
      <c r="I56" s="371"/>
      <c r="J56" s="372">
        <v>4</v>
      </c>
      <c r="K56" s="373">
        <f t="shared" si="14"/>
        <v>3129.2307692307804</v>
      </c>
      <c r="L56" s="374">
        <f t="shared" si="15"/>
        <v>782.30769230769511</v>
      </c>
      <c r="M56" s="375">
        <v>0.42638888888888887</v>
      </c>
      <c r="N56" s="375">
        <v>0.43541666666666662</v>
      </c>
      <c r="O56" s="373">
        <v>25</v>
      </c>
      <c r="P56" s="376">
        <f t="shared" si="16"/>
        <v>12.999999999999954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499</v>
      </c>
      <c r="H57" s="370">
        <f t="shared" si="13"/>
        <v>10339.279999999999</v>
      </c>
      <c r="I57" s="371"/>
      <c r="J57" s="372">
        <v>3</v>
      </c>
      <c r="K57" s="373">
        <f t="shared" si="14"/>
        <v>2994.0000000000105</v>
      </c>
      <c r="L57" s="374">
        <f t="shared" si="15"/>
        <v>998.00000000000352</v>
      </c>
      <c r="M57" s="375">
        <v>0.44930555555555557</v>
      </c>
      <c r="N57" s="375">
        <v>0.45624999999999999</v>
      </c>
      <c r="O57" s="373">
        <v>20</v>
      </c>
      <c r="P57" s="376">
        <f t="shared" si="16"/>
        <v>9.9999999999999645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306</v>
      </c>
      <c r="E58" s="396"/>
      <c r="F58" s="369">
        <v>17.07</v>
      </c>
      <c r="G58" s="414">
        <v>883</v>
      </c>
      <c r="H58" s="370">
        <f t="shared" si="13"/>
        <v>15072.81</v>
      </c>
      <c r="I58" s="371"/>
      <c r="J58" s="372">
        <v>3</v>
      </c>
      <c r="K58" s="373">
        <f t="shared" si="14"/>
        <v>3116.4705882352901</v>
      </c>
      <c r="L58" s="374">
        <f t="shared" si="15"/>
        <v>1038.8235294117633</v>
      </c>
      <c r="M58" s="375">
        <v>0.47013888888888888</v>
      </c>
      <c r="N58" s="375">
        <v>0.48194444444444445</v>
      </c>
      <c r="O58" s="373">
        <v>20</v>
      </c>
      <c r="P58" s="376">
        <f t="shared" si="16"/>
        <v>17.000000000000021</v>
      </c>
      <c r="Q58" s="377"/>
      <c r="R58" s="377"/>
    </row>
    <row r="59" spans="1:18" ht="15.6" customHeight="1">
      <c r="A59" s="904"/>
      <c r="B59" s="366" t="s">
        <v>104</v>
      </c>
      <c r="C59" s="379"/>
      <c r="D59" s="395" t="s">
        <v>307</v>
      </c>
      <c r="E59" s="396"/>
      <c r="F59" s="369">
        <v>27.48</v>
      </c>
      <c r="G59" s="378">
        <v>1886</v>
      </c>
      <c r="H59" s="370">
        <f t="shared" si="13"/>
        <v>51827.28</v>
      </c>
      <c r="I59" s="371"/>
      <c r="J59" s="372">
        <v>3</v>
      </c>
      <c r="K59" s="373">
        <f t="shared" si="14"/>
        <v>3143.3333333333312</v>
      </c>
      <c r="L59" s="374">
        <f t="shared" si="15"/>
        <v>1047.7777777777771</v>
      </c>
      <c r="M59" s="375">
        <v>0.49583333333333335</v>
      </c>
      <c r="N59" s="375">
        <v>0.52083333333333337</v>
      </c>
      <c r="O59" s="373">
        <v>20</v>
      </c>
      <c r="P59" s="376">
        <f t="shared" si="16"/>
        <v>36.000000000000028</v>
      </c>
      <c r="Q59" s="377"/>
      <c r="R59" s="377"/>
    </row>
    <row r="60" spans="1:18" ht="15.6" customHeight="1">
      <c r="A60" s="904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904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904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905"/>
      <c r="B64" s="366">
        <v>0</v>
      </c>
      <c r="C64" s="6" t="s">
        <v>308</v>
      </c>
      <c r="D64" s="895" t="s">
        <v>284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2996.9418363499385</v>
      </c>
      <c r="L64" s="389">
        <f>AVERAGE(L52:L63)</f>
        <v>877.50424993715785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305</v>
      </c>
      <c r="H65" s="370">
        <f>F65*G65</f>
        <v>6795.954545454545</v>
      </c>
      <c r="I65" s="371"/>
      <c r="J65" s="372">
        <v>4</v>
      </c>
      <c r="K65" s="373">
        <f t="shared" ref="K65:K71" si="17">G65/P65*60</f>
        <v>3049.9999999999905</v>
      </c>
      <c r="L65" s="374">
        <f t="shared" ref="L65:L71" si="18">K65/J65</f>
        <v>762.49999999999761</v>
      </c>
      <c r="M65" s="375">
        <v>0.18055555555555555</v>
      </c>
      <c r="N65" s="375">
        <v>0.18472222222222223</v>
      </c>
      <c r="O65" s="373">
        <v>20</v>
      </c>
      <c r="P65" s="376">
        <f>(N65-M65)*24*60</f>
        <v>6.0000000000000187</v>
      </c>
      <c r="Q65" s="377"/>
      <c r="R65" s="377"/>
    </row>
    <row r="66" spans="1:18" ht="15.6" customHeight="1">
      <c r="A66" s="907"/>
      <c r="B66" s="366" t="s">
        <v>104</v>
      </c>
      <c r="C66" s="379"/>
      <c r="D66" s="401" t="s">
        <v>311</v>
      </c>
      <c r="E66" s="412"/>
      <c r="F66" s="369">
        <v>14.03</v>
      </c>
      <c r="G66" s="378">
        <v>2294</v>
      </c>
      <c r="H66" s="370">
        <f t="shared" ref="H66:H74" si="19">F66*G66</f>
        <v>32184.82</v>
      </c>
      <c r="I66" s="371"/>
      <c r="J66" s="372">
        <v>3</v>
      </c>
      <c r="K66" s="373">
        <f t="shared" si="17"/>
        <v>3200.9302325581389</v>
      </c>
      <c r="L66" s="374">
        <f t="shared" si="18"/>
        <v>1066.9767441860463</v>
      </c>
      <c r="M66" s="375">
        <v>0.1986111111111111</v>
      </c>
      <c r="N66" s="375">
        <v>0.22847222222222222</v>
      </c>
      <c r="O66" s="373">
        <v>20</v>
      </c>
      <c r="P66" s="376">
        <f t="shared" ref="P66:P71" si="20">(N66-M66)*24*60</f>
        <v>43.000000000000007</v>
      </c>
      <c r="Q66" s="377"/>
      <c r="R66" s="377"/>
    </row>
    <row r="67" spans="1:18" ht="15.6" customHeight="1">
      <c r="A67" s="907"/>
      <c r="B67" s="366" t="s">
        <v>104</v>
      </c>
      <c r="C67" s="379"/>
      <c r="D67" s="394" t="s">
        <v>312</v>
      </c>
      <c r="E67" s="396"/>
      <c r="F67" s="369">
        <v>18.18</v>
      </c>
      <c r="G67" s="378">
        <v>1039</v>
      </c>
      <c r="H67" s="370">
        <f t="shared" si="19"/>
        <v>18889.02</v>
      </c>
      <c r="I67" s="371"/>
      <c r="J67" s="372">
        <v>3</v>
      </c>
      <c r="K67" s="373">
        <f t="shared" si="17"/>
        <v>3116.9999999999923</v>
      </c>
      <c r="L67" s="374">
        <f t="shared" si="18"/>
        <v>1038.9999999999975</v>
      </c>
      <c r="M67" s="375">
        <v>0.24236111111111111</v>
      </c>
      <c r="N67" s="375">
        <v>0.25625000000000003</v>
      </c>
      <c r="O67" s="373">
        <v>20</v>
      </c>
      <c r="P67" s="376">
        <f t="shared" si="20"/>
        <v>20.00000000000005</v>
      </c>
      <c r="Q67" s="377"/>
      <c r="R67" s="377"/>
    </row>
    <row r="68" spans="1:18" ht="15.6" customHeight="1">
      <c r="A68" s="907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1127</v>
      </c>
      <c r="H68" s="370">
        <f t="shared" si="19"/>
        <v>20163.054545454546</v>
      </c>
      <c r="I68" s="371"/>
      <c r="J68" s="372">
        <v>3</v>
      </c>
      <c r="K68" s="373">
        <f t="shared" si="17"/>
        <v>3073.6363636363635</v>
      </c>
      <c r="L68" s="374">
        <f t="shared" si="18"/>
        <v>1024.5454545454545</v>
      </c>
      <c r="M68" s="375">
        <v>0.27013888888888887</v>
      </c>
      <c r="N68" s="375">
        <v>0.28541666666666665</v>
      </c>
      <c r="O68" s="373">
        <v>20</v>
      </c>
      <c r="P68" s="376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907"/>
      <c r="B69" s="366" t="s">
        <v>104</v>
      </c>
      <c r="C69" s="379"/>
      <c r="D69" s="394" t="s">
        <v>314</v>
      </c>
      <c r="E69" s="396"/>
      <c r="F69" s="369">
        <v>16.66</v>
      </c>
      <c r="G69" s="378">
        <v>2268</v>
      </c>
      <c r="H69" s="370">
        <f t="shared" si="19"/>
        <v>37784.879999999997</v>
      </c>
      <c r="I69" s="371"/>
      <c r="J69" s="372">
        <v>4</v>
      </c>
      <c r="K69" s="373">
        <f t="shared" si="17"/>
        <v>3164.6511627907093</v>
      </c>
      <c r="L69" s="374">
        <f t="shared" si="18"/>
        <v>791.16279069767734</v>
      </c>
      <c r="M69" s="375">
        <v>0.3444444444444445</v>
      </c>
      <c r="N69" s="375">
        <v>0.3743055555555555</v>
      </c>
      <c r="O69" s="373">
        <v>25</v>
      </c>
      <c r="P69" s="376">
        <f t="shared" si="20"/>
        <v>42.999999999999844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1129</v>
      </c>
      <c r="H70" s="370">
        <f t="shared" si="19"/>
        <v>33870</v>
      </c>
      <c r="I70" s="371"/>
      <c r="J70" s="372">
        <v>4</v>
      </c>
      <c r="K70" s="373">
        <f t="shared" si="17"/>
        <v>3079.090909090909</v>
      </c>
      <c r="L70" s="374">
        <f t="shared" si="18"/>
        <v>769.77272727272725</v>
      </c>
      <c r="M70" s="375">
        <v>0.38819444444444445</v>
      </c>
      <c r="N70" s="375">
        <v>0.40347222222222223</v>
      </c>
      <c r="O70" s="373">
        <v>20</v>
      </c>
      <c r="P70" s="376">
        <f t="shared" si="20"/>
        <v>22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3471</v>
      </c>
      <c r="H71" s="370">
        <f t="shared" si="19"/>
        <v>49585.714285714275</v>
      </c>
      <c r="I71" s="371"/>
      <c r="J71" s="372">
        <v>3</v>
      </c>
      <c r="K71" s="373">
        <f t="shared" si="17"/>
        <v>3155.4545454545455</v>
      </c>
      <c r="L71" s="374">
        <f t="shared" si="18"/>
        <v>1051.8181818181818</v>
      </c>
      <c r="M71" s="375">
        <v>0.41736111111111113</v>
      </c>
      <c r="N71" s="375">
        <v>0.46319444444444446</v>
      </c>
      <c r="O71" s="373">
        <v>20</v>
      </c>
      <c r="P71" s="376">
        <f t="shared" si="20"/>
        <v>66</v>
      </c>
      <c r="Q71" s="377"/>
      <c r="R71" s="377"/>
    </row>
    <row r="72" spans="1:18" ht="15.6" customHeight="1">
      <c r="A72" s="907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907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907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908"/>
      <c r="B75" s="366">
        <v>0</v>
      </c>
      <c r="C75" s="6" t="s">
        <v>317</v>
      </c>
      <c r="D75" s="895" t="s">
        <v>318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3120.1090305043786</v>
      </c>
      <c r="L75" s="389">
        <f>AVERAGE(L65:L74)</f>
        <v>929.39655693144039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909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909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909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318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321</v>
      </c>
      <c r="D91" s="914" t="s">
        <v>318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363">
        <v>1187</v>
      </c>
      <c r="H92" s="370">
        <f t="shared" ref="H92:H99" si="22">F92*G92</f>
        <v>29128.98</v>
      </c>
      <c r="I92" s="371"/>
      <c r="J92" s="372">
        <v>3</v>
      </c>
      <c r="K92" s="373">
        <f>G92/P92*60</f>
        <v>2848.7999999999915</v>
      </c>
      <c r="L92" s="374">
        <f t="shared" ref="L92:L94" si="23">K92/J92</f>
        <v>949.59999999999718</v>
      </c>
      <c r="M92" s="375">
        <v>0.72222222222222221</v>
      </c>
      <c r="N92" s="375">
        <v>0.73958333333333337</v>
      </c>
      <c r="O92" s="365">
        <v>20</v>
      </c>
      <c r="P92" s="376">
        <f>(N92-M92)*24*60</f>
        <v>25.000000000000071</v>
      </c>
      <c r="Q92" s="377"/>
      <c r="R92" s="377"/>
    </row>
    <row r="93" spans="1:18">
      <c r="A93" s="916"/>
      <c r="B93" s="366" t="s">
        <v>104</v>
      </c>
      <c r="C93" s="383"/>
      <c r="D93" s="395" t="s">
        <v>324</v>
      </c>
      <c r="E93" s="415"/>
      <c r="F93" s="369">
        <v>23.27</v>
      </c>
      <c r="G93" s="378">
        <v>461</v>
      </c>
      <c r="H93" s="370">
        <f t="shared" si="22"/>
        <v>10727.47</v>
      </c>
      <c r="I93" s="371"/>
      <c r="J93" s="372">
        <v>4</v>
      </c>
      <c r="K93" s="373">
        <f t="shared" ref="K93:K94" si="24">G93/P93*60</f>
        <v>2766.00000000001</v>
      </c>
      <c r="L93" s="374">
        <f t="shared" si="23"/>
        <v>691.5000000000025</v>
      </c>
      <c r="M93" s="375">
        <v>0.75347222222222221</v>
      </c>
      <c r="N93" s="375">
        <v>0.76041666666666663</v>
      </c>
      <c r="O93" s="365">
        <v>20</v>
      </c>
      <c r="P93" s="376">
        <f>(N93-M93)*24*60</f>
        <v>9.9999999999999645</v>
      </c>
      <c r="Q93" s="377"/>
      <c r="R93" s="377"/>
    </row>
    <row r="94" spans="1:18">
      <c r="A94" s="916"/>
      <c r="B94" s="366" t="s">
        <v>104</v>
      </c>
      <c r="C94" s="383"/>
      <c r="D94" s="395" t="s">
        <v>325</v>
      </c>
      <c r="E94" s="415"/>
      <c r="F94" s="369">
        <v>24.33</v>
      </c>
      <c r="G94" s="378">
        <v>1120</v>
      </c>
      <c r="H94" s="370">
        <f t="shared" si="22"/>
        <v>27249.599999999999</v>
      </c>
      <c r="I94" s="371"/>
      <c r="J94" s="372">
        <v>4</v>
      </c>
      <c r="K94" s="373">
        <f t="shared" si="24"/>
        <v>2687.9999999999923</v>
      </c>
      <c r="L94" s="374">
        <f t="shared" si="23"/>
        <v>671.99999999999807</v>
      </c>
      <c r="M94" s="375">
        <v>0.77430555555555547</v>
      </c>
      <c r="N94" s="375">
        <v>0.79166666666666663</v>
      </c>
      <c r="O94" s="365">
        <v>20</v>
      </c>
      <c r="P94" s="376">
        <f>(N94-M94)*24*60</f>
        <v>25.000000000000071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917"/>
      <c r="B100" s="366">
        <v>0</v>
      </c>
      <c r="C100" s="6" t="s">
        <v>326</v>
      </c>
      <c r="D100" s="918" t="s">
        <v>327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2767.5999999999981</v>
      </c>
      <c r="L100" s="389">
        <f>AVERAGE(L92:L99)</f>
        <v>771.03333333333251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682</v>
      </c>
      <c r="H101" s="370">
        <f t="shared" ref="H101:H110" si="25">F101*G101</f>
        <v>17070.46</v>
      </c>
      <c r="I101" s="371"/>
      <c r="J101" s="372">
        <v>4</v>
      </c>
      <c r="K101" s="373">
        <f>G101/P101*60</f>
        <v>2728.0000000000095</v>
      </c>
      <c r="L101" s="374">
        <f t="shared" ref="L101:L107" si="26">K101/J101</f>
        <v>682.00000000000239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2796</v>
      </c>
      <c r="H102" s="370">
        <f t="shared" si="25"/>
        <v>79881.72</v>
      </c>
      <c r="I102" s="371"/>
      <c r="J102" s="372">
        <v>3</v>
      </c>
      <c r="K102" s="373">
        <f t="shared" ref="K102:K107" si="28">G102/P102*60</f>
        <v>3050.1818181818203</v>
      </c>
      <c r="L102" s="374">
        <f t="shared" si="26"/>
        <v>1016.7272727272734</v>
      </c>
      <c r="M102" s="375">
        <v>0.74652777777777779</v>
      </c>
      <c r="N102" s="375">
        <v>0.78472222222222221</v>
      </c>
      <c r="O102" s="365">
        <v>20</v>
      </c>
      <c r="P102" s="373">
        <f t="shared" si="27"/>
        <v>54.999999999999964</v>
      </c>
      <c r="Q102" s="377"/>
      <c r="R102" s="377"/>
    </row>
    <row r="103" spans="1:18">
      <c r="A103" s="920"/>
      <c r="B103" s="366">
        <v>0</v>
      </c>
      <c r="C103" s="6"/>
      <c r="D103" s="395" t="s">
        <v>331</v>
      </c>
      <c r="E103" s="395"/>
      <c r="F103" s="369" t="s">
        <v>106</v>
      </c>
      <c r="G103" s="363">
        <v>259</v>
      </c>
      <c r="H103" s="370">
        <f t="shared" si="25"/>
        <v>0</v>
      </c>
      <c r="I103" s="371"/>
      <c r="J103" s="372">
        <v>5</v>
      </c>
      <c r="K103" s="373">
        <f t="shared" si="28"/>
        <v>1554.0000000000305</v>
      </c>
      <c r="L103" s="374">
        <f t="shared" si="26"/>
        <v>310.80000000000609</v>
      </c>
      <c r="M103" s="375">
        <v>0.79861111111111116</v>
      </c>
      <c r="N103" s="375">
        <v>0.80555555555555547</v>
      </c>
      <c r="O103" s="365">
        <v>20</v>
      </c>
      <c r="P103" s="373">
        <f t="shared" si="27"/>
        <v>9.9999999999998046</v>
      </c>
      <c r="Q103" s="377"/>
      <c r="R103" s="377"/>
    </row>
    <row r="104" spans="1:18">
      <c r="A104" s="920"/>
      <c r="B104" s="366">
        <v>0</v>
      </c>
      <c r="C104" s="6"/>
      <c r="D104" s="395" t="s">
        <v>332</v>
      </c>
      <c r="E104" s="415"/>
      <c r="F104" s="369" t="s">
        <v>106</v>
      </c>
      <c r="G104" s="363">
        <v>388</v>
      </c>
      <c r="H104" s="370">
        <f t="shared" si="25"/>
        <v>0</v>
      </c>
      <c r="I104" s="371"/>
      <c r="J104" s="372">
        <v>5</v>
      </c>
      <c r="K104" s="373">
        <f t="shared" si="28"/>
        <v>1164.0000000000041</v>
      </c>
      <c r="L104" s="374">
        <f t="shared" si="26"/>
        <v>232.80000000000081</v>
      </c>
      <c r="M104" s="375">
        <v>0.81944444444444453</v>
      </c>
      <c r="N104" s="375">
        <v>0.83333333333333337</v>
      </c>
      <c r="O104" s="365">
        <v>20</v>
      </c>
      <c r="P104" s="373">
        <f>(N104-M104)*24*60</f>
        <v>19.999999999999929</v>
      </c>
      <c r="Q104" s="377">
        <v>0.83333333333333337</v>
      </c>
      <c r="R104" s="377">
        <v>0.875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1287</v>
      </c>
      <c r="H105" s="370">
        <f t="shared" si="25"/>
        <v>31943.34</v>
      </c>
      <c r="I105" s="371"/>
      <c r="J105" s="372">
        <v>4</v>
      </c>
      <c r="K105" s="373">
        <f t="shared" si="28"/>
        <v>3088.7999999999911</v>
      </c>
      <c r="L105" s="374">
        <f t="shared" si="26"/>
        <v>772.19999999999777</v>
      </c>
      <c r="M105" s="375">
        <v>0.88888888888888884</v>
      </c>
      <c r="N105" s="375">
        <v>0.90625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920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1359</v>
      </c>
      <c r="H106" s="370">
        <f t="shared" si="25"/>
        <v>40770</v>
      </c>
      <c r="I106" s="371"/>
      <c r="J106" s="372">
        <v>3</v>
      </c>
      <c r="K106" s="373">
        <f t="shared" si="28"/>
        <v>3261.6000000000113</v>
      </c>
      <c r="L106" s="374">
        <f t="shared" si="26"/>
        <v>1087.2000000000037</v>
      </c>
      <c r="M106" s="375">
        <v>0.92361111111111116</v>
      </c>
      <c r="N106" s="375">
        <v>0.94097222222222221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8018</v>
      </c>
      <c r="H107" s="370">
        <f t="shared" si="25"/>
        <v>114542.85714285712</v>
      </c>
      <c r="I107" s="371"/>
      <c r="J107" s="372">
        <v>3</v>
      </c>
      <c r="K107" s="373">
        <f t="shared" si="28"/>
        <v>3006.750000043754</v>
      </c>
      <c r="L107" s="374">
        <f t="shared" si="26"/>
        <v>1002.2500000145847</v>
      </c>
      <c r="M107" s="375">
        <v>46235.954861111109</v>
      </c>
      <c r="N107" s="375">
        <v>46236.065972222219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336</v>
      </c>
      <c r="D111" s="887" t="s">
        <v>327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2550.4759740322311</v>
      </c>
      <c r="L111" s="389">
        <f>AVERAGE(L101:L110)</f>
        <v>729.13961039169556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1008</v>
      </c>
      <c r="H112" s="422">
        <f t="shared" si="13"/>
        <v>16833.599999999999</v>
      </c>
      <c r="I112" s="371"/>
      <c r="J112" s="372">
        <v>3</v>
      </c>
      <c r="K112" s="373">
        <f t="shared" ref="K112:K118" si="29">G112/P112*60</f>
        <v>3023.9999999999868</v>
      </c>
      <c r="L112" s="374">
        <f t="shared" ref="L112:L118" si="30">K112/J112</f>
        <v>1007.9999999999956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984</v>
      </c>
      <c r="H113" s="422">
        <f t="shared" si="13"/>
        <v>17889.12</v>
      </c>
      <c r="I113" s="371"/>
      <c r="J113" s="372">
        <v>4</v>
      </c>
      <c r="K113" s="373">
        <f t="shared" si="29"/>
        <v>2952.0000000000105</v>
      </c>
      <c r="L113" s="374">
        <f t="shared" si="30"/>
        <v>738.00000000000261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419" t="s">
        <v>340</v>
      </c>
      <c r="E114" s="395"/>
      <c r="F114" s="369">
        <v>18.18</v>
      </c>
      <c r="G114" s="363">
        <v>1038</v>
      </c>
      <c r="H114" s="422">
        <f t="shared" si="13"/>
        <v>18870.84</v>
      </c>
      <c r="I114" s="371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5244</v>
      </c>
      <c r="H115" s="422">
        <f t="shared" si="13"/>
        <v>87365.04</v>
      </c>
      <c r="I115" s="371"/>
      <c r="J115" s="372">
        <v>4</v>
      </c>
      <c r="K115" s="373">
        <f t="shared" si="29"/>
        <v>2996.5714285714253</v>
      </c>
      <c r="L115" s="374">
        <f t="shared" si="30"/>
        <v>749.14285714285631</v>
      </c>
      <c r="M115" s="375">
        <v>0.80555555555555547</v>
      </c>
      <c r="N115" s="375">
        <v>0.87847222222222221</v>
      </c>
      <c r="O115" s="365">
        <v>20</v>
      </c>
      <c r="P115" s="376">
        <f t="shared" si="31"/>
        <v>105.00000000000011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914</v>
      </c>
      <c r="H116" s="422">
        <f t="shared" si="13"/>
        <v>20365.581818181818</v>
      </c>
      <c r="I116" s="371"/>
      <c r="J116" s="372">
        <v>4</v>
      </c>
      <c r="K116" s="373">
        <f t="shared" si="29"/>
        <v>2742.0000000000095</v>
      </c>
      <c r="L116" s="374">
        <f t="shared" si="30"/>
        <v>685.50000000000239</v>
      </c>
      <c r="M116" s="375">
        <v>0.89236111111111116</v>
      </c>
      <c r="N116" s="424">
        <v>0.90625</v>
      </c>
      <c r="O116" s="365">
        <v>20</v>
      </c>
      <c r="P116" s="376">
        <f t="shared" si="31"/>
        <v>19.999999999999929</v>
      </c>
      <c r="Q116" s="377">
        <v>0.90625</v>
      </c>
      <c r="R116" s="377">
        <v>0.94791666666666663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3522</v>
      </c>
      <c r="H117" s="422">
        <f t="shared" ref="H117:H123" si="32">F117*G117</f>
        <v>63011.781818181815</v>
      </c>
      <c r="I117" s="371"/>
      <c r="J117" s="372">
        <v>3</v>
      </c>
      <c r="K117" s="373">
        <f t="shared" si="29"/>
        <v>3018.8571429575545</v>
      </c>
      <c r="L117" s="374">
        <f t="shared" si="30"/>
        <v>1006.2857143191849</v>
      </c>
      <c r="M117" s="375">
        <v>46235.961805555555</v>
      </c>
      <c r="N117" s="375">
        <v>46236.010416666664</v>
      </c>
      <c r="O117" s="373">
        <v>20</v>
      </c>
      <c r="P117" s="376">
        <f t="shared" si="31"/>
        <v>69.999999997671694</v>
      </c>
      <c r="Q117" s="377"/>
      <c r="R117" s="377"/>
    </row>
    <row r="118" spans="1:18">
      <c r="A118" s="922"/>
      <c r="B118" s="366" t="s">
        <v>104</v>
      </c>
      <c r="C118" s="393"/>
      <c r="D118" s="395" t="s">
        <v>344</v>
      </c>
      <c r="E118" s="412"/>
      <c r="F118" s="369">
        <v>14.03</v>
      </c>
      <c r="G118" s="363">
        <v>5898</v>
      </c>
      <c r="H118" s="422">
        <f t="shared" si="32"/>
        <v>82748.94</v>
      </c>
      <c r="I118" s="371"/>
      <c r="J118" s="372">
        <v>3</v>
      </c>
      <c r="K118" s="373">
        <f t="shared" si="29"/>
        <v>2949</v>
      </c>
      <c r="L118" s="374">
        <f t="shared" si="30"/>
        <v>983</v>
      </c>
      <c r="M118" s="375">
        <v>2.4305555555555556E-2</v>
      </c>
      <c r="N118" s="375">
        <v>0.1076388888888889</v>
      </c>
      <c r="O118" s="373">
        <v>20</v>
      </c>
      <c r="P118" s="376">
        <f t="shared" si="31"/>
        <v>120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922"/>
      <c r="B124" s="383">
        <v>0</v>
      </c>
      <c r="C124" s="6" t="s">
        <v>345</v>
      </c>
      <c r="D124" s="923" t="s">
        <v>327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2970.9183673612852</v>
      </c>
      <c r="L124" s="389">
        <f>AVERAGE(L112:L123)</f>
        <v>886.84693878029225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1" sqref="AE11"/>
      <selection pane="bottomLeft" activeCell="M110" sqref="M1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152237.85</v>
      </c>
      <c r="F1" s="331" t="s">
        <v>3</v>
      </c>
      <c r="G1" s="30">
        <f>SUM(H5:H173)</f>
        <v>6047035.3804696063</v>
      </c>
      <c r="H1" s="327" t="s">
        <v>37</v>
      </c>
      <c r="I1" s="31">
        <f>M17+M30+M43+M56+M69+M82+M95+M108+M121+M134+M147+M160+M173</f>
        <v>192.31785714285709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193</v>
      </c>
      <c r="Q1" s="987"/>
      <c r="R1" s="987"/>
      <c r="S1" s="987"/>
      <c r="T1" s="987" t="s">
        <v>194</v>
      </c>
      <c r="U1" s="987"/>
      <c r="V1" s="987"/>
      <c r="W1" s="987"/>
      <c r="X1" s="987"/>
      <c r="Y1" s="987"/>
      <c r="Z1" s="32" t="s">
        <v>195</v>
      </c>
      <c r="AA1" s="32" t="s">
        <v>196</v>
      </c>
      <c r="AB1" s="994" t="s">
        <v>197</v>
      </c>
      <c r="AC1" s="995"/>
      <c r="AD1" s="32" t="s">
        <v>195</v>
      </c>
      <c r="AE1" s="32" t="s">
        <v>198</v>
      </c>
      <c r="AF1" s="987" t="s">
        <v>199</v>
      </c>
      <c r="AG1" s="988"/>
      <c r="AH1" s="988"/>
    </row>
    <row r="2" spans="1:34" ht="26.25" customHeight="1">
      <c r="A2" s="989" t="s">
        <v>200</v>
      </c>
      <c r="B2" s="989"/>
      <c r="C2" s="330"/>
      <c r="D2" s="330" t="s">
        <v>201</v>
      </c>
      <c r="E2" s="34">
        <f>AVERAGE(O17,O30,O43,O56,O69,O82,O95,O108,O121,O134,O147,O160,O173)</f>
        <v>129.55533088123164</v>
      </c>
      <c r="F2" s="35" t="s">
        <v>40</v>
      </c>
      <c r="G2" s="36">
        <f>G1/E1</f>
        <v>39.720972021541328</v>
      </c>
      <c r="H2" s="327" t="s">
        <v>41</v>
      </c>
      <c r="I2" s="327">
        <f>COUNT(I5:I173)</f>
        <v>7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988"/>
      <c r="AG2" s="988"/>
      <c r="AH2" s="988"/>
    </row>
    <row r="3" spans="1:34" ht="30.6" customHeight="1">
      <c r="A3" s="928" t="s">
        <v>202</v>
      </c>
      <c r="B3" s="928" t="s">
        <v>42</v>
      </c>
      <c r="C3" s="985"/>
      <c r="D3" s="928" t="s">
        <v>203</v>
      </c>
      <c r="E3" s="928"/>
      <c r="F3" s="985" t="s">
        <v>43</v>
      </c>
      <c r="G3" s="977" t="s">
        <v>44</v>
      </c>
      <c r="H3" s="985" t="s">
        <v>45</v>
      </c>
      <c r="I3" s="979" t="s">
        <v>204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205</v>
      </c>
      <c r="O3" s="957" t="s">
        <v>201</v>
      </c>
      <c r="P3" s="983" t="s">
        <v>206</v>
      </c>
      <c r="Q3" s="957" t="s">
        <v>201</v>
      </c>
      <c r="R3" s="984" t="s">
        <v>207</v>
      </c>
      <c r="S3" s="958" t="s">
        <v>208</v>
      </c>
      <c r="T3" s="977" t="s">
        <v>48</v>
      </c>
      <c r="U3" s="977"/>
      <c r="V3" s="978" t="s">
        <v>49</v>
      </c>
      <c r="W3" s="979" t="s">
        <v>209</v>
      </c>
      <c r="X3" s="977" t="s">
        <v>210</v>
      </c>
      <c r="Y3" s="977"/>
      <c r="Z3" s="980" t="s">
        <v>211</v>
      </c>
      <c r="AA3" s="981"/>
      <c r="AB3" s="990" t="s">
        <v>212</v>
      </c>
      <c r="AC3" s="991"/>
      <c r="AD3" s="992" t="s">
        <v>213</v>
      </c>
      <c r="AE3" s="993"/>
      <c r="AF3" s="982" t="s">
        <v>205</v>
      </c>
      <c r="AG3" s="984" t="s">
        <v>207</v>
      </c>
      <c r="AH3" s="958" t="s">
        <v>208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337" t="s">
        <v>50</v>
      </c>
      <c r="U4" s="337" t="s">
        <v>51</v>
      </c>
      <c r="V4" s="977"/>
      <c r="W4" s="979"/>
      <c r="X4" s="331" t="s">
        <v>214</v>
      </c>
      <c r="Y4" s="331" t="s">
        <v>36</v>
      </c>
      <c r="Z4" s="337" t="s">
        <v>215</v>
      </c>
      <c r="AA4" s="337" t="s">
        <v>216</v>
      </c>
      <c r="AB4" s="991"/>
      <c r="AC4" s="991"/>
      <c r="AD4" s="337" t="s">
        <v>217</v>
      </c>
      <c r="AE4" s="39" t="s">
        <v>218</v>
      </c>
      <c r="AF4" s="982"/>
      <c r="AG4" s="984"/>
      <c r="AH4" s="958"/>
    </row>
    <row r="5" spans="1:34" ht="18.75" customHeight="1">
      <c r="A5" s="974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6657</v>
      </c>
      <c r="H5" s="45">
        <f t="shared" ref="H5:H16" si="0">F5*G5</f>
        <v>251834.31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0" si="1">G5/W5*60</f>
        <v>2377.4999999999991</v>
      </c>
      <c r="O5" s="47">
        <f t="shared" ref="O5:O10" si="2">N5/M5</f>
        <v>118.87499999999996</v>
      </c>
      <c r="P5" s="48">
        <f t="shared" ref="P5:P10" si="3">M5-J5</f>
        <v>0</v>
      </c>
      <c r="Q5" s="49">
        <f t="shared" ref="Q5:Q10" si="4">O5-L5</f>
        <v>-1.1250000000000426</v>
      </c>
      <c r="R5" s="335">
        <f t="shared" ref="R5:R10" si="5">O5/L5</f>
        <v>0.99062499999999964</v>
      </c>
      <c r="S5" s="943">
        <f>R17</f>
        <v>0.92821441142433792</v>
      </c>
      <c r="T5" s="89">
        <v>0.25</v>
      </c>
      <c r="U5" s="89">
        <v>0.3666666666666667</v>
      </c>
      <c r="V5" s="331">
        <v>5</v>
      </c>
      <c r="W5" s="328">
        <f>(U5-T5)*24*60</f>
        <v>168.00000000000006</v>
      </c>
      <c r="X5" s="331"/>
      <c r="Y5" s="331"/>
      <c r="Z5" s="51"/>
      <c r="AA5" s="51"/>
      <c r="AB5" s="928"/>
      <c r="AC5" s="928"/>
      <c r="AD5" s="52"/>
      <c r="AE5" s="52"/>
      <c r="AF5" s="48">
        <f t="shared" ref="AF5:AF70" si="6">N5-K5</f>
        <v>-22.500000000000909</v>
      </c>
      <c r="AG5" s="335">
        <f t="shared" ref="AG5:AG70" si="7">N5/K5</f>
        <v>0.99062499999999964</v>
      </c>
      <c r="AH5" s="943">
        <f>AG17</f>
        <v>0.92924559724876532</v>
      </c>
    </row>
    <row r="6" spans="1:34" ht="19.2" customHeight="1">
      <c r="A6" s="975"/>
      <c r="B6" s="40" t="s">
        <v>100</v>
      </c>
      <c r="C6" s="41"/>
      <c r="D6" s="42" t="s">
        <v>173</v>
      </c>
      <c r="E6" s="43"/>
      <c r="F6" s="273">
        <v>46.93</v>
      </c>
      <c r="G6" s="44">
        <v>1480</v>
      </c>
      <c r="H6" s="45">
        <f t="shared" si="0"/>
        <v>69456.399999999994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2219.9999999999991</v>
      </c>
      <c r="O6" s="47">
        <f t="shared" si="2"/>
        <v>105.71428571428567</v>
      </c>
      <c r="P6" s="48">
        <f t="shared" si="3"/>
        <v>0</v>
      </c>
      <c r="Q6" s="49">
        <f t="shared" si="4"/>
        <v>-8.5714285714286262</v>
      </c>
      <c r="R6" s="335">
        <f t="shared" si="5"/>
        <v>0.92499999999999949</v>
      </c>
      <c r="S6" s="943"/>
      <c r="T6" s="89">
        <v>0.38194444444444448</v>
      </c>
      <c r="U6" s="89">
        <v>0.40972222222222227</v>
      </c>
      <c r="V6" s="331">
        <v>22</v>
      </c>
      <c r="W6" s="328">
        <f t="shared" ref="W6:W17" si="8">(U6-T6)*24*60</f>
        <v>40.000000000000014</v>
      </c>
      <c r="X6" s="53">
        <v>0.37083333333333335</v>
      </c>
      <c r="Y6" s="53">
        <v>0.38055555555555554</v>
      </c>
      <c r="Z6" s="54"/>
      <c r="AA6" s="54"/>
      <c r="AB6" s="928"/>
      <c r="AC6" s="928"/>
      <c r="AD6" s="344"/>
      <c r="AE6" s="344">
        <v>1</v>
      </c>
      <c r="AF6" s="48">
        <f t="shared" si="6"/>
        <v>-180.00000000000091</v>
      </c>
      <c r="AG6" s="335">
        <f t="shared" si="7"/>
        <v>0.9249999999999996</v>
      </c>
      <c r="AH6" s="943"/>
    </row>
    <row r="7" spans="1:34" ht="19.2" customHeight="1">
      <c r="A7" s="975"/>
      <c r="B7" s="40" t="s">
        <v>100</v>
      </c>
      <c r="C7" s="41"/>
      <c r="D7" s="42" t="s">
        <v>153</v>
      </c>
      <c r="E7" s="43"/>
      <c r="F7" s="273">
        <v>28.86</v>
      </c>
      <c r="G7" s="44">
        <v>1608</v>
      </c>
      <c r="H7" s="45">
        <f t="shared" si="0"/>
        <v>46406.879999999997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2353.170731707316</v>
      </c>
      <c r="O7" s="47">
        <f t="shared" si="2"/>
        <v>138.42180774748917</v>
      </c>
      <c r="P7" s="48">
        <f t="shared" si="3"/>
        <v>0</v>
      </c>
      <c r="Q7" s="49">
        <f t="shared" si="4"/>
        <v>-12.813486370157904</v>
      </c>
      <c r="R7" s="335">
        <f t="shared" si="5"/>
        <v>0.91527449696900653</v>
      </c>
      <c r="S7" s="943"/>
      <c r="T7" s="89">
        <v>0.41458333333333336</v>
      </c>
      <c r="U7" s="89">
        <v>0.44305555555555559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928"/>
      <c r="AC7" s="928"/>
      <c r="AD7" s="344"/>
      <c r="AE7" s="344"/>
      <c r="AF7" s="48">
        <f t="shared" si="6"/>
        <v>-217.82926829268399</v>
      </c>
      <c r="AG7" s="335">
        <f t="shared" si="7"/>
        <v>0.91527449696900665</v>
      </c>
      <c r="AH7" s="943"/>
    </row>
    <row r="8" spans="1:34" ht="19.2" customHeight="1">
      <c r="A8" s="975"/>
      <c r="B8" s="40" t="s">
        <v>100</v>
      </c>
      <c r="C8" s="41"/>
      <c r="D8" s="42" t="s">
        <v>167</v>
      </c>
      <c r="E8" s="43"/>
      <c r="F8" s="273">
        <v>35.89</v>
      </c>
      <c r="G8" s="44">
        <v>2268</v>
      </c>
      <c r="H8" s="45">
        <f t="shared" si="0"/>
        <v>81398.52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2346.2068965517224</v>
      </c>
      <c r="O8" s="47">
        <f t="shared" si="2"/>
        <v>130.3448275862068</v>
      </c>
      <c r="P8" s="48">
        <f t="shared" si="3"/>
        <v>0</v>
      </c>
      <c r="Q8" s="49">
        <f t="shared" si="4"/>
        <v>-12.488505747126538</v>
      </c>
      <c r="R8" s="335">
        <f t="shared" si="5"/>
        <v>0.91256588741801725</v>
      </c>
      <c r="S8" s="943"/>
      <c r="T8" s="89">
        <v>0.44791666666666669</v>
      </c>
      <c r="U8" s="89">
        <v>0.48819444444444449</v>
      </c>
      <c r="V8" s="331">
        <v>7</v>
      </c>
      <c r="W8" s="328">
        <f t="shared" si="8"/>
        <v>58.000000000000036</v>
      </c>
      <c r="X8" s="53"/>
      <c r="Y8" s="53"/>
      <c r="Z8" s="54"/>
      <c r="AA8" s="54"/>
      <c r="AB8" s="928"/>
      <c r="AC8" s="928"/>
      <c r="AD8" s="344"/>
      <c r="AE8" s="344"/>
      <c r="AF8" s="48">
        <f t="shared" si="6"/>
        <v>-224.79310344827763</v>
      </c>
      <c r="AG8" s="335">
        <f t="shared" si="7"/>
        <v>0.91256588741801725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57">
        <v>2599</v>
      </c>
      <c r="H9" s="45">
        <f t="shared" si="0"/>
        <v>80854.89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2515.1612903225828</v>
      </c>
      <c r="O9" s="47">
        <f t="shared" si="2"/>
        <v>139.73118279569906</v>
      </c>
      <c r="P9" s="48">
        <f t="shared" si="3"/>
        <v>0</v>
      </c>
      <c r="Q9" s="49">
        <f t="shared" si="4"/>
        <v>-14.102150537634287</v>
      </c>
      <c r="R9" s="335">
        <f t="shared" si="5"/>
        <v>0.90832838220389411</v>
      </c>
      <c r="S9" s="943"/>
      <c r="T9" s="89">
        <v>0.52847222222222223</v>
      </c>
      <c r="U9" s="89">
        <v>0.57152777777777775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928"/>
      <c r="AC9" s="928"/>
      <c r="AD9" s="344"/>
      <c r="AE9" s="344"/>
      <c r="AF9" s="48">
        <f t="shared" si="6"/>
        <v>-253.83870967741723</v>
      </c>
      <c r="AG9" s="335">
        <f t="shared" si="7"/>
        <v>0.90832838220389411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3516</v>
      </c>
      <c r="H10" s="45">
        <f t="shared" si="0"/>
        <v>135295.67999999999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2572.6829268292672</v>
      </c>
      <c r="O10" s="47">
        <f t="shared" si="2"/>
        <v>135.40436456996144</v>
      </c>
      <c r="P10" s="48">
        <f t="shared" si="3"/>
        <v>0</v>
      </c>
      <c r="Q10" s="49">
        <f t="shared" si="4"/>
        <v>-10.332477535301706</v>
      </c>
      <c r="R10" s="335">
        <f t="shared" si="5"/>
        <v>0.9291018153951851</v>
      </c>
      <c r="S10" s="944"/>
      <c r="T10" s="89">
        <v>0.57638888888888884</v>
      </c>
      <c r="U10" s="89">
        <v>0.6333333333333333</v>
      </c>
      <c r="V10" s="331">
        <v>7</v>
      </c>
      <c r="W10" s="328">
        <f t="shared" si="8"/>
        <v>82.000000000000028</v>
      </c>
      <c r="X10" s="53"/>
      <c r="Y10" s="53"/>
      <c r="Z10" s="54"/>
      <c r="AA10" s="54"/>
      <c r="AB10" s="928"/>
      <c r="AC10" s="928"/>
      <c r="AD10" s="344"/>
      <c r="AE10" s="344"/>
      <c r="AF10" s="48">
        <f t="shared" si="6"/>
        <v>-196.31707317073278</v>
      </c>
      <c r="AG10" s="335">
        <f t="shared" si="7"/>
        <v>0.92910181539518499</v>
      </c>
      <c r="AH10" s="944"/>
    </row>
    <row r="11" spans="1:34" ht="19.2" customHeight="1">
      <c r="A11" s="976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328"/>
      <c r="J11" s="46"/>
      <c r="K11" s="44"/>
      <c r="L11" s="47"/>
      <c r="M11" s="329"/>
      <c r="N11" s="44"/>
      <c r="O11" s="47"/>
      <c r="P11" s="48"/>
      <c r="Q11" s="49"/>
      <c r="R11" s="335"/>
      <c r="S11" s="944"/>
      <c r="T11" s="89"/>
      <c r="U11" s="89"/>
      <c r="V11" s="331"/>
      <c r="W11" s="328">
        <f t="shared" si="8"/>
        <v>0</v>
      </c>
      <c r="X11" s="53"/>
      <c r="Y11" s="53"/>
      <c r="Z11" s="54"/>
      <c r="AA11" s="54"/>
      <c r="AB11" s="928"/>
      <c r="AC11" s="928"/>
      <c r="AD11" s="344"/>
      <c r="AE11" s="344"/>
      <c r="AF11" s="48">
        <f t="shared" si="6"/>
        <v>0</v>
      </c>
      <c r="AG11" s="335" t="e">
        <f t="shared" si="7"/>
        <v>#DIV/0!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944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928"/>
      <c r="AC12" s="928"/>
      <c r="AD12" s="344"/>
      <c r="AE12" s="344"/>
      <c r="AF12" s="48">
        <f t="shared" si="6"/>
        <v>0</v>
      </c>
      <c r="AG12" s="335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944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928"/>
      <c r="AC13" s="928"/>
      <c r="AD13" s="344"/>
      <c r="AE13" s="344"/>
      <c r="AF13" s="48">
        <f t="shared" si="6"/>
        <v>0</v>
      </c>
      <c r="AG13" s="335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944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928"/>
      <c r="AC14" s="928"/>
      <c r="AD14" s="344"/>
      <c r="AE14" s="344"/>
      <c r="AF14" s="48">
        <f t="shared" si="6"/>
        <v>0</v>
      </c>
      <c r="AG14" s="335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944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928"/>
      <c r="AC15" s="928"/>
      <c r="AD15" s="344"/>
      <c r="AE15" s="344"/>
      <c r="AF15" s="48">
        <f t="shared" si="6"/>
        <v>0</v>
      </c>
      <c r="AG15" s="335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944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928"/>
      <c r="AC16" s="928"/>
      <c r="AD16" s="344"/>
      <c r="AE16" s="344"/>
      <c r="AF16" s="48">
        <f t="shared" si="6"/>
        <v>0</v>
      </c>
      <c r="AG16" s="335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220</v>
      </c>
      <c r="D17" s="938" t="s">
        <v>221</v>
      </c>
      <c r="E17" s="938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2397.4536409018147</v>
      </c>
      <c r="O17" s="73">
        <f t="shared" si="9"/>
        <v>128.08191140227368</v>
      </c>
      <c r="P17" s="65">
        <f t="shared" ref="P17:P22" si="10">M17-J17</f>
        <v>0</v>
      </c>
      <c r="Q17" s="74">
        <f t="shared" ref="Q17:Q22" si="11">O17-L17</f>
        <v>-9.9055081269415268</v>
      </c>
      <c r="R17" s="75">
        <f>O17/L17</f>
        <v>0.92821441142433792</v>
      </c>
      <c r="S17" s="944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0</v>
      </c>
      <c r="AE17" s="79">
        <f>SUM(AE5:AE16)</f>
        <v>1</v>
      </c>
      <c r="AF17" s="65">
        <f t="shared" si="6"/>
        <v>-182.54635909818535</v>
      </c>
      <c r="AG17" s="336">
        <f t="shared" si="7"/>
        <v>0.92924559724876532</v>
      </c>
      <c r="AH17" s="944"/>
    </row>
    <row r="18" spans="1:34" ht="19.2" customHeight="1">
      <c r="A18" s="92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326</v>
      </c>
      <c r="H18" s="84">
        <f t="shared" ref="H18:H29" si="12">F18*G18</f>
        <v>8965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1304.0000000000014</v>
      </c>
      <c r="O18" s="86">
        <f t="shared" ref="O18:O22" si="14">N18/M18</f>
        <v>108.66666666666679</v>
      </c>
      <c r="P18" s="54">
        <f t="shared" si="10"/>
        <v>0</v>
      </c>
      <c r="Q18" s="88">
        <f t="shared" si="11"/>
        <v>-57.999999999999872</v>
      </c>
      <c r="R18" s="338">
        <f t="shared" ref="R18:R22" si="15">O18/L18</f>
        <v>0.6520000000000008</v>
      </c>
      <c r="S18" s="927">
        <f>R30</f>
        <v>0.83798466491467061</v>
      </c>
      <c r="T18" s="89">
        <v>0.16666666666666666</v>
      </c>
      <c r="U18" s="89">
        <v>0.17708333333333331</v>
      </c>
      <c r="V18" s="344">
        <v>5</v>
      </c>
      <c r="W18" s="90">
        <f>(U18-T18)*24*60</f>
        <v>14.999999999999986</v>
      </c>
      <c r="X18" s="86"/>
      <c r="Y18" s="86"/>
      <c r="Z18" s="54"/>
      <c r="AA18" s="54"/>
      <c r="AB18" s="928"/>
      <c r="AC18" s="928"/>
      <c r="AD18" s="344"/>
      <c r="AE18" s="344"/>
      <c r="AF18" s="91">
        <f t="shared" si="6"/>
        <v>-695.99999999999864</v>
      </c>
      <c r="AG18" s="92">
        <f t="shared" si="7"/>
        <v>0.65200000000000069</v>
      </c>
      <c r="AH18" s="969">
        <f>AG30</f>
        <v>0.85879692061455803</v>
      </c>
    </row>
    <row r="19" spans="1:34" ht="19.2" customHeight="1">
      <c r="A19" s="926"/>
      <c r="B19" s="342" t="s">
        <v>103</v>
      </c>
      <c r="C19" s="341"/>
      <c r="D19" s="82" t="s">
        <v>60</v>
      </c>
      <c r="E19" s="83"/>
      <c r="F19" s="273">
        <v>43.14</v>
      </c>
      <c r="G19" s="57">
        <v>1360.8</v>
      </c>
      <c r="H19" s="84">
        <f t="shared" si="12"/>
        <v>58704.911999999997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1383.8644067796613</v>
      </c>
      <c r="O19" s="95">
        <f t="shared" si="14"/>
        <v>81.403788634097722</v>
      </c>
      <c r="P19" s="54">
        <f t="shared" si="10"/>
        <v>0</v>
      </c>
      <c r="Q19" s="88">
        <f t="shared" si="11"/>
        <v>-6.8315054835493356</v>
      </c>
      <c r="R19" s="338">
        <f t="shared" si="15"/>
        <v>0.92257627118644081</v>
      </c>
      <c r="S19" s="927"/>
      <c r="T19" s="89">
        <v>0.18124999999999999</v>
      </c>
      <c r="U19" s="89">
        <v>0.22222222222222221</v>
      </c>
      <c r="V19" s="344">
        <v>6</v>
      </c>
      <c r="W19" s="90">
        <f>(U19-T19)*24*60</f>
        <v>58.999999999999993</v>
      </c>
      <c r="X19" s="96"/>
      <c r="Y19" s="96"/>
      <c r="Z19" s="54"/>
      <c r="AA19" s="54"/>
      <c r="AB19" s="928"/>
      <c r="AC19" s="928"/>
      <c r="AD19" s="344"/>
      <c r="AE19" s="344"/>
      <c r="AF19" s="48">
        <f t="shared" si="6"/>
        <v>-116.13559322033871</v>
      </c>
      <c r="AG19" s="335">
        <f t="shared" si="7"/>
        <v>0.92257627118644081</v>
      </c>
      <c r="AH19" s="970"/>
    </row>
    <row r="20" spans="1:34" ht="19.2" customHeight="1">
      <c r="A20" s="926"/>
      <c r="B20" s="342" t="s">
        <v>102</v>
      </c>
      <c r="C20" s="55"/>
      <c r="D20" s="42" t="s">
        <v>164</v>
      </c>
      <c r="E20" s="83"/>
      <c r="F20" s="273">
        <v>50.67</v>
      </c>
      <c r="G20" s="57">
        <v>2870</v>
      </c>
      <c r="H20" s="84">
        <f t="shared" si="12"/>
        <v>145422.9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1377.6000000000004</v>
      </c>
      <c r="O20" s="95">
        <f t="shared" si="14"/>
        <v>72.50526315789476</v>
      </c>
      <c r="P20" s="54">
        <f t="shared" si="10"/>
        <v>0</v>
      </c>
      <c r="Q20" s="88">
        <f t="shared" si="11"/>
        <v>-6.4421052631578704</v>
      </c>
      <c r="R20" s="338">
        <f t="shared" si="15"/>
        <v>0.91840000000000033</v>
      </c>
      <c r="S20" s="927"/>
      <c r="T20" s="89">
        <v>0.23749999999999999</v>
      </c>
      <c r="U20" s="89">
        <v>0.32430555555555551</v>
      </c>
      <c r="V20" s="344">
        <v>22</v>
      </c>
      <c r="W20" s="90">
        <f t="shared" ref="W20:W29" si="16">(U20-T20)*24*60</f>
        <v>124.99999999999996</v>
      </c>
      <c r="X20" s="96">
        <v>0.22638888888888889</v>
      </c>
      <c r="Y20" s="96">
        <v>0.23611111111111113</v>
      </c>
      <c r="Z20" s="54"/>
      <c r="AA20" s="54"/>
      <c r="AB20" s="928"/>
      <c r="AC20" s="928"/>
      <c r="AD20" s="344"/>
      <c r="AE20" s="344"/>
      <c r="AF20" s="91">
        <f t="shared" si="6"/>
        <v>-122.39999999999964</v>
      </c>
      <c r="AG20" s="92">
        <f t="shared" si="7"/>
        <v>0.91840000000000022</v>
      </c>
      <c r="AH20" s="970"/>
    </row>
    <row r="21" spans="1:34" ht="19.2" customHeight="1">
      <c r="A21" s="926"/>
      <c r="B21" s="342" t="s">
        <v>102</v>
      </c>
      <c r="C21" s="97"/>
      <c r="D21" s="98" t="s">
        <v>149</v>
      </c>
      <c r="E21" s="43"/>
      <c r="F21" s="273">
        <v>49.91</v>
      </c>
      <c r="G21" s="44">
        <v>3245</v>
      </c>
      <c r="H21" s="84">
        <f t="shared" si="12"/>
        <v>161957.94999999998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1452.9850746268655</v>
      </c>
      <c r="O21" s="95">
        <f t="shared" si="14"/>
        <v>85.469710272168555</v>
      </c>
      <c r="P21" s="54">
        <f t="shared" si="10"/>
        <v>0</v>
      </c>
      <c r="Q21" s="88">
        <f t="shared" si="11"/>
        <v>-6.5891132572432127</v>
      </c>
      <c r="R21" s="338">
        <f t="shared" si="15"/>
        <v>0.92842496781269357</v>
      </c>
      <c r="S21" s="927"/>
      <c r="T21" s="89">
        <v>0.32916666666666661</v>
      </c>
      <c r="U21" s="89">
        <v>0.42222222222222217</v>
      </c>
      <c r="V21" s="344">
        <v>7</v>
      </c>
      <c r="W21" s="90">
        <f t="shared" si="16"/>
        <v>134</v>
      </c>
      <c r="X21" s="96"/>
      <c r="Y21" s="96"/>
      <c r="Z21" s="54"/>
      <c r="AA21" s="54"/>
      <c r="AB21" s="928"/>
      <c r="AC21" s="928"/>
      <c r="AD21" s="344"/>
      <c r="AE21" s="344"/>
      <c r="AF21" s="48">
        <f t="shared" si="6"/>
        <v>-112.01492537313447</v>
      </c>
      <c r="AG21" s="335">
        <f t="shared" si="7"/>
        <v>0.92842496781269368</v>
      </c>
      <c r="AH21" s="971"/>
    </row>
    <row r="22" spans="1:34" ht="19.2" customHeight="1">
      <c r="A22" s="92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5120</v>
      </c>
      <c r="H22" s="84">
        <f t="shared" si="12"/>
        <v>193536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2497.5609756097551</v>
      </c>
      <c r="O22" s="95">
        <f t="shared" si="14"/>
        <v>124.87804878048776</v>
      </c>
      <c r="P22" s="54">
        <f t="shared" si="10"/>
        <v>0</v>
      </c>
      <c r="Q22" s="88">
        <f t="shared" si="11"/>
        <v>-13.571951219512229</v>
      </c>
      <c r="R22" s="338">
        <f t="shared" si="15"/>
        <v>0.90197218331879936</v>
      </c>
      <c r="S22" s="927"/>
      <c r="T22" s="89">
        <v>0.46249999999999991</v>
      </c>
      <c r="U22" s="89">
        <v>0.54791666666666661</v>
      </c>
      <c r="V22" s="344">
        <v>5</v>
      </c>
      <c r="W22" s="90">
        <f t="shared" si="16"/>
        <v>123.00000000000004</v>
      </c>
      <c r="X22" s="96"/>
      <c r="Y22" s="96"/>
      <c r="Z22" s="54"/>
      <c r="AA22" s="54"/>
      <c r="AB22" s="928"/>
      <c r="AC22" s="928"/>
      <c r="AD22" s="344">
        <v>1</v>
      </c>
      <c r="AE22" s="344"/>
      <c r="AF22" s="91">
        <f t="shared" si="6"/>
        <v>-271.43902439024487</v>
      </c>
      <c r="AG22" s="92">
        <f t="shared" si="7"/>
        <v>0.90197218331879925</v>
      </c>
      <c r="AH22" s="971"/>
    </row>
    <row r="23" spans="1:34" ht="19.2" customHeight="1">
      <c r="A23" s="926"/>
      <c r="B23" s="342">
        <v>0</v>
      </c>
      <c r="C23" s="97"/>
      <c r="D23" s="42"/>
      <c r="E23" s="43"/>
      <c r="F23" s="273" t="s">
        <v>106</v>
      </c>
      <c r="G23" s="44"/>
      <c r="H23" s="84">
        <f t="shared" si="12"/>
        <v>0</v>
      </c>
      <c r="I23" s="331"/>
      <c r="J23" s="93"/>
      <c r="K23" s="44"/>
      <c r="L23" s="47"/>
      <c r="M23" s="93"/>
      <c r="N23" s="94"/>
      <c r="O23" s="95"/>
      <c r="P23" s="54"/>
      <c r="Q23" s="88"/>
      <c r="R23" s="338"/>
      <c r="S23" s="927"/>
      <c r="T23" s="89"/>
      <c r="U23" s="89"/>
      <c r="V23" s="344"/>
      <c r="W23" s="90">
        <f t="shared" si="16"/>
        <v>0</v>
      </c>
      <c r="X23" s="96"/>
      <c r="Y23" s="96"/>
      <c r="Z23" s="54"/>
      <c r="AA23" s="54"/>
      <c r="AB23" s="928"/>
      <c r="AC23" s="928"/>
      <c r="AD23" s="344"/>
      <c r="AE23" s="344"/>
      <c r="AF23" s="48">
        <f t="shared" si="6"/>
        <v>0</v>
      </c>
      <c r="AG23" s="335" t="e">
        <f t="shared" si="7"/>
        <v>#DIV/0!</v>
      </c>
      <c r="AH23" s="971"/>
    </row>
    <row r="24" spans="1:34" ht="19.2" customHeight="1">
      <c r="A24" s="92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92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928"/>
      <c r="AC24" s="928"/>
      <c r="AD24" s="344"/>
      <c r="AE24" s="344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92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928"/>
      <c r="AC25" s="928"/>
      <c r="AD25" s="344"/>
      <c r="AE25" s="344"/>
      <c r="AF25" s="48">
        <f t="shared" si="6"/>
        <v>0</v>
      </c>
      <c r="AG25" s="335" t="e">
        <f t="shared" si="7"/>
        <v>#DIV/0!</v>
      </c>
      <c r="AH25" s="971"/>
    </row>
    <row r="26" spans="1:34" ht="19.2" customHeight="1">
      <c r="A26" s="92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92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928"/>
      <c r="AC26" s="928"/>
      <c r="AD26" s="344"/>
      <c r="AE26" s="344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92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928"/>
      <c r="AC27" s="928"/>
      <c r="AD27" s="344"/>
      <c r="AE27" s="344"/>
      <c r="AF27" s="48">
        <f t="shared" si="6"/>
        <v>0</v>
      </c>
      <c r="AG27" s="335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92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928"/>
      <c r="AC28" s="928"/>
      <c r="AD28" s="344"/>
      <c r="AE28" s="344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92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928"/>
      <c r="AC29" s="928"/>
      <c r="AD29" s="344"/>
      <c r="AE29" s="344"/>
      <c r="AF29" s="48">
        <f t="shared" si="6"/>
        <v>0</v>
      </c>
      <c r="AG29" s="335"/>
      <c r="AH29" s="971"/>
    </row>
    <row r="30" spans="1:34" ht="19.2" customHeight="1">
      <c r="A30" s="926"/>
      <c r="B30" s="99">
        <v>0</v>
      </c>
      <c r="C30" s="100" t="s">
        <v>223</v>
      </c>
      <c r="D30" s="973" t="s">
        <v>221</v>
      </c>
      <c r="E30" s="973"/>
      <c r="F30" s="277"/>
      <c r="G30" s="101"/>
      <c r="H30" s="102"/>
      <c r="I30" s="103"/>
      <c r="J30" s="101">
        <v>17</v>
      </c>
      <c r="K30" s="101">
        <v>1866.8</v>
      </c>
      <c r="L30" s="104">
        <v>112.87163054695561</v>
      </c>
      <c r="M30" s="101">
        <f t="shared" ref="M30:O30" si="17">AVERAGE(M18:M29)</f>
        <v>17</v>
      </c>
      <c r="N30" s="101">
        <f t="shared" si="17"/>
        <v>1603.2020914032569</v>
      </c>
      <c r="O30" s="104">
        <f t="shared" si="17"/>
        <v>94.584695502263102</v>
      </c>
      <c r="P30" s="54">
        <f t="shared" ref="P30:P37" si="18">M30-J30</f>
        <v>0</v>
      </c>
      <c r="Q30" s="88">
        <f t="shared" ref="Q30:Q37" si="19">O30-L30</f>
        <v>-18.286935044692513</v>
      </c>
      <c r="R30" s="105">
        <f t="shared" ref="R30:R37" si="20">O30/L30</f>
        <v>0.83798466491467061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-263.59790859674308</v>
      </c>
      <c r="AG30" s="109">
        <f t="shared" ref="AG30" si="21">N30/K30</f>
        <v>0.85879692061455803</v>
      </c>
      <c r="AH30" s="972"/>
    </row>
    <row r="31" spans="1:34" ht="19.2" customHeight="1">
      <c r="A31" s="96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1971</v>
      </c>
      <c r="H31" s="112">
        <f t="shared" ref="H31:H40" si="22">F31*G31</f>
        <v>52231.5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1478.25</v>
      </c>
      <c r="O31" s="115">
        <f t="shared" ref="O31:O37" si="24">N31/M31</f>
        <v>123.1875</v>
      </c>
      <c r="P31" s="116">
        <f t="shared" si="18"/>
        <v>0</v>
      </c>
      <c r="Q31" s="117">
        <f t="shared" si="19"/>
        <v>-43.479166666666657</v>
      </c>
      <c r="R31" s="339">
        <f t="shared" si="20"/>
        <v>0.73912500000000003</v>
      </c>
      <c r="S31" s="964">
        <f>R43</f>
        <v>0.86538088965464466</v>
      </c>
      <c r="T31" s="118">
        <v>0.16666666666666666</v>
      </c>
      <c r="U31" s="118">
        <v>0.22222222222222221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-521.75</v>
      </c>
      <c r="AG31" s="120">
        <f t="shared" si="7"/>
        <v>0.73912500000000003</v>
      </c>
      <c r="AH31" s="942">
        <f>AG43</f>
        <v>0.86661840663555023</v>
      </c>
    </row>
    <row r="32" spans="1:34" ht="19.2" customHeight="1">
      <c r="A32" s="956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2766</v>
      </c>
      <c r="H32" s="84">
        <f t="shared" si="22"/>
        <v>94680.18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2074.5</v>
      </c>
      <c r="O32" s="47">
        <f t="shared" si="24"/>
        <v>159.57692307692307</v>
      </c>
      <c r="P32" s="116">
        <f t="shared" si="18"/>
        <v>0</v>
      </c>
      <c r="Q32" s="49">
        <f t="shared" si="19"/>
        <v>-13.5</v>
      </c>
      <c r="R32" s="335">
        <f t="shared" si="20"/>
        <v>0.92200000000000004</v>
      </c>
      <c r="S32" s="927"/>
      <c r="T32" s="89">
        <v>0.22638888888888889</v>
      </c>
      <c r="U32" s="89">
        <v>0.28194444444444444</v>
      </c>
      <c r="V32" s="142">
        <v>6</v>
      </c>
      <c r="W32" s="90">
        <f t="shared" si="25"/>
        <v>80</v>
      </c>
      <c r="X32" s="123"/>
      <c r="Y32" s="123"/>
      <c r="Z32" s="124"/>
      <c r="AA32" s="124"/>
      <c r="AB32" s="928"/>
      <c r="AC32" s="928"/>
      <c r="AD32" s="344"/>
      <c r="AE32" s="344"/>
      <c r="AF32" s="48">
        <f t="shared" si="6"/>
        <v>-175.5</v>
      </c>
      <c r="AG32" s="335">
        <f t="shared" si="7"/>
        <v>0.92200000000000004</v>
      </c>
      <c r="AH32" s="943"/>
    </row>
    <row r="33" spans="1:34" ht="19.2" customHeight="1">
      <c r="A33" s="956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2721</v>
      </c>
      <c r="H33" s="84">
        <f t="shared" si="22"/>
        <v>93139.829999999987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2093.0769230769242</v>
      </c>
      <c r="O33" s="47">
        <f t="shared" si="24"/>
        <v>161.00591715976341</v>
      </c>
      <c r="P33" s="116">
        <f t="shared" si="18"/>
        <v>0</v>
      </c>
      <c r="Q33" s="49">
        <f t="shared" si="19"/>
        <v>-12.071005917159653</v>
      </c>
      <c r="R33" s="335">
        <f t="shared" si="20"/>
        <v>0.93025641025641093</v>
      </c>
      <c r="S33" s="927"/>
      <c r="T33" s="89">
        <v>0.29791666666666666</v>
      </c>
      <c r="U33" s="89">
        <v>0.3520833333333333</v>
      </c>
      <c r="V33" s="142">
        <v>23</v>
      </c>
      <c r="W33" s="90">
        <f t="shared" si="25"/>
        <v>77.999999999999957</v>
      </c>
      <c r="X33" s="123">
        <v>0.28611111111111115</v>
      </c>
      <c r="Y33" s="123">
        <v>0.29722222222222222</v>
      </c>
      <c r="Z33" s="124"/>
      <c r="AA33" s="124"/>
      <c r="AB33" s="928"/>
      <c r="AC33" s="928"/>
      <c r="AD33" s="344"/>
      <c r="AE33" s="344">
        <v>1</v>
      </c>
      <c r="AF33" s="48">
        <f t="shared" si="6"/>
        <v>-156.92307692307577</v>
      </c>
      <c r="AG33" s="125">
        <f t="shared" si="7"/>
        <v>0.93025641025641082</v>
      </c>
      <c r="AH33" s="943"/>
    </row>
    <row r="34" spans="1:34" ht="19.2" customHeight="1">
      <c r="A34" s="956"/>
      <c r="B34" s="121" t="s">
        <v>102</v>
      </c>
      <c r="C34" s="126"/>
      <c r="D34" s="147" t="s">
        <v>174</v>
      </c>
      <c r="E34" s="83"/>
      <c r="F34" s="273">
        <v>49.91</v>
      </c>
      <c r="G34" s="137">
        <v>1888</v>
      </c>
      <c r="H34" s="84">
        <f t="shared" si="22"/>
        <v>94230.079999999987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1381.4634146341459</v>
      </c>
      <c r="O34" s="47">
        <f t="shared" si="24"/>
        <v>81.262553802008583</v>
      </c>
      <c r="P34" s="116">
        <f t="shared" si="18"/>
        <v>0</v>
      </c>
      <c r="Q34" s="49">
        <f t="shared" si="19"/>
        <v>-10.796269727403185</v>
      </c>
      <c r="R34" s="335">
        <f t="shared" si="20"/>
        <v>0.88272422660328809</v>
      </c>
      <c r="S34" s="927"/>
      <c r="T34" s="89">
        <v>0.35763888888888884</v>
      </c>
      <c r="U34" s="89">
        <v>0.4145833333333333</v>
      </c>
      <c r="V34" s="137">
        <v>8</v>
      </c>
      <c r="W34" s="90">
        <f t="shared" si="25"/>
        <v>82.000000000000028</v>
      </c>
      <c r="X34" s="123"/>
      <c r="Y34" s="123"/>
      <c r="Z34" s="124"/>
      <c r="AA34" s="124"/>
      <c r="AB34" s="928"/>
      <c r="AC34" s="928"/>
      <c r="AD34" s="344"/>
      <c r="AE34" s="344"/>
      <c r="AF34" s="48">
        <f t="shared" si="6"/>
        <v>-183.53658536585408</v>
      </c>
      <c r="AG34" s="125">
        <f t="shared" si="7"/>
        <v>0.88272422660328809</v>
      </c>
      <c r="AH34" s="943"/>
    </row>
    <row r="35" spans="1:34" ht="19.2" customHeight="1">
      <c r="A35" s="956"/>
      <c r="B35" s="121" t="s">
        <v>102</v>
      </c>
      <c r="C35" s="41"/>
      <c r="D35" s="150" t="s">
        <v>168</v>
      </c>
      <c r="E35" s="43"/>
      <c r="F35" s="273">
        <v>44.3</v>
      </c>
      <c r="G35" s="137">
        <v>1175</v>
      </c>
      <c r="H35" s="84">
        <f t="shared" si="22"/>
        <v>52052.5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1355.7692307692314</v>
      </c>
      <c r="O35" s="47">
        <f t="shared" si="24"/>
        <v>75.32051282051286</v>
      </c>
      <c r="P35" s="116">
        <f t="shared" si="18"/>
        <v>0</v>
      </c>
      <c r="Q35" s="49">
        <f t="shared" si="19"/>
        <v>-11.623931623931583</v>
      </c>
      <c r="R35" s="335">
        <f t="shared" si="20"/>
        <v>0.86630621774391792</v>
      </c>
      <c r="S35" s="927"/>
      <c r="T35" s="89">
        <v>0.42986111111111108</v>
      </c>
      <c r="U35" s="89">
        <v>0.46597222222222218</v>
      </c>
      <c r="V35" s="134">
        <v>22</v>
      </c>
      <c r="W35" s="90">
        <f t="shared" si="25"/>
        <v>51.999999999999972</v>
      </c>
      <c r="X35" s="123">
        <v>0.41944444444444445</v>
      </c>
      <c r="Y35" s="123">
        <v>0.4291666666666667</v>
      </c>
      <c r="Z35" s="124"/>
      <c r="AA35" s="124"/>
      <c r="AB35" s="928"/>
      <c r="AC35" s="928"/>
      <c r="AD35" s="344"/>
      <c r="AE35" s="344"/>
      <c r="AF35" s="116">
        <f t="shared" si="6"/>
        <v>-209.2307692307686</v>
      </c>
      <c r="AG35" s="120">
        <f t="shared" si="7"/>
        <v>0.86630621774391781</v>
      </c>
      <c r="AH35" s="944"/>
    </row>
    <row r="36" spans="1:34" ht="19.2" customHeight="1">
      <c r="A36" s="956"/>
      <c r="B36" s="121" t="s">
        <v>100</v>
      </c>
      <c r="C36" s="128"/>
      <c r="D36" s="150" t="s">
        <v>163</v>
      </c>
      <c r="E36" s="83"/>
      <c r="F36" s="273">
        <v>46.93</v>
      </c>
      <c r="G36" s="134">
        <v>770</v>
      </c>
      <c r="H36" s="84">
        <f t="shared" si="22"/>
        <v>36136.1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2008.6956521739203</v>
      </c>
      <c r="O36" s="47">
        <f t="shared" si="24"/>
        <v>105.72082379862738</v>
      </c>
      <c r="P36" s="116">
        <f t="shared" si="18"/>
        <v>0</v>
      </c>
      <c r="Q36" s="49">
        <f t="shared" si="19"/>
        <v>-20.594965675056827</v>
      </c>
      <c r="R36" s="335">
        <f t="shared" si="20"/>
        <v>0.83695652173913349</v>
      </c>
      <c r="S36" s="927"/>
      <c r="T36" s="89">
        <v>0.50624999999999998</v>
      </c>
      <c r="U36" s="89">
        <v>0.52222222222222214</v>
      </c>
      <c r="V36" s="134">
        <v>5</v>
      </c>
      <c r="W36" s="90">
        <f t="shared" si="25"/>
        <v>22.999999999999918</v>
      </c>
      <c r="X36" s="123"/>
      <c r="Y36" s="123"/>
      <c r="Z36" s="124"/>
      <c r="AA36" s="124"/>
      <c r="AB36" s="928"/>
      <c r="AC36" s="928"/>
      <c r="AD36" s="344"/>
      <c r="AE36" s="344"/>
      <c r="AF36" s="48">
        <f t="shared" si="6"/>
        <v>-391.30434782607972</v>
      </c>
      <c r="AG36" s="335">
        <f t="shared" si="7"/>
        <v>0.83695652173913349</v>
      </c>
      <c r="AH36" s="944"/>
    </row>
    <row r="37" spans="1:34" ht="19.2" customHeight="1">
      <c r="A37" s="956"/>
      <c r="B37" s="121" t="s">
        <v>100</v>
      </c>
      <c r="C37" s="128"/>
      <c r="D37" s="42" t="s">
        <v>170</v>
      </c>
      <c r="E37" s="83"/>
      <c r="F37" s="273">
        <v>43.96</v>
      </c>
      <c r="G37" s="134">
        <v>1092</v>
      </c>
      <c r="H37" s="84">
        <f t="shared" si="22"/>
        <v>48004.32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2113.548387096771</v>
      </c>
      <c r="O37" s="47">
        <f t="shared" si="24"/>
        <v>111.23938879456689</v>
      </c>
      <c r="P37" s="116">
        <f t="shared" si="18"/>
        <v>0</v>
      </c>
      <c r="Q37" s="49">
        <f t="shared" si="19"/>
        <v>-15.076400679117313</v>
      </c>
      <c r="R37" s="335">
        <f t="shared" si="20"/>
        <v>0.88064516129032122</v>
      </c>
      <c r="S37" s="927"/>
      <c r="T37" s="89">
        <v>0.52708333333333324</v>
      </c>
      <c r="U37" s="89">
        <v>0.54861111111111105</v>
      </c>
      <c r="V37" s="134">
        <v>7</v>
      </c>
      <c r="W37" s="90">
        <f t="shared" si="25"/>
        <v>31.00000000000005</v>
      </c>
      <c r="X37" s="123"/>
      <c r="Y37" s="123"/>
      <c r="Z37" s="124"/>
      <c r="AA37" s="124"/>
      <c r="AB37" s="928"/>
      <c r="AC37" s="928"/>
      <c r="AD37" s="344"/>
      <c r="AE37" s="344"/>
      <c r="AF37" s="48">
        <f t="shared" si="6"/>
        <v>-286.45161290322903</v>
      </c>
      <c r="AG37" s="125">
        <f t="shared" si="7"/>
        <v>0.88064516129032122</v>
      </c>
      <c r="AH37" s="944"/>
    </row>
    <row r="38" spans="1:34" ht="19.2" customHeight="1">
      <c r="A38" s="956"/>
      <c r="B38" s="121">
        <v>0</v>
      </c>
      <c r="C38" s="128"/>
      <c r="D38" s="150"/>
      <c r="E38" s="83"/>
      <c r="F38" s="273" t="s">
        <v>106</v>
      </c>
      <c r="G38" s="134"/>
      <c r="H38" s="84">
        <f t="shared" si="22"/>
        <v>0</v>
      </c>
      <c r="I38" s="344"/>
      <c r="J38" s="113"/>
      <c r="K38" s="94"/>
      <c r="L38" s="95"/>
      <c r="M38" s="149"/>
      <c r="N38" s="44"/>
      <c r="O38" s="47"/>
      <c r="P38" s="116"/>
      <c r="Q38" s="49"/>
      <c r="R38" s="335"/>
      <c r="S38" s="927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28"/>
      <c r="AC38" s="928"/>
      <c r="AD38" s="344"/>
      <c r="AE38" s="344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927"/>
      <c r="T39" s="89"/>
      <c r="U39" s="89"/>
      <c r="V39" s="344"/>
      <c r="W39" s="90"/>
      <c r="X39" s="123"/>
      <c r="Y39" s="123"/>
      <c r="Z39" s="124"/>
      <c r="AA39" s="124"/>
      <c r="AB39" s="928"/>
      <c r="AC39" s="928"/>
      <c r="AD39" s="344"/>
      <c r="AE39" s="344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92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928"/>
      <c r="AC40" s="928"/>
      <c r="AD40" s="344"/>
      <c r="AE40" s="344"/>
      <c r="AF40" s="48">
        <f t="shared" si="6"/>
        <v>0</v>
      </c>
      <c r="AG40" s="335" t="e">
        <f t="shared" si="7"/>
        <v>#DIV/0!</v>
      </c>
      <c r="AH40" s="944"/>
    </row>
    <row r="41" spans="1:34" ht="19.2" customHeight="1">
      <c r="A41" s="956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92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928"/>
      <c r="AC41" s="928"/>
      <c r="AD41" s="344"/>
      <c r="AE41" s="344"/>
      <c r="AF41" s="48"/>
      <c r="AG41" s="129"/>
      <c r="AH41" s="944"/>
    </row>
    <row r="42" spans="1:34" ht="19.2" customHeight="1">
      <c r="A42" s="956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92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928"/>
      <c r="AC42" s="928"/>
      <c r="AD42" s="344"/>
      <c r="AE42" s="344"/>
      <c r="AF42" s="48"/>
      <c r="AG42" s="129"/>
      <c r="AH42" s="944"/>
    </row>
    <row r="43" spans="1:34" ht="19.2" customHeight="1">
      <c r="A43" s="956"/>
      <c r="B43" s="121">
        <v>0</v>
      </c>
      <c r="C43" s="100" t="s">
        <v>225</v>
      </c>
      <c r="D43" s="924" t="s">
        <v>221</v>
      </c>
      <c r="E43" s="924"/>
      <c r="F43" s="277"/>
      <c r="G43" s="101"/>
      <c r="H43" s="102"/>
      <c r="I43" s="103"/>
      <c r="J43" s="101">
        <v>15.857142857142858</v>
      </c>
      <c r="K43" s="101">
        <v>2061.4285714285716</v>
      </c>
      <c r="L43" s="104">
        <v>134.92219424881964</v>
      </c>
      <c r="M43" s="101">
        <f t="shared" ref="M43:O43" si="26">AVERAGE(M31:M42)</f>
        <v>15.857142857142858</v>
      </c>
      <c r="N43" s="101">
        <f t="shared" si="26"/>
        <v>1786.4719439644273</v>
      </c>
      <c r="O43" s="104">
        <f t="shared" si="26"/>
        <v>116.75908849320032</v>
      </c>
      <c r="P43" s="54">
        <f>M43-J43</f>
        <v>0</v>
      </c>
      <c r="Q43" s="88">
        <f>N43-K43</f>
        <v>-274.95662746414428</v>
      </c>
      <c r="R43" s="105">
        <f t="shared" ref="R43:R51" si="27">O43/L43</f>
        <v>0.86538088965464466</v>
      </c>
      <c r="S43" s="92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1</v>
      </c>
      <c r="AF43" s="48">
        <f t="shared" ref="AF43:AF54" si="28">N43-K43</f>
        <v>-274.95662746414428</v>
      </c>
      <c r="AG43" s="336">
        <f t="shared" si="7"/>
        <v>0.86661840663555023</v>
      </c>
      <c r="AH43" s="944"/>
    </row>
    <row r="44" spans="1:34" s="145" customFormat="1" ht="19.2" customHeight="1">
      <c r="A44" s="96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1295</v>
      </c>
      <c r="H44" s="45">
        <f>F44*G44</f>
        <v>32025.350000000002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2044.7368421052638</v>
      </c>
      <c r="O44" s="138">
        <f t="shared" ref="O44:O51" si="30">N44/M44</f>
        <v>408.94736842105277</v>
      </c>
      <c r="P44" s="51">
        <f t="shared" ref="P44:P51" si="31">M44-J44</f>
        <v>1</v>
      </c>
      <c r="Q44" s="139">
        <f t="shared" ref="Q44:Q51" si="32">O44-L44</f>
        <v>-91.052631578947228</v>
      </c>
      <c r="R44" s="140">
        <f t="shared" si="27"/>
        <v>0.81789473684210556</v>
      </c>
      <c r="S44" s="943">
        <f>R56</f>
        <v>0.89440043021483229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928"/>
      <c r="AC44" s="928"/>
      <c r="AD44" s="344"/>
      <c r="AE44" s="344"/>
      <c r="AF44" s="144">
        <f t="shared" si="28"/>
        <v>44.736842105263804</v>
      </c>
      <c r="AG44" s="340">
        <f t="shared" si="7"/>
        <v>1.0223684210526318</v>
      </c>
      <c r="AH44" s="960">
        <f>AG56</f>
        <v>0.96715957705774902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1245</v>
      </c>
      <c r="H45" s="45">
        <f>F45*G45</f>
        <v>30788.850000000002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2075.0000000000005</v>
      </c>
      <c r="O45" s="138">
        <f t="shared" si="30"/>
        <v>415.00000000000011</v>
      </c>
      <c r="P45" s="51">
        <f t="shared" si="31"/>
        <v>1</v>
      </c>
      <c r="Q45" s="139">
        <f t="shared" si="32"/>
        <v>-84.999999999999886</v>
      </c>
      <c r="R45" s="140">
        <f t="shared" si="27"/>
        <v>0.83000000000000018</v>
      </c>
      <c r="S45" s="943"/>
      <c r="T45" s="89">
        <v>0.15486111111111109</v>
      </c>
      <c r="U45" s="89">
        <v>0.17986111111111108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928"/>
      <c r="AC45" s="928"/>
      <c r="AD45" s="344"/>
      <c r="AE45" s="344"/>
      <c r="AF45" s="144">
        <f t="shared" si="28"/>
        <v>75.000000000000455</v>
      </c>
      <c r="AG45" s="340">
        <f t="shared" si="7"/>
        <v>1.0375000000000003</v>
      </c>
      <c r="AH45" s="960"/>
    </row>
    <row r="46" spans="1:34" s="145" customFormat="1" ht="19.2" customHeight="1">
      <c r="A46" s="967"/>
      <c r="B46" s="97" t="s">
        <v>104</v>
      </c>
      <c r="C46" s="133"/>
      <c r="D46" s="42" t="s">
        <v>185</v>
      </c>
      <c r="E46" s="43"/>
      <c r="F46" s="280">
        <v>25.26</v>
      </c>
      <c r="G46" s="134">
        <v>628</v>
      </c>
      <c r="H46" s="45">
        <f t="shared" ref="H46:H51" si="34">F46*G46</f>
        <v>15863.28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2093.3333333333317</v>
      </c>
      <c r="O46" s="138">
        <f t="shared" si="30"/>
        <v>299.04761904761881</v>
      </c>
      <c r="P46" s="51">
        <f t="shared" si="31"/>
        <v>0</v>
      </c>
      <c r="Q46" s="139">
        <f t="shared" si="32"/>
        <v>-15.238095238095468</v>
      </c>
      <c r="R46" s="140">
        <f t="shared" si="27"/>
        <v>0.95151515151515076</v>
      </c>
      <c r="S46" s="943"/>
      <c r="T46" s="89">
        <v>0.18333333333333329</v>
      </c>
      <c r="U46" s="89">
        <v>0.1958333333333333</v>
      </c>
      <c r="V46" s="142">
        <v>5</v>
      </c>
      <c r="W46" s="143">
        <f t="shared" si="33"/>
        <v>18.000000000000014</v>
      </c>
      <c r="X46" s="123"/>
      <c r="Y46" s="123"/>
      <c r="Z46" s="124"/>
      <c r="AA46" s="124"/>
      <c r="AB46" s="928"/>
      <c r="AC46" s="928"/>
      <c r="AD46" s="344"/>
      <c r="AE46" s="344"/>
      <c r="AF46" s="144">
        <f t="shared" si="28"/>
        <v>-106.66666666666833</v>
      </c>
      <c r="AG46" s="340">
        <f t="shared" si="7"/>
        <v>0.95151515151515076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65</v>
      </c>
      <c r="E47" s="148"/>
      <c r="F47" s="280">
        <v>31.43</v>
      </c>
      <c r="G47" s="137">
        <v>1380</v>
      </c>
      <c r="H47" s="45">
        <f t="shared" si="34"/>
        <v>43373.4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1427.5862068965507</v>
      </c>
      <c r="O47" s="138">
        <f t="shared" si="30"/>
        <v>203.94088669950725</v>
      </c>
      <c r="P47" s="51">
        <f t="shared" si="31"/>
        <v>0</v>
      </c>
      <c r="Q47" s="139">
        <f t="shared" si="32"/>
        <v>-10.344827586207032</v>
      </c>
      <c r="R47" s="140">
        <f t="shared" si="27"/>
        <v>0.95172413793103383</v>
      </c>
      <c r="S47" s="943"/>
      <c r="T47" s="89">
        <v>0.21319444444444441</v>
      </c>
      <c r="U47" s="89">
        <v>0.25347222222222221</v>
      </c>
      <c r="V47" s="137">
        <v>25</v>
      </c>
      <c r="W47" s="143">
        <f t="shared" si="33"/>
        <v>58.000000000000036</v>
      </c>
      <c r="X47" s="123">
        <v>0.19999999999999998</v>
      </c>
      <c r="Y47" s="123">
        <v>0.21249999999999999</v>
      </c>
      <c r="Z47" s="124"/>
      <c r="AA47" s="124"/>
      <c r="AB47" s="928"/>
      <c r="AC47" s="928"/>
      <c r="AD47" s="344"/>
      <c r="AE47" s="344"/>
      <c r="AF47" s="144">
        <f t="shared" si="28"/>
        <v>-72.413793103449279</v>
      </c>
      <c r="AG47" s="340">
        <f t="shared" si="7"/>
        <v>0.95172413793103383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1132</v>
      </c>
      <c r="H48" s="45">
        <f t="shared" si="34"/>
        <v>13425.519999999999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1445.1063829787236</v>
      </c>
      <c r="O48" s="138">
        <f t="shared" si="30"/>
        <v>240.85106382978725</v>
      </c>
      <c r="P48" s="51">
        <f t="shared" si="31"/>
        <v>0</v>
      </c>
      <c r="Q48" s="139">
        <f t="shared" si="32"/>
        <v>-31.815602836879435</v>
      </c>
      <c r="R48" s="140">
        <f t="shared" si="27"/>
        <v>0.8833168600114446</v>
      </c>
      <c r="S48" s="943"/>
      <c r="T48" s="89">
        <v>0.2638888888888889</v>
      </c>
      <c r="U48" s="89">
        <v>0.29652777777777778</v>
      </c>
      <c r="V48" s="134">
        <v>15</v>
      </c>
      <c r="W48" s="143">
        <f t="shared" si="33"/>
        <v>46.999999999999993</v>
      </c>
      <c r="X48" s="123"/>
      <c r="Y48" s="123"/>
      <c r="Z48" s="124"/>
      <c r="AA48" s="124"/>
      <c r="AB48" s="928"/>
      <c r="AC48" s="928"/>
      <c r="AD48" s="344"/>
      <c r="AE48" s="344"/>
      <c r="AF48" s="144">
        <f t="shared" si="28"/>
        <v>-190.89361702127644</v>
      </c>
      <c r="AG48" s="340">
        <f t="shared" si="7"/>
        <v>0.88331686001144472</v>
      </c>
      <c r="AH48" s="960"/>
    </row>
    <row r="49" spans="1:34" s="145" customFormat="1" ht="19.2" customHeight="1">
      <c r="A49" s="967"/>
      <c r="B49" s="97" t="s">
        <v>103</v>
      </c>
      <c r="C49" s="133"/>
      <c r="D49" s="42" t="s">
        <v>171</v>
      </c>
      <c r="E49" s="148"/>
      <c r="F49" s="280">
        <v>28.47</v>
      </c>
      <c r="G49" s="134">
        <v>664</v>
      </c>
      <c r="H49" s="45">
        <f t="shared" si="34"/>
        <v>18904.079999999998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1422.857142857144</v>
      </c>
      <c r="O49" s="138">
        <f t="shared" si="30"/>
        <v>203.26530612244915</v>
      </c>
      <c r="P49" s="51">
        <f t="shared" si="31"/>
        <v>0</v>
      </c>
      <c r="Q49" s="139">
        <f t="shared" si="32"/>
        <v>-11.020408163265131</v>
      </c>
      <c r="R49" s="140">
        <f t="shared" si="27"/>
        <v>0.9485714285714294</v>
      </c>
      <c r="S49" s="943"/>
      <c r="T49" s="89">
        <v>0.30694444444444446</v>
      </c>
      <c r="U49" s="89">
        <v>0.3263888888888889</v>
      </c>
      <c r="V49" s="134">
        <v>15</v>
      </c>
      <c r="W49" s="143">
        <f t="shared" si="33"/>
        <v>27.999999999999979</v>
      </c>
      <c r="X49" s="152"/>
      <c r="Y49" s="152"/>
      <c r="Z49" s="153"/>
      <c r="AA49" s="124"/>
      <c r="AB49" s="928"/>
      <c r="AC49" s="928"/>
      <c r="AD49" s="344"/>
      <c r="AE49" s="344"/>
      <c r="AF49" s="144">
        <f t="shared" si="28"/>
        <v>-77.142857142855974</v>
      </c>
      <c r="AG49" s="340">
        <f t="shared" si="7"/>
        <v>0.9485714285714294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3197.48</v>
      </c>
      <c r="H50" s="45">
        <f t="shared" si="34"/>
        <v>32262.573199999999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1453.3999999999999</v>
      </c>
      <c r="O50" s="138">
        <f t="shared" si="30"/>
        <v>242.23333333333332</v>
      </c>
      <c r="P50" s="51">
        <f t="shared" si="31"/>
        <v>0</v>
      </c>
      <c r="Q50" s="139">
        <f t="shared" si="32"/>
        <v>-7.7666666666666799</v>
      </c>
      <c r="R50" s="140">
        <f t="shared" si="27"/>
        <v>0.96893333333333331</v>
      </c>
      <c r="S50" s="943"/>
      <c r="T50" s="89">
        <v>0.34375</v>
      </c>
      <c r="U50" s="89">
        <v>0.43541666666666667</v>
      </c>
      <c r="V50" s="134">
        <v>25</v>
      </c>
      <c r="W50" s="143">
        <f t="shared" si="33"/>
        <v>132</v>
      </c>
      <c r="X50" s="152">
        <v>0.33055555555555555</v>
      </c>
      <c r="Y50" s="152">
        <v>0.3430555555555555</v>
      </c>
      <c r="Z50" s="153"/>
      <c r="AA50" s="153"/>
      <c r="AB50" s="928"/>
      <c r="AC50" s="928"/>
      <c r="AD50" s="344"/>
      <c r="AE50" s="344"/>
      <c r="AF50" s="144">
        <f t="shared" si="28"/>
        <v>-46.600000000000136</v>
      </c>
      <c r="AG50" s="340">
        <f t="shared" si="7"/>
        <v>0.9689333333333332</v>
      </c>
      <c r="AH50" s="960"/>
    </row>
    <row r="51" spans="1:34" s="145" customFormat="1" ht="19.2" customHeight="1">
      <c r="A51" s="967"/>
      <c r="B51" s="97" t="s">
        <v>105</v>
      </c>
      <c r="C51" s="133"/>
      <c r="D51" s="150" t="s">
        <v>64</v>
      </c>
      <c r="E51" s="148"/>
      <c r="F51" s="280">
        <v>10.09</v>
      </c>
      <c r="G51" s="134">
        <v>4069.5200000000004</v>
      </c>
      <c r="H51" s="45">
        <f t="shared" si="34"/>
        <v>41061.456800000007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1419.6000000000006</v>
      </c>
      <c r="O51" s="138">
        <f t="shared" si="30"/>
        <v>236.60000000000011</v>
      </c>
      <c r="P51" s="51">
        <f t="shared" si="31"/>
        <v>0</v>
      </c>
      <c r="Q51" s="139">
        <f t="shared" si="32"/>
        <v>-13.399999999999892</v>
      </c>
      <c r="R51" s="140">
        <f t="shared" si="27"/>
        <v>0.94640000000000046</v>
      </c>
      <c r="S51" s="943"/>
      <c r="T51" s="151">
        <v>0.45277777777777778</v>
      </c>
      <c r="U51" s="151">
        <v>0.57222222222222219</v>
      </c>
      <c r="V51" s="134">
        <v>25</v>
      </c>
      <c r="W51" s="143">
        <f t="shared" si="33"/>
        <v>171.99999999999994</v>
      </c>
      <c r="X51" s="152">
        <v>0.44097222222222227</v>
      </c>
      <c r="Y51" s="152">
        <v>0.4513888888888889</v>
      </c>
      <c r="Z51" s="153"/>
      <c r="AA51" s="153"/>
      <c r="AB51" s="928"/>
      <c r="AC51" s="928"/>
      <c r="AD51" s="344"/>
      <c r="AE51" s="344"/>
      <c r="AF51" s="144">
        <f t="shared" si="28"/>
        <v>-80.399999999999409</v>
      </c>
      <c r="AG51" s="340">
        <f t="shared" si="7"/>
        <v>0.94640000000000035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344"/>
      <c r="AE52" s="344"/>
      <c r="AF52" s="144">
        <f t="shared" si="28"/>
        <v>0</v>
      </c>
      <c r="AG52" s="340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344"/>
      <c r="AE53" s="344"/>
      <c r="AF53" s="144">
        <f t="shared" si="28"/>
        <v>0</v>
      </c>
      <c r="AG53" s="340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344"/>
      <c r="AE54" s="344"/>
      <c r="AF54" s="144">
        <f t="shared" si="28"/>
        <v>0</v>
      </c>
      <c r="AG54" s="340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344"/>
      <c r="AE55" s="344"/>
      <c r="AF55" s="144"/>
      <c r="AG55" s="340"/>
      <c r="AH55" s="960"/>
    </row>
    <row r="56" spans="1:34" ht="19.2" customHeight="1">
      <c r="A56" s="968"/>
      <c r="B56" s="157">
        <v>0</v>
      </c>
      <c r="C56" s="265" t="s">
        <v>227</v>
      </c>
      <c r="D56" s="965" t="s">
        <v>221</v>
      </c>
      <c r="E56" s="924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1672.7024885213768</v>
      </c>
      <c r="O56" s="104">
        <f t="shared" si="35"/>
        <v>281.23569718171859</v>
      </c>
      <c r="P56" s="158">
        <f>M56-J56</f>
        <v>0.25</v>
      </c>
      <c r="Q56" s="117">
        <f>N56-K56</f>
        <v>-56.797511478623164</v>
      </c>
      <c r="R56" s="159">
        <f t="shared" ref="R56:R61" si="36">O56/L56</f>
        <v>0.89440043021483229</v>
      </c>
      <c r="S56" s="943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-56.797511478623164</v>
      </c>
      <c r="AG56" s="338">
        <f>N56/K56</f>
        <v>0.96715957705774902</v>
      </c>
      <c r="AH56" s="960"/>
    </row>
    <row r="57" spans="1:34" ht="19.2" customHeight="1">
      <c r="A57" s="955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911</v>
      </c>
      <c r="H57" s="84">
        <f t="shared" ref="H57:H66" si="37">F57*G57</f>
        <v>25744.86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1438.4210526315796</v>
      </c>
      <c r="O57" s="86">
        <f t="shared" ref="O57:O61" si="39">N57/M57</f>
        <v>205.48872180451139</v>
      </c>
      <c r="P57" s="165">
        <f t="shared" ref="P57:P61" si="40">M57-J57</f>
        <v>0</v>
      </c>
      <c r="Q57" s="49">
        <f t="shared" ref="Q57:Q61" si="41">O57-L57</f>
        <v>-8.7969924812028921</v>
      </c>
      <c r="R57" s="335">
        <f t="shared" si="36"/>
        <v>0.95894736842105321</v>
      </c>
      <c r="S57" s="943">
        <f>R69</f>
        <v>0.96752205171778416</v>
      </c>
      <c r="T57" s="50">
        <v>0.125</v>
      </c>
      <c r="U57" s="50">
        <v>0.15138888888888888</v>
      </c>
      <c r="V57" s="331">
        <v>5</v>
      </c>
      <c r="W57" s="328">
        <f>(U57-T57)*24*60</f>
        <v>37.999999999999986</v>
      </c>
      <c r="X57" s="53"/>
      <c r="Y57" s="53"/>
      <c r="Z57" s="54"/>
      <c r="AA57" s="54"/>
      <c r="AB57" s="928"/>
      <c r="AC57" s="928"/>
      <c r="AD57" s="344"/>
      <c r="AE57" s="344"/>
      <c r="AF57" s="48">
        <f t="shared" si="6"/>
        <v>-61.578947368420359</v>
      </c>
      <c r="AG57" s="339">
        <f t="shared" si="7"/>
        <v>0.9589473684210531</v>
      </c>
      <c r="AH57" s="942">
        <f>AG69</f>
        <v>0.96675239164109616</v>
      </c>
    </row>
    <row r="58" spans="1:34" ht="19.2" customHeight="1">
      <c r="A58" s="956"/>
      <c r="B58" s="121" t="s">
        <v>103</v>
      </c>
      <c r="C58" s="344"/>
      <c r="D58" s="42" t="s">
        <v>67</v>
      </c>
      <c r="E58" s="43"/>
      <c r="F58" s="273">
        <v>27.88</v>
      </c>
      <c r="G58" s="44">
        <v>2963</v>
      </c>
      <c r="H58" s="45">
        <f t="shared" si="37"/>
        <v>82608.44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1445.3658536585367</v>
      </c>
      <c r="O58" s="47">
        <f t="shared" si="39"/>
        <v>206.48083623693381</v>
      </c>
      <c r="P58" s="165">
        <f t="shared" si="40"/>
        <v>0</v>
      </c>
      <c r="Q58" s="49">
        <f t="shared" si="41"/>
        <v>-7.8048780487804663</v>
      </c>
      <c r="R58" s="335">
        <f t="shared" si="36"/>
        <v>0.96357723577235788</v>
      </c>
      <c r="S58" s="943"/>
      <c r="T58" s="50">
        <v>0.16527777777777777</v>
      </c>
      <c r="U58" s="50">
        <v>0.25069444444444444</v>
      </c>
      <c r="V58" s="331">
        <v>20</v>
      </c>
      <c r="W58" s="328">
        <f>(U58-T58)*24*60</f>
        <v>122.99999999999999</v>
      </c>
      <c r="X58" s="53">
        <v>0.15555555555555556</v>
      </c>
      <c r="Y58" s="53">
        <v>0.16388888888888889</v>
      </c>
      <c r="Z58" s="54"/>
      <c r="AA58" s="54"/>
      <c r="AB58" s="961"/>
      <c r="AC58" s="962"/>
      <c r="AD58" s="344"/>
      <c r="AE58" s="344"/>
      <c r="AF58" s="48">
        <f t="shared" si="6"/>
        <v>-54.634146341463293</v>
      </c>
      <c r="AG58" s="335">
        <f t="shared" si="7"/>
        <v>0.96357723577235777</v>
      </c>
      <c r="AH58" s="943"/>
    </row>
    <row r="59" spans="1:34" ht="19.2" customHeight="1">
      <c r="A59" s="956"/>
      <c r="B59" s="121" t="s">
        <v>103</v>
      </c>
      <c r="C59" s="344"/>
      <c r="D59" s="42" t="s">
        <v>68</v>
      </c>
      <c r="E59" s="43"/>
      <c r="F59" s="273">
        <v>28</v>
      </c>
      <c r="G59" s="44">
        <v>2764</v>
      </c>
      <c r="H59" s="45">
        <f t="shared" si="37"/>
        <v>77392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1429.6551724137933</v>
      </c>
      <c r="O59" s="47">
        <f t="shared" si="39"/>
        <v>204.23645320197048</v>
      </c>
      <c r="P59" s="165">
        <f t="shared" si="40"/>
        <v>0</v>
      </c>
      <c r="Q59" s="49">
        <f t="shared" si="41"/>
        <v>-10.049261083743801</v>
      </c>
      <c r="R59" s="335">
        <f t="shared" si="36"/>
        <v>0.95310344827586224</v>
      </c>
      <c r="S59" s="943"/>
      <c r="T59" s="50">
        <v>0.26805555555555555</v>
      </c>
      <c r="U59" s="50">
        <v>0.34861111111111109</v>
      </c>
      <c r="V59" s="142">
        <v>25</v>
      </c>
      <c r="W59" s="328">
        <f t="shared" ref="W59:W69" si="42">(U59-T59)*24*60</f>
        <v>115.99999999999999</v>
      </c>
      <c r="X59" s="53">
        <v>0.25555555555555559</v>
      </c>
      <c r="Y59" s="53">
        <v>0.2673611111111111</v>
      </c>
      <c r="Z59" s="54"/>
      <c r="AA59" s="54"/>
      <c r="AB59" s="928"/>
      <c r="AC59" s="928"/>
      <c r="AD59" s="344"/>
      <c r="AE59" s="344"/>
      <c r="AF59" s="48">
        <f t="shared" si="6"/>
        <v>-70.344827586206748</v>
      </c>
      <c r="AG59" s="335">
        <f t="shared" si="7"/>
        <v>0.95310344827586213</v>
      </c>
      <c r="AH59" s="943"/>
    </row>
    <row r="60" spans="1:34" ht="19.2" customHeight="1">
      <c r="A60" s="956"/>
      <c r="B60" s="121" t="s">
        <v>105</v>
      </c>
      <c r="C60" s="344"/>
      <c r="D60" s="42" t="s">
        <v>64</v>
      </c>
      <c r="E60" s="43"/>
      <c r="F60" s="273">
        <v>10.09</v>
      </c>
      <c r="G60" s="44">
        <v>3342.82</v>
      </c>
      <c r="H60" s="45">
        <f t="shared" si="37"/>
        <v>33729.053800000002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1474.7735294117649</v>
      </c>
      <c r="O60" s="47">
        <f t="shared" si="39"/>
        <v>245.79558823529416</v>
      </c>
      <c r="P60" s="165">
        <f t="shared" si="40"/>
        <v>0</v>
      </c>
      <c r="Q60" s="49">
        <f t="shared" si="41"/>
        <v>-4.2044117647058386</v>
      </c>
      <c r="R60" s="335">
        <f t="shared" si="36"/>
        <v>0.98318235294117662</v>
      </c>
      <c r="S60" s="943"/>
      <c r="T60" s="50">
        <v>0.3659722222222222</v>
      </c>
      <c r="U60" s="50">
        <v>0.46041666666666664</v>
      </c>
      <c r="V60" s="142">
        <v>25</v>
      </c>
      <c r="W60" s="328">
        <f t="shared" si="42"/>
        <v>136</v>
      </c>
      <c r="X60" s="53">
        <v>0.3527777777777778</v>
      </c>
      <c r="Y60" s="53">
        <v>0.36527777777777781</v>
      </c>
      <c r="Z60" s="54"/>
      <c r="AA60" s="54"/>
      <c r="AB60" s="928"/>
      <c r="AC60" s="928"/>
      <c r="AD60" s="344"/>
      <c r="AE60" s="344"/>
      <c r="AF60" s="48">
        <f t="shared" si="6"/>
        <v>-25.226470588235088</v>
      </c>
      <c r="AG60" s="339">
        <f t="shared" si="7"/>
        <v>0.98318235294117662</v>
      </c>
      <c r="AH60" s="943"/>
    </row>
    <row r="61" spans="1:34" ht="19.2" customHeight="1">
      <c r="A61" s="956"/>
      <c r="B61" s="121" t="s">
        <v>105</v>
      </c>
      <c r="C61" s="344"/>
      <c r="D61" s="42" t="s">
        <v>64</v>
      </c>
      <c r="E61" s="43"/>
      <c r="F61" s="273">
        <v>10.09</v>
      </c>
      <c r="G61" s="44">
        <v>3924.1800000000003</v>
      </c>
      <c r="H61" s="45">
        <f t="shared" si="37"/>
        <v>39594.976200000005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1462.4273291925463</v>
      </c>
      <c r="O61" s="47">
        <f t="shared" si="39"/>
        <v>243.7378881987577</v>
      </c>
      <c r="P61" s="165">
        <f t="shared" si="40"/>
        <v>0</v>
      </c>
      <c r="Q61" s="49">
        <f t="shared" si="41"/>
        <v>-6.2621118012422983</v>
      </c>
      <c r="R61" s="335">
        <f t="shared" si="36"/>
        <v>0.97495155279503076</v>
      </c>
      <c r="S61" s="943"/>
      <c r="T61" s="50">
        <v>0.47777777777777775</v>
      </c>
      <c r="U61" s="50">
        <v>0.58958333333333335</v>
      </c>
      <c r="V61" s="142">
        <v>25</v>
      </c>
      <c r="W61" s="328">
        <f t="shared" si="42"/>
        <v>161.00000000000006</v>
      </c>
      <c r="X61" s="53">
        <v>0.46527777777777773</v>
      </c>
      <c r="Y61" s="53">
        <v>0.47638888888888892</v>
      </c>
      <c r="Z61" s="54"/>
      <c r="AA61" s="54"/>
      <c r="AB61" s="928"/>
      <c r="AC61" s="928"/>
      <c r="AD61" s="344"/>
      <c r="AE61" s="344"/>
      <c r="AF61" s="48">
        <f t="shared" si="6"/>
        <v>-37.572670807453733</v>
      </c>
      <c r="AG61" s="335">
        <f t="shared" si="7"/>
        <v>0.97495155279503087</v>
      </c>
      <c r="AH61" s="943"/>
    </row>
    <row r="62" spans="1:34" ht="19.2" customHeight="1">
      <c r="A62" s="956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943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928"/>
      <c r="AC62" s="928"/>
      <c r="AD62" s="344"/>
      <c r="AE62" s="344"/>
      <c r="AF62" s="48">
        <f t="shared" si="6"/>
        <v>0</v>
      </c>
      <c r="AG62" s="335" t="e">
        <f t="shared" si="7"/>
        <v>#DIV/0!</v>
      </c>
      <c r="AH62" s="943"/>
    </row>
    <row r="63" spans="1:34" ht="19.2" customHeight="1">
      <c r="A63" s="956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943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928"/>
      <c r="AC63" s="928"/>
      <c r="AD63" s="344"/>
      <c r="AE63" s="344"/>
      <c r="AF63" s="48">
        <f t="shared" si="6"/>
        <v>0</v>
      </c>
      <c r="AG63" s="339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943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928"/>
      <c r="AC64" s="928"/>
      <c r="AD64" s="344"/>
      <c r="AE64" s="344"/>
      <c r="AF64" s="48">
        <f t="shared" si="6"/>
        <v>0</v>
      </c>
      <c r="AG64" s="335" t="e">
        <f t="shared" si="7"/>
        <v>#DIV/0!</v>
      </c>
      <c r="AH64" s="943"/>
    </row>
    <row r="65" spans="1:34" ht="19.2" customHeight="1">
      <c r="A65" s="957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943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928"/>
      <c r="AC65" s="928"/>
      <c r="AD65" s="344"/>
      <c r="AE65" s="344"/>
      <c r="AF65" s="48">
        <f t="shared" si="6"/>
        <v>0</v>
      </c>
      <c r="AG65" s="335" t="e">
        <f t="shared" si="7"/>
        <v>#DIV/0!</v>
      </c>
      <c r="AH65" s="943"/>
    </row>
    <row r="66" spans="1:34" ht="19.2" customHeight="1">
      <c r="A66" s="957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943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928"/>
      <c r="AC66" s="928"/>
      <c r="AD66" s="344"/>
      <c r="AE66" s="344"/>
      <c r="AF66" s="48">
        <f t="shared" si="6"/>
        <v>0</v>
      </c>
      <c r="AG66" s="339" t="e">
        <f t="shared" si="7"/>
        <v>#DIV/0!</v>
      </c>
      <c r="AH66" s="943"/>
    </row>
    <row r="67" spans="1:34" ht="19.2" customHeight="1">
      <c r="A67" s="957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943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928"/>
      <c r="AC67" s="928"/>
      <c r="AD67" s="344"/>
      <c r="AE67" s="344"/>
      <c r="AF67" s="48">
        <f t="shared" si="6"/>
        <v>0</v>
      </c>
      <c r="AG67" s="335" t="e">
        <f t="shared" si="7"/>
        <v>#DIV/0!</v>
      </c>
      <c r="AH67" s="943"/>
    </row>
    <row r="68" spans="1:34" ht="19.2" customHeight="1">
      <c r="A68" s="957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943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928"/>
      <c r="AC68" s="928"/>
      <c r="AD68" s="344"/>
      <c r="AE68" s="344"/>
      <c r="AF68" s="48"/>
      <c r="AG68" s="335"/>
      <c r="AH68" s="943"/>
    </row>
    <row r="69" spans="1:34" ht="19.2" customHeight="1">
      <c r="A69" s="957"/>
      <c r="B69" s="168">
        <v>0</v>
      </c>
      <c r="C69" s="6" t="s">
        <v>229</v>
      </c>
      <c r="D69" s="924" t="s">
        <v>230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1450.1285874616442</v>
      </c>
      <c r="O69" s="73">
        <f t="shared" si="43"/>
        <v>221.14789753549354</v>
      </c>
      <c r="P69" s="48">
        <f>M69-J69</f>
        <v>0</v>
      </c>
      <c r="Q69" s="49">
        <f>N69-K69</f>
        <v>-49.871412538355798</v>
      </c>
      <c r="R69" s="172">
        <f t="shared" ref="R69:R74" si="44">O69/L69</f>
        <v>0.96752205171778416</v>
      </c>
      <c r="S69" s="943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0</v>
      </c>
      <c r="AF69" s="48">
        <f t="shared" si="6"/>
        <v>-49.871412538355798</v>
      </c>
      <c r="AG69" s="335">
        <f t="shared" si="7"/>
        <v>0.96675239164109616</v>
      </c>
      <c r="AH69" s="943"/>
    </row>
    <row r="70" spans="1:34" ht="19.2" customHeight="1">
      <c r="A70" s="958" t="s">
        <v>231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1464.3999999999999</v>
      </c>
      <c r="H70" s="45">
        <f>F70*G70</f>
        <v>79209.395999999993</v>
      </c>
      <c r="I70" s="331"/>
      <c r="J70" s="46">
        <v>16</v>
      </c>
      <c r="K70" s="44">
        <v>1500</v>
      </c>
      <c r="L70" s="47">
        <v>93.75</v>
      </c>
      <c r="M70" s="329">
        <v>17</v>
      </c>
      <c r="N70" s="44">
        <f t="shared" ref="N70:N74" si="45">G70/W70*60</f>
        <v>1394.6666666666663</v>
      </c>
      <c r="O70" s="47">
        <f t="shared" ref="O70:O74" si="46">N70/M70</f>
        <v>82.039215686274488</v>
      </c>
      <c r="P70" s="48">
        <f t="shared" ref="P70:P74" si="47">M70-J70</f>
        <v>1</v>
      </c>
      <c r="Q70" s="49">
        <f t="shared" ref="Q70:Q74" si="48">O70-L70</f>
        <v>-11.710784313725512</v>
      </c>
      <c r="R70" s="335">
        <f t="shared" si="44"/>
        <v>0.8750849673202612</v>
      </c>
      <c r="S70" s="943">
        <f>R82</f>
        <v>0.90071358788775902</v>
      </c>
      <c r="T70" s="50">
        <v>0.25</v>
      </c>
      <c r="U70" s="50">
        <v>0.29375000000000001</v>
      </c>
      <c r="V70" s="331">
        <v>5</v>
      </c>
      <c r="W70" s="328">
        <f>(U70-T70)*24*60</f>
        <v>63.000000000000014</v>
      </c>
      <c r="X70" s="331"/>
      <c r="Y70" s="331"/>
      <c r="Z70" s="54"/>
      <c r="AA70" s="54"/>
      <c r="AB70" s="928"/>
      <c r="AC70" s="928"/>
      <c r="AD70" s="344"/>
      <c r="AE70" s="344"/>
      <c r="AF70" s="48">
        <f t="shared" si="6"/>
        <v>-105.33333333333371</v>
      </c>
      <c r="AG70" s="335">
        <f t="shared" si="7"/>
        <v>0.92977777777777748</v>
      </c>
      <c r="AH70" s="943">
        <f>AG82</f>
        <v>0.91119742903541157</v>
      </c>
    </row>
    <row r="71" spans="1:34" ht="19.2" customHeight="1">
      <c r="A71" s="958"/>
      <c r="B71" s="331" t="s">
        <v>101</v>
      </c>
      <c r="C71" s="41"/>
      <c r="D71" s="173" t="s">
        <v>183</v>
      </c>
      <c r="E71" s="43"/>
      <c r="F71" s="273">
        <v>65.27</v>
      </c>
      <c r="G71" s="44">
        <v>787</v>
      </c>
      <c r="H71" s="45">
        <f>F71*G71</f>
        <v>51367.49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1311.6666666666656</v>
      </c>
      <c r="O71" s="47">
        <f t="shared" si="46"/>
        <v>72.87037037037031</v>
      </c>
      <c r="P71" s="48">
        <f t="shared" si="47"/>
        <v>0</v>
      </c>
      <c r="Q71" s="49">
        <f t="shared" si="48"/>
        <v>-7.1296296296296902</v>
      </c>
      <c r="R71" s="335">
        <f t="shared" si="44"/>
        <v>0.91087962962962887</v>
      </c>
      <c r="S71" s="943"/>
      <c r="T71" s="50">
        <v>0.30902777777777779</v>
      </c>
      <c r="U71" s="50">
        <v>0.33402777777777781</v>
      </c>
      <c r="V71" s="331">
        <v>22</v>
      </c>
      <c r="W71" s="328">
        <f t="shared" ref="W71:W81" si="49">(U71-T71)*24*60</f>
        <v>36.000000000000028</v>
      </c>
      <c r="X71" s="53">
        <v>0.2986111111111111</v>
      </c>
      <c r="Y71" s="53">
        <v>0.30833333333333335</v>
      </c>
      <c r="Z71" s="54"/>
      <c r="AA71" s="54"/>
      <c r="AB71" s="928"/>
      <c r="AC71" s="928"/>
      <c r="AD71" s="344"/>
      <c r="AE71" s="344"/>
      <c r="AF71" s="48">
        <f>N71-K71</f>
        <v>-128.33333333333439</v>
      </c>
      <c r="AG71" s="335">
        <f>N71/K71</f>
        <v>0.91087962962962887</v>
      </c>
      <c r="AH71" s="943"/>
    </row>
    <row r="72" spans="1:34" ht="19.2" customHeight="1">
      <c r="A72" s="958"/>
      <c r="B72" s="331" t="s">
        <v>101</v>
      </c>
      <c r="C72" s="66"/>
      <c r="D72" s="173" t="s">
        <v>69</v>
      </c>
      <c r="E72" s="43"/>
      <c r="F72" s="273">
        <v>53.36</v>
      </c>
      <c r="G72" s="44">
        <v>4175</v>
      </c>
      <c r="H72" s="45">
        <f t="shared" ref="H72:H80" si="50">F72*G72</f>
        <v>222778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1431.4285714285713</v>
      </c>
      <c r="O72" s="47">
        <f t="shared" si="46"/>
        <v>75.338345864661648</v>
      </c>
      <c r="P72" s="48">
        <f t="shared" si="47"/>
        <v>0</v>
      </c>
      <c r="Q72" s="49">
        <f t="shared" si="48"/>
        <v>-10.766917293233092</v>
      </c>
      <c r="R72" s="335">
        <f t="shared" si="44"/>
        <v>0.87495633950401663</v>
      </c>
      <c r="S72" s="943"/>
      <c r="T72" s="50">
        <v>0.33819444444444446</v>
      </c>
      <c r="U72" s="50">
        <v>0.45972222222222225</v>
      </c>
      <c r="V72" s="331">
        <v>6</v>
      </c>
      <c r="W72" s="328">
        <f t="shared" si="49"/>
        <v>175.00000000000003</v>
      </c>
      <c r="X72" s="53"/>
      <c r="Y72" s="53"/>
      <c r="Z72" s="54"/>
      <c r="AA72" s="54"/>
      <c r="AB72" s="928"/>
      <c r="AC72" s="928"/>
      <c r="AD72" s="344"/>
      <c r="AE72" s="344"/>
      <c r="AF72" s="48">
        <f>N72-K72</f>
        <v>-204.57142857142867</v>
      </c>
      <c r="AG72" s="335">
        <f>N72/K72</f>
        <v>0.87495633950401674</v>
      </c>
      <c r="AH72" s="943"/>
    </row>
    <row r="73" spans="1:34" ht="19.2" customHeight="1">
      <c r="A73" s="958"/>
      <c r="B73" s="331" t="s">
        <v>101</v>
      </c>
      <c r="C73" s="175"/>
      <c r="D73" s="176" t="s">
        <v>71</v>
      </c>
      <c r="E73" s="177"/>
      <c r="F73" s="273">
        <v>47.51</v>
      </c>
      <c r="G73" s="44">
        <v>1580</v>
      </c>
      <c r="H73" s="45">
        <f t="shared" si="50"/>
        <v>75065.8</v>
      </c>
      <c r="I73" s="344"/>
      <c r="J73" s="178">
        <v>17</v>
      </c>
      <c r="K73" s="179">
        <v>1440</v>
      </c>
      <c r="L73" s="86">
        <v>84.705882352941174</v>
      </c>
      <c r="M73" s="334">
        <v>17</v>
      </c>
      <c r="N73" s="44">
        <f t="shared" si="45"/>
        <v>1316.6666666666656</v>
      </c>
      <c r="O73" s="47">
        <f t="shared" si="46"/>
        <v>77.450980392156794</v>
      </c>
      <c r="P73" s="48">
        <f t="shared" si="47"/>
        <v>0</v>
      </c>
      <c r="Q73" s="49">
        <f t="shared" si="48"/>
        <v>-7.2549019607843803</v>
      </c>
      <c r="R73" s="335">
        <f t="shared" si="44"/>
        <v>0.91435185185185108</v>
      </c>
      <c r="S73" s="943"/>
      <c r="T73" s="50">
        <v>0.5</v>
      </c>
      <c r="U73" s="50">
        <v>0.55000000000000004</v>
      </c>
      <c r="V73" s="331">
        <v>5</v>
      </c>
      <c r="W73" s="328">
        <f t="shared" si="49"/>
        <v>72.000000000000057</v>
      </c>
      <c r="X73" s="180"/>
      <c r="Y73" s="180"/>
      <c r="Z73" s="124"/>
      <c r="AA73" s="124"/>
      <c r="AB73" s="928"/>
      <c r="AC73" s="928"/>
      <c r="AD73" s="344"/>
      <c r="AE73" s="344"/>
      <c r="AF73" s="48">
        <f>N73-K73</f>
        <v>-123.33333333333439</v>
      </c>
      <c r="AG73" s="335">
        <f>N73/K73</f>
        <v>0.91435185185185108</v>
      </c>
      <c r="AH73" s="943"/>
    </row>
    <row r="74" spans="1:34" ht="19.2" customHeight="1">
      <c r="A74" s="958"/>
      <c r="B74" s="331" t="s">
        <v>101</v>
      </c>
      <c r="C74" s="175"/>
      <c r="D74" s="176" t="s">
        <v>70</v>
      </c>
      <c r="E74" s="177"/>
      <c r="F74" s="273">
        <v>53.76</v>
      </c>
      <c r="G74" s="44">
        <v>2478</v>
      </c>
      <c r="H74" s="45">
        <f t="shared" si="50"/>
        <v>133217.28</v>
      </c>
      <c r="I74" s="331"/>
      <c r="J74" s="87">
        <v>16</v>
      </c>
      <c r="K74" s="57">
        <v>1440</v>
      </c>
      <c r="L74" s="86">
        <v>90</v>
      </c>
      <c r="M74" s="329">
        <v>16</v>
      </c>
      <c r="N74" s="44">
        <f t="shared" si="45"/>
        <v>1339.4594594594603</v>
      </c>
      <c r="O74" s="47">
        <f t="shared" si="46"/>
        <v>83.716216216216267</v>
      </c>
      <c r="P74" s="48">
        <f t="shared" si="47"/>
        <v>0</v>
      </c>
      <c r="Q74" s="49">
        <f t="shared" si="48"/>
        <v>-6.2837837837837327</v>
      </c>
      <c r="R74" s="335">
        <f t="shared" si="44"/>
        <v>0.93018018018018078</v>
      </c>
      <c r="S74" s="943"/>
      <c r="T74" s="50">
        <v>0.55486111111111114</v>
      </c>
      <c r="U74" s="50">
        <v>0.63194444444444442</v>
      </c>
      <c r="V74" s="331">
        <v>7</v>
      </c>
      <c r="W74" s="328">
        <f t="shared" si="49"/>
        <v>110.99999999999993</v>
      </c>
      <c r="X74" s="180"/>
      <c r="Y74" s="180"/>
      <c r="Z74" s="124"/>
      <c r="AA74" s="124"/>
      <c r="AB74" s="928"/>
      <c r="AC74" s="928"/>
      <c r="AD74" s="344">
        <v>1</v>
      </c>
      <c r="AE74" s="344"/>
      <c r="AF74" s="48">
        <f t="shared" ref="AF74:AF80" si="51">N74-K74</f>
        <v>-100.54054054053972</v>
      </c>
      <c r="AG74" s="335">
        <f t="shared" ref="AG74:AG80" si="52">N74/K74</f>
        <v>0.93018018018018078</v>
      </c>
      <c r="AH74" s="943"/>
    </row>
    <row r="75" spans="1:34" ht="19.2" customHeight="1">
      <c r="A75" s="958"/>
      <c r="B75" s="331">
        <v>0</v>
      </c>
      <c r="C75" s="66"/>
      <c r="D75" s="173"/>
      <c r="E75" s="43"/>
      <c r="F75" s="273" t="s">
        <v>106</v>
      </c>
      <c r="G75" s="57"/>
      <c r="H75" s="45">
        <f t="shared" si="50"/>
        <v>0</v>
      </c>
      <c r="I75" s="331"/>
      <c r="J75" s="87"/>
      <c r="K75" s="57"/>
      <c r="L75" s="86"/>
      <c r="M75" s="329"/>
      <c r="N75" s="44"/>
      <c r="O75" s="47"/>
      <c r="P75" s="48"/>
      <c r="Q75" s="49"/>
      <c r="R75" s="335"/>
      <c r="S75" s="943"/>
      <c r="T75" s="50"/>
      <c r="U75" s="50"/>
      <c r="V75" s="331"/>
      <c r="W75" s="328">
        <f t="shared" si="49"/>
        <v>0</v>
      </c>
      <c r="X75" s="180"/>
      <c r="Y75" s="180"/>
      <c r="Z75" s="124"/>
      <c r="AA75" s="124"/>
      <c r="AB75" s="928"/>
      <c r="AC75" s="928"/>
      <c r="AD75" s="344"/>
      <c r="AE75" s="344"/>
      <c r="AF75" s="48">
        <f t="shared" si="51"/>
        <v>0</v>
      </c>
      <c r="AG75" s="335" t="e">
        <f t="shared" si="52"/>
        <v>#DIV/0!</v>
      </c>
      <c r="AH75" s="943"/>
    </row>
    <row r="76" spans="1:34" ht="19.2" customHeight="1">
      <c r="A76" s="958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943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928"/>
      <c r="AC76" s="928"/>
      <c r="AD76" s="344"/>
      <c r="AE76" s="344"/>
      <c r="AF76" s="48">
        <f t="shared" si="51"/>
        <v>0</v>
      </c>
      <c r="AG76" s="335" t="e">
        <f t="shared" si="52"/>
        <v>#DIV/0!</v>
      </c>
      <c r="AH76" s="943"/>
    </row>
    <row r="77" spans="1:34" ht="19.2" customHeight="1">
      <c r="A77" s="958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943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928"/>
      <c r="AC77" s="928"/>
      <c r="AD77" s="344"/>
      <c r="AE77" s="344"/>
      <c r="AF77" s="48">
        <f t="shared" si="51"/>
        <v>0</v>
      </c>
      <c r="AG77" s="335" t="e">
        <f t="shared" si="52"/>
        <v>#DIV/0!</v>
      </c>
      <c r="AH77" s="943"/>
    </row>
    <row r="78" spans="1:34" ht="19.2" customHeight="1">
      <c r="A78" s="958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943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928"/>
      <c r="AC78" s="928"/>
      <c r="AD78" s="344"/>
      <c r="AE78" s="344"/>
      <c r="AF78" s="48">
        <f t="shared" si="51"/>
        <v>0</v>
      </c>
      <c r="AG78" s="335" t="e">
        <f t="shared" si="52"/>
        <v>#DIV/0!</v>
      </c>
      <c r="AH78" s="943"/>
    </row>
    <row r="79" spans="1:34" ht="19.2" customHeight="1">
      <c r="A79" s="958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943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928"/>
      <c r="AC79" s="928"/>
      <c r="AD79" s="344"/>
      <c r="AE79" s="344"/>
      <c r="AF79" s="48">
        <f t="shared" si="51"/>
        <v>0</v>
      </c>
      <c r="AG79" s="335" t="e">
        <f t="shared" si="52"/>
        <v>#DIV/0!</v>
      </c>
      <c r="AH79" s="943"/>
    </row>
    <row r="80" spans="1:34" ht="19.2" customHeight="1">
      <c r="A80" s="958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943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928"/>
      <c r="AC80" s="928"/>
      <c r="AD80" s="344"/>
      <c r="AE80" s="344"/>
      <c r="AF80" s="48">
        <f t="shared" si="51"/>
        <v>0</v>
      </c>
      <c r="AG80" s="335" t="e">
        <f t="shared" si="52"/>
        <v>#DIV/0!</v>
      </c>
      <c r="AH80" s="943"/>
    </row>
    <row r="81" spans="1:34" ht="19.2" customHeight="1">
      <c r="A81" s="958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943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928"/>
      <c r="AC81" s="928"/>
      <c r="AD81" s="344"/>
      <c r="AE81" s="344"/>
      <c r="AF81" s="48"/>
      <c r="AG81" s="125"/>
      <c r="AH81" s="943"/>
    </row>
    <row r="82" spans="1:34" ht="19.2" customHeight="1">
      <c r="A82" s="959"/>
      <c r="B82" s="168">
        <v>0</v>
      </c>
      <c r="C82" s="100" t="s">
        <v>232</v>
      </c>
      <c r="D82" s="924" t="s">
        <v>221</v>
      </c>
      <c r="E82" s="924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1358.7776061776058</v>
      </c>
      <c r="O82" s="184">
        <f t="shared" si="53"/>
        <v>78.283025705935898</v>
      </c>
      <c r="P82" s="116">
        <f>M82-J82</f>
        <v>0.19999999999999929</v>
      </c>
      <c r="Q82" s="117">
        <f>N82-K82</f>
        <v>-132.42239382239427</v>
      </c>
      <c r="R82" s="172">
        <f>O82/L82</f>
        <v>0.90071358788775902</v>
      </c>
      <c r="S82" s="943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0</v>
      </c>
      <c r="AF82" s="48">
        <f>N82-K82</f>
        <v>-132.42239382239427</v>
      </c>
      <c r="AG82" s="335">
        <f>N82/K82</f>
        <v>0.91119742903541157</v>
      </c>
      <c r="AH82" s="943"/>
    </row>
    <row r="83" spans="1:34" ht="19.2" customHeight="1">
      <c r="A83" s="951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1309.5</v>
      </c>
      <c r="H83" s="84">
        <f t="shared" ref="H83:H94" si="54">F83*G83</f>
        <v>79905.69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1331.6949152542365</v>
      </c>
      <c r="O83" s="183">
        <f t="shared" ref="O83:O89" si="56">N83/M83</f>
        <v>78.334995014955098</v>
      </c>
      <c r="P83" s="54">
        <f t="shared" ref="P83:P89" si="57">M83-J83</f>
        <v>0</v>
      </c>
      <c r="Q83" s="88">
        <f t="shared" ref="Q83:Q89" si="58">O83-L83</f>
        <v>-6.3708873379860762</v>
      </c>
      <c r="R83" s="185">
        <f t="shared" ref="R83:R89" si="59">O83/L83</f>
        <v>0.92478813559321993</v>
      </c>
      <c r="S83" s="943">
        <f>R95</f>
        <v>0.85434713927126027</v>
      </c>
      <c r="T83" s="50">
        <v>0.33333333333333331</v>
      </c>
      <c r="U83" s="50">
        <v>0.37430555555555556</v>
      </c>
      <c r="V83" s="331">
        <v>5</v>
      </c>
      <c r="W83" s="328">
        <f t="shared" ref="W83:W93" si="60">(U83-T83)*24*60</f>
        <v>59.000000000000028</v>
      </c>
      <c r="X83" s="53"/>
      <c r="Y83" s="53"/>
      <c r="Z83" s="54"/>
      <c r="AA83" s="54"/>
      <c r="AB83" s="928"/>
      <c r="AC83" s="928"/>
      <c r="AD83" s="344"/>
      <c r="AE83" s="344"/>
      <c r="AF83" s="48">
        <f t="shared" ref="AF83:AF173" si="61">N83-K83</f>
        <v>-108.30508474576345</v>
      </c>
      <c r="AG83" s="335">
        <f t="shared" ref="AG83:AG173" si="62">N83/K83</f>
        <v>0.92478813559321982</v>
      </c>
      <c r="AH83" s="943">
        <f>AG95</f>
        <v>0.85441822407648471</v>
      </c>
    </row>
    <row r="84" spans="1:34" ht="19.2" customHeight="1">
      <c r="A84" s="952"/>
      <c r="B84" s="110" t="s">
        <v>102</v>
      </c>
      <c r="C84" s="341"/>
      <c r="D84" s="186" t="s">
        <v>187</v>
      </c>
      <c r="E84" s="43"/>
      <c r="F84" s="280">
        <v>53.27</v>
      </c>
      <c r="G84" s="44">
        <v>3308.13</v>
      </c>
      <c r="H84" s="84">
        <f t="shared" si="54"/>
        <v>176224.08510000003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1288.8818181818181</v>
      </c>
      <c r="O84" s="183">
        <f t="shared" si="56"/>
        <v>75.816577540106948</v>
      </c>
      <c r="P84" s="54">
        <f t="shared" si="57"/>
        <v>0</v>
      </c>
      <c r="Q84" s="88">
        <f t="shared" si="58"/>
        <v>-16.24224598930482</v>
      </c>
      <c r="R84" s="185">
        <f t="shared" si="59"/>
        <v>0.82356665698518727</v>
      </c>
      <c r="S84" s="943"/>
      <c r="T84" s="50">
        <v>0.38958333333333334</v>
      </c>
      <c r="U84" s="50">
        <v>0.49652777777777779</v>
      </c>
      <c r="V84" s="331">
        <v>22</v>
      </c>
      <c r="W84" s="328">
        <f t="shared" si="60"/>
        <v>154</v>
      </c>
      <c r="X84" s="53">
        <v>0.37847222222222227</v>
      </c>
      <c r="Y84" s="53">
        <v>0.3888888888888889</v>
      </c>
      <c r="Z84" s="54"/>
      <c r="AA84" s="54"/>
      <c r="AB84" s="928"/>
      <c r="AC84" s="928"/>
      <c r="AD84" s="344"/>
      <c r="AE84" s="344"/>
      <c r="AF84" s="48">
        <f t="shared" si="61"/>
        <v>-276.11818181818194</v>
      </c>
      <c r="AG84" s="335">
        <f t="shared" si="62"/>
        <v>0.82356665698518727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1908</v>
      </c>
      <c r="H85" s="84">
        <f t="shared" si="54"/>
        <v>116559.72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1300.909090909091</v>
      </c>
      <c r="O85" s="183">
        <f t="shared" si="56"/>
        <v>76.524064171123001</v>
      </c>
      <c r="P85" s="54">
        <f t="shared" si="57"/>
        <v>0</v>
      </c>
      <c r="Q85" s="88">
        <f t="shared" si="58"/>
        <v>-8.1818181818181728</v>
      </c>
      <c r="R85" s="185">
        <f t="shared" si="59"/>
        <v>0.90340909090909105</v>
      </c>
      <c r="S85" s="943"/>
      <c r="T85" s="50">
        <v>0.53680555555555554</v>
      </c>
      <c r="U85" s="50">
        <v>0.59791666666666665</v>
      </c>
      <c r="V85" s="331">
        <v>5</v>
      </c>
      <c r="W85" s="328">
        <f t="shared" si="60"/>
        <v>88</v>
      </c>
      <c r="X85" s="53"/>
      <c r="Y85" s="53"/>
      <c r="Z85" s="54"/>
      <c r="AA85" s="54"/>
      <c r="AB85" s="928"/>
      <c r="AC85" s="928"/>
      <c r="AD85" s="344"/>
      <c r="AE85" s="344"/>
      <c r="AF85" s="48">
        <f t="shared" si="61"/>
        <v>-139.09090909090901</v>
      </c>
      <c r="AG85" s="335">
        <f t="shared" si="62"/>
        <v>0.90340909090909094</v>
      </c>
      <c r="AH85" s="943"/>
    </row>
    <row r="86" spans="1:34" ht="19.2" customHeight="1">
      <c r="A86" s="952"/>
      <c r="B86" s="110" t="s">
        <v>105</v>
      </c>
      <c r="C86" s="97"/>
      <c r="D86" s="186" t="s">
        <v>177</v>
      </c>
      <c r="E86" s="43"/>
      <c r="F86" s="280">
        <v>51.44</v>
      </c>
      <c r="G86" s="44">
        <v>1004.4</v>
      </c>
      <c r="H86" s="84">
        <f t="shared" si="54"/>
        <v>51666.335999999996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1255.5000000000002</v>
      </c>
      <c r="O86" s="183">
        <f t="shared" si="56"/>
        <v>62.775000000000013</v>
      </c>
      <c r="P86" s="54">
        <f t="shared" si="57"/>
        <v>0</v>
      </c>
      <c r="Q86" s="88">
        <f t="shared" si="58"/>
        <v>-9.2249999999999872</v>
      </c>
      <c r="R86" s="185">
        <f t="shared" si="59"/>
        <v>0.87187500000000018</v>
      </c>
      <c r="S86" s="943"/>
      <c r="T86" s="50">
        <v>0.60277777777777775</v>
      </c>
      <c r="U86" s="50">
        <v>0.63611111111111107</v>
      </c>
      <c r="V86" s="331">
        <v>7</v>
      </c>
      <c r="W86" s="328">
        <f t="shared" si="60"/>
        <v>47.999999999999986</v>
      </c>
      <c r="X86" s="53"/>
      <c r="Y86" s="53"/>
      <c r="Z86" s="54"/>
      <c r="AA86" s="54"/>
      <c r="AB86" s="928"/>
      <c r="AC86" s="928"/>
      <c r="AD86" s="344"/>
      <c r="AE86" s="344"/>
      <c r="AF86" s="48">
        <f t="shared" si="61"/>
        <v>-184.49999999999977</v>
      </c>
      <c r="AG86" s="335">
        <f t="shared" si="62"/>
        <v>0.87187500000000018</v>
      </c>
      <c r="AH86" s="943"/>
    </row>
    <row r="87" spans="1:34" ht="19.2" customHeight="1">
      <c r="A87" s="952"/>
      <c r="B87" s="110" t="s">
        <v>105</v>
      </c>
      <c r="C87" s="97"/>
      <c r="D87" s="186" t="s">
        <v>75</v>
      </c>
      <c r="E87" s="43"/>
      <c r="F87" s="280">
        <v>56.43</v>
      </c>
      <c r="G87" s="44">
        <v>736</v>
      </c>
      <c r="H87" s="84">
        <f t="shared" si="54"/>
        <v>41532.480000000003</v>
      </c>
      <c r="I87" s="331"/>
      <c r="J87" s="87">
        <v>18</v>
      </c>
      <c r="K87" s="57">
        <v>1500</v>
      </c>
      <c r="L87" s="86">
        <v>83.333333333333329</v>
      </c>
      <c r="M87" s="334">
        <v>18</v>
      </c>
      <c r="N87" s="57">
        <f t="shared" si="55"/>
        <v>1226.6666666666656</v>
      </c>
      <c r="O87" s="183">
        <f t="shared" si="56"/>
        <v>68.148148148148096</v>
      </c>
      <c r="P87" s="54">
        <f t="shared" si="57"/>
        <v>0</v>
      </c>
      <c r="Q87" s="88">
        <f t="shared" si="58"/>
        <v>-15.185185185185233</v>
      </c>
      <c r="R87" s="185">
        <f t="shared" si="59"/>
        <v>0.81777777777777716</v>
      </c>
      <c r="S87" s="943"/>
      <c r="T87" s="50">
        <v>0.6513888888888888</v>
      </c>
      <c r="U87" s="50">
        <v>0.67638888888888882</v>
      </c>
      <c r="V87" s="331">
        <v>22</v>
      </c>
      <c r="W87" s="328">
        <f t="shared" si="60"/>
        <v>36.000000000000028</v>
      </c>
      <c r="X87" s="53">
        <v>0.64027777777777783</v>
      </c>
      <c r="Y87" s="53">
        <v>0.65</v>
      </c>
      <c r="Z87" s="54"/>
      <c r="AA87" s="54"/>
      <c r="AB87" s="928"/>
      <c r="AC87" s="928"/>
      <c r="AD87" s="344"/>
      <c r="AE87" s="344"/>
      <c r="AF87" s="48">
        <f t="shared" si="61"/>
        <v>-273.33333333333439</v>
      </c>
      <c r="AG87" s="335">
        <f t="shared" si="62"/>
        <v>0.81777777777777705</v>
      </c>
      <c r="AH87" s="943"/>
    </row>
    <row r="88" spans="1:34" ht="19.2" customHeight="1">
      <c r="A88" s="952"/>
      <c r="B88" s="110" t="s">
        <v>101</v>
      </c>
      <c r="C88" s="341"/>
      <c r="D88" s="186" t="s">
        <v>154</v>
      </c>
      <c r="E88" s="43"/>
      <c r="F88" s="280">
        <v>61.02</v>
      </c>
      <c r="G88" s="57">
        <v>436.5</v>
      </c>
      <c r="H88" s="84">
        <f t="shared" si="54"/>
        <v>26635.23</v>
      </c>
      <c r="I88" s="331">
        <v>1</v>
      </c>
      <c r="J88" s="87">
        <v>17</v>
      </c>
      <c r="K88" s="57">
        <v>1440</v>
      </c>
      <c r="L88" s="86">
        <v>84.705882352941174</v>
      </c>
      <c r="M88" s="334">
        <v>17</v>
      </c>
      <c r="N88" s="57">
        <f t="shared" si="55"/>
        <v>1247.1428571428617</v>
      </c>
      <c r="O88" s="183">
        <f t="shared" si="56"/>
        <v>73.361344537815398</v>
      </c>
      <c r="P88" s="54">
        <f t="shared" si="57"/>
        <v>0</v>
      </c>
      <c r="Q88" s="88">
        <f t="shared" si="58"/>
        <v>-11.344537815125776</v>
      </c>
      <c r="R88" s="185">
        <f t="shared" si="59"/>
        <v>0.86607142857143182</v>
      </c>
      <c r="S88" s="943"/>
      <c r="T88" s="50">
        <v>0.68055555555555547</v>
      </c>
      <c r="U88" s="50">
        <v>0.69513888888888875</v>
      </c>
      <c r="V88" s="331">
        <v>6</v>
      </c>
      <c r="W88" s="328">
        <f t="shared" si="60"/>
        <v>20.999999999999925</v>
      </c>
      <c r="X88" s="53"/>
      <c r="Y88" s="53"/>
      <c r="Z88" s="54"/>
      <c r="AA88" s="54"/>
      <c r="AB88" s="928"/>
      <c r="AC88" s="928"/>
      <c r="AD88" s="344"/>
      <c r="AE88" s="344"/>
      <c r="AF88" s="48">
        <f t="shared" si="61"/>
        <v>-192.85714285713834</v>
      </c>
      <c r="AG88" s="335">
        <f t="shared" si="62"/>
        <v>0.86607142857143171</v>
      </c>
      <c r="AH88" s="943"/>
    </row>
    <row r="89" spans="1:34" ht="19.2" customHeight="1">
      <c r="A89" s="952"/>
      <c r="B89" s="110" t="s">
        <v>102</v>
      </c>
      <c r="C89" s="341"/>
      <c r="D89" s="42" t="s">
        <v>187</v>
      </c>
      <c r="E89" s="43"/>
      <c r="F89" s="280">
        <v>53.27</v>
      </c>
      <c r="G89" s="114">
        <v>408.87</v>
      </c>
      <c r="H89" s="84">
        <f t="shared" si="54"/>
        <v>21780.5049</v>
      </c>
      <c r="I89" s="331">
        <v>1</v>
      </c>
      <c r="J89" s="87">
        <v>17</v>
      </c>
      <c r="K89" s="57">
        <v>1565</v>
      </c>
      <c r="L89" s="86">
        <v>92.058823529411768</v>
      </c>
      <c r="M89" s="334">
        <v>17</v>
      </c>
      <c r="N89" s="57">
        <f t="shared" si="55"/>
        <v>1226.6100000000042</v>
      </c>
      <c r="O89" s="183">
        <f t="shared" si="56"/>
        <v>72.15352941176495</v>
      </c>
      <c r="P89" s="54">
        <f t="shared" si="57"/>
        <v>0</v>
      </c>
      <c r="Q89" s="88">
        <f t="shared" si="58"/>
        <v>-19.905294117646818</v>
      </c>
      <c r="R89" s="185">
        <f t="shared" si="59"/>
        <v>0.78377635782747868</v>
      </c>
      <c r="S89" s="943"/>
      <c r="T89" s="50">
        <v>0.69999999999999984</v>
      </c>
      <c r="U89" s="50">
        <v>0.71388888888888868</v>
      </c>
      <c r="V89" s="331">
        <v>7</v>
      </c>
      <c r="W89" s="328">
        <f t="shared" si="60"/>
        <v>19.999999999999929</v>
      </c>
      <c r="X89" s="53"/>
      <c r="Y89" s="53"/>
      <c r="Z89" s="54"/>
      <c r="AA89" s="54"/>
      <c r="AB89" s="928"/>
      <c r="AC89" s="928"/>
      <c r="AD89" s="344">
        <v>1</v>
      </c>
      <c r="AE89" s="344"/>
      <c r="AF89" s="48">
        <f t="shared" si="61"/>
        <v>-338.38999999999578</v>
      </c>
      <c r="AG89" s="335">
        <f t="shared" si="62"/>
        <v>0.78377635782747879</v>
      </c>
      <c r="AH89" s="943"/>
    </row>
    <row r="90" spans="1:34" ht="19.2" customHeight="1">
      <c r="A90" s="952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943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928"/>
      <c r="AC90" s="928"/>
      <c r="AD90" s="344"/>
      <c r="AE90" s="344"/>
      <c r="AF90" s="48">
        <f t="shared" si="61"/>
        <v>0</v>
      </c>
      <c r="AG90" s="335" t="e">
        <f t="shared" si="62"/>
        <v>#DIV/0!</v>
      </c>
      <c r="AH90" s="943"/>
    </row>
    <row r="91" spans="1:34" ht="19.2" customHeight="1">
      <c r="A91" s="952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944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928"/>
      <c r="AC91" s="928"/>
      <c r="AD91" s="344"/>
      <c r="AE91" s="344"/>
      <c r="AF91" s="48">
        <f t="shared" si="61"/>
        <v>0</v>
      </c>
      <c r="AG91" s="335" t="e">
        <f t="shared" si="62"/>
        <v>#DIV/0!</v>
      </c>
      <c r="AH91" s="944"/>
    </row>
    <row r="92" spans="1:34" ht="19.2" customHeight="1">
      <c r="A92" s="952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928"/>
      <c r="AC92" s="928"/>
      <c r="AD92" s="344"/>
      <c r="AE92" s="344"/>
      <c r="AF92" s="48">
        <f t="shared" si="61"/>
        <v>0</v>
      </c>
      <c r="AG92" s="335" t="e">
        <f t="shared" si="62"/>
        <v>#DIV/0!</v>
      </c>
      <c r="AH92" s="944"/>
    </row>
    <row r="93" spans="1:34" ht="19.2" customHeight="1">
      <c r="A93" s="952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953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928"/>
      <c r="AC93" s="928"/>
      <c r="AD93" s="344"/>
      <c r="AE93" s="344"/>
      <c r="AF93" s="48">
        <f t="shared" si="61"/>
        <v>0</v>
      </c>
      <c r="AG93" s="335" t="e">
        <f t="shared" si="62"/>
        <v>#DIV/0!</v>
      </c>
      <c r="AH93" s="944"/>
    </row>
    <row r="94" spans="1:34" ht="19.2" customHeight="1">
      <c r="A94" s="952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953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928"/>
      <c r="AC94" s="928"/>
      <c r="AD94" s="344"/>
      <c r="AE94" s="344"/>
      <c r="AF94" s="48">
        <f t="shared" si="61"/>
        <v>0</v>
      </c>
      <c r="AG94" s="335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234</v>
      </c>
      <c r="D95" s="924" t="s">
        <v>221</v>
      </c>
      <c r="E95" s="924"/>
      <c r="F95" s="274"/>
      <c r="G95" s="70"/>
      <c r="H95" s="198"/>
      <c r="I95" s="103"/>
      <c r="J95" s="199">
        <v>17.571428571428573</v>
      </c>
      <c r="K95" s="199">
        <v>1484.2857142857142</v>
      </c>
      <c r="L95" s="200">
        <v>84.79551820728291</v>
      </c>
      <c r="M95" s="199">
        <f t="shared" ref="M95:O95" si="63">AVERAGE(M83:M94)</f>
        <v>17.571428571428573</v>
      </c>
      <c r="N95" s="199">
        <f t="shared" si="63"/>
        <v>1268.2007640220966</v>
      </c>
      <c r="O95" s="200">
        <f t="shared" si="63"/>
        <v>72.444808403416218</v>
      </c>
      <c r="P95" s="201">
        <f>M95-J95</f>
        <v>0</v>
      </c>
      <c r="Q95" s="202">
        <f t="shared" ref="Q95:Q102" si="64">O95-L95</f>
        <v>-12.350709803866692</v>
      </c>
      <c r="R95" s="203">
        <f>O95/L95</f>
        <v>0.85434713927126027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0</v>
      </c>
      <c r="AF95" s="65">
        <f t="shared" si="61"/>
        <v>-216.08495026361766</v>
      </c>
      <c r="AG95" s="336">
        <f t="shared" si="62"/>
        <v>0.85441822407648471</v>
      </c>
      <c r="AH95" s="944"/>
    </row>
    <row r="96" spans="1:34" ht="19.2" customHeight="1">
      <c r="A96" s="954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1091</v>
      </c>
      <c r="H96" s="45">
        <f t="shared" ref="H96:H105" si="65">F96*G96</f>
        <v>32140.86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6">G96/W96*60</f>
        <v>1090.9999999999995</v>
      </c>
      <c r="O96" s="47">
        <f t="shared" ref="O96:O102" si="67">N96/M96</f>
        <v>68.187499999999972</v>
      </c>
      <c r="P96" s="48">
        <f t="shared" ref="P96:P102" si="68">M96-J96</f>
        <v>0</v>
      </c>
      <c r="Q96" s="49">
        <f t="shared" si="64"/>
        <v>-18.375000000000028</v>
      </c>
      <c r="R96" s="335">
        <f t="shared" ref="R96:R102" si="69">O96/L96</f>
        <v>0.78772563176895272</v>
      </c>
      <c r="S96" s="943">
        <f>R108</f>
        <v>0.8493057803495272</v>
      </c>
      <c r="T96" s="89">
        <v>0.33333333333333331</v>
      </c>
      <c r="U96" s="89">
        <v>0.375</v>
      </c>
      <c r="V96" s="344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928"/>
      <c r="AC96" s="928"/>
      <c r="AD96" s="344"/>
      <c r="AE96" s="344"/>
      <c r="AF96" s="54">
        <f t="shared" si="61"/>
        <v>-294.00000000000045</v>
      </c>
      <c r="AG96" s="338">
        <f t="shared" si="62"/>
        <v>0.78772563176895272</v>
      </c>
      <c r="AH96" s="927">
        <f>AG108</f>
        <v>0.85069893100230332</v>
      </c>
    </row>
    <row r="97" spans="1:34" s="212" customFormat="1" ht="19.2" customHeight="1">
      <c r="A97" s="954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2713</v>
      </c>
      <c r="H97" s="207">
        <f t="shared" si="65"/>
        <v>78983.975535168182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1242.5954198473282</v>
      </c>
      <c r="O97" s="47">
        <f t="shared" si="67"/>
        <v>62.12977099236641</v>
      </c>
      <c r="P97" s="48">
        <f t="shared" si="68"/>
        <v>0</v>
      </c>
      <c r="Q97" s="49">
        <f t="shared" si="64"/>
        <v>-7.1202290076335899</v>
      </c>
      <c r="R97" s="335">
        <f t="shared" si="69"/>
        <v>0.8971808085540276</v>
      </c>
      <c r="S97" s="943"/>
      <c r="T97" s="208">
        <v>0.39027777777777778</v>
      </c>
      <c r="U97" s="208">
        <v>0.48125000000000001</v>
      </c>
      <c r="V97" s="209">
        <v>22</v>
      </c>
      <c r="W97" s="90">
        <f t="shared" si="70"/>
        <v>131</v>
      </c>
      <c r="X97" s="53">
        <v>0.37916666666666665</v>
      </c>
      <c r="Y97" s="53">
        <v>0.3888888888888889</v>
      </c>
      <c r="Z97" s="54"/>
      <c r="AA97" s="54"/>
      <c r="AB97" s="928"/>
      <c r="AC97" s="928"/>
      <c r="AD97" s="209"/>
      <c r="AE97" s="209"/>
      <c r="AF97" s="210">
        <f t="shared" si="61"/>
        <v>-142.40458015267177</v>
      </c>
      <c r="AG97" s="211">
        <f t="shared" si="62"/>
        <v>0.8971808085540276</v>
      </c>
      <c r="AH97" s="927"/>
    </row>
    <row r="98" spans="1:34" s="215" customFormat="1" ht="19.2" customHeight="1">
      <c r="A98" s="954"/>
      <c r="B98" s="331" t="s">
        <v>101</v>
      </c>
      <c r="C98" s="55"/>
      <c r="D98" s="42" t="s">
        <v>56</v>
      </c>
      <c r="E98" s="83"/>
      <c r="F98" s="284">
        <v>71.55</v>
      </c>
      <c r="G98" s="57">
        <v>616</v>
      </c>
      <c r="H98" s="207">
        <f t="shared" si="65"/>
        <v>44074.799999999996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1192.2580645161272</v>
      </c>
      <c r="O98" s="47">
        <f t="shared" si="67"/>
        <v>66.236559139784845</v>
      </c>
      <c r="P98" s="48">
        <f t="shared" si="68"/>
        <v>0</v>
      </c>
      <c r="Q98" s="49">
        <f t="shared" si="64"/>
        <v>-10.707885304659598</v>
      </c>
      <c r="R98" s="335">
        <f t="shared" si="69"/>
        <v>0.86083614766507377</v>
      </c>
      <c r="S98" s="943"/>
      <c r="T98" s="89">
        <v>0.5215277777777777</v>
      </c>
      <c r="U98" s="89">
        <v>0.54305555555555551</v>
      </c>
      <c r="V98" s="344">
        <v>5</v>
      </c>
      <c r="W98" s="90">
        <f t="shared" si="70"/>
        <v>31.00000000000005</v>
      </c>
      <c r="X98" s="213"/>
      <c r="Y98" s="213"/>
      <c r="Z98" s="214"/>
      <c r="AA98" s="214"/>
      <c r="AB98" s="928"/>
      <c r="AC98" s="928"/>
      <c r="AD98" s="344"/>
      <c r="AE98" s="344"/>
      <c r="AF98" s="54">
        <f t="shared" si="61"/>
        <v>-192.74193548387279</v>
      </c>
      <c r="AG98" s="338">
        <f t="shared" si="62"/>
        <v>0.86083614766507377</v>
      </c>
      <c r="AH98" s="927"/>
    </row>
    <row r="99" spans="1:34" ht="19.2" customHeight="1">
      <c r="A99" s="954"/>
      <c r="B99" s="331" t="s">
        <v>101</v>
      </c>
      <c r="C99" s="81"/>
      <c r="D99" s="82" t="s">
        <v>58</v>
      </c>
      <c r="E99" s="83"/>
      <c r="F99" s="284">
        <v>59.54</v>
      </c>
      <c r="G99" s="57">
        <v>1213</v>
      </c>
      <c r="H99" s="207">
        <f t="shared" si="65"/>
        <v>72222.02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6"/>
        <v>1173.8709677419367</v>
      </c>
      <c r="O99" s="47">
        <f t="shared" si="67"/>
        <v>65.215053763440935</v>
      </c>
      <c r="P99" s="48">
        <f t="shared" si="68"/>
        <v>0</v>
      </c>
      <c r="Q99" s="49">
        <f t="shared" si="64"/>
        <v>-11.729390681003508</v>
      </c>
      <c r="R99" s="335">
        <f t="shared" si="69"/>
        <v>0.84756026551764396</v>
      </c>
      <c r="S99" s="943"/>
      <c r="T99" s="89">
        <v>0.54722222222222217</v>
      </c>
      <c r="U99" s="89">
        <v>0.59027777777777768</v>
      </c>
      <c r="V99" s="344">
        <v>6</v>
      </c>
      <c r="W99" s="90">
        <f t="shared" si="70"/>
        <v>61.999999999999943</v>
      </c>
      <c r="X99" s="180"/>
      <c r="Y99" s="180"/>
      <c r="Z99" s="124"/>
      <c r="AA99" s="124"/>
      <c r="AB99" s="928"/>
      <c r="AC99" s="928"/>
      <c r="AD99" s="344"/>
      <c r="AE99" s="344"/>
      <c r="AF99" s="210">
        <f t="shared" si="61"/>
        <v>-211.12903225806326</v>
      </c>
      <c r="AG99" s="211">
        <f t="shared" si="62"/>
        <v>0.84756026551764385</v>
      </c>
      <c r="AH99" s="927"/>
    </row>
    <row r="100" spans="1:34" s="215" customFormat="1" ht="19.2" customHeight="1">
      <c r="A100" s="954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1773</v>
      </c>
      <c r="H100" s="207">
        <f t="shared" si="65"/>
        <v>85813.2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6"/>
        <v>2171.020408163266</v>
      </c>
      <c r="O100" s="47">
        <f t="shared" si="67"/>
        <v>127.7070828331333</v>
      </c>
      <c r="P100" s="48">
        <f t="shared" si="68"/>
        <v>0</v>
      </c>
      <c r="Q100" s="49">
        <f t="shared" si="64"/>
        <v>-23.528211284513773</v>
      </c>
      <c r="R100" s="335">
        <f t="shared" si="69"/>
        <v>0.84442645202771915</v>
      </c>
      <c r="S100" s="943"/>
      <c r="T100" s="208">
        <v>0.59583333333333321</v>
      </c>
      <c r="U100" s="208">
        <v>0.62986111111111098</v>
      </c>
      <c r="V100" s="209">
        <v>8</v>
      </c>
      <c r="W100" s="90">
        <f t="shared" si="70"/>
        <v>48.999999999999986</v>
      </c>
      <c r="X100" s="216"/>
      <c r="Y100" s="216"/>
      <c r="Z100" s="214"/>
      <c r="AA100" s="214"/>
      <c r="AB100" s="928"/>
      <c r="AC100" s="928"/>
      <c r="AD100" s="344"/>
      <c r="AE100" s="344"/>
      <c r="AF100" s="54">
        <f t="shared" si="61"/>
        <v>-399.97959183673402</v>
      </c>
      <c r="AG100" s="338">
        <f t="shared" si="62"/>
        <v>0.84442645202771915</v>
      </c>
      <c r="AH100" s="927"/>
    </row>
    <row r="101" spans="1:34" s="215" customFormat="1" ht="19.2" customHeight="1">
      <c r="A101" s="954"/>
      <c r="B101" s="331" t="s">
        <v>100</v>
      </c>
      <c r="C101" s="55"/>
      <c r="D101" s="82" t="s">
        <v>59</v>
      </c>
      <c r="E101" s="83"/>
      <c r="F101" s="284">
        <v>36.729999999999997</v>
      </c>
      <c r="G101" s="57">
        <v>2051</v>
      </c>
      <c r="H101" s="207">
        <f t="shared" si="65"/>
        <v>75333.23</v>
      </c>
      <c r="I101" s="344"/>
      <c r="J101" s="46">
        <v>18</v>
      </c>
      <c r="K101" s="44">
        <v>2400</v>
      </c>
      <c r="L101" s="47">
        <v>133.33333333333334</v>
      </c>
      <c r="M101" s="87">
        <v>18</v>
      </c>
      <c r="N101" s="44">
        <f t="shared" si="66"/>
        <v>2051.0000000000018</v>
      </c>
      <c r="O101" s="47">
        <f t="shared" si="67"/>
        <v>113.94444444444454</v>
      </c>
      <c r="P101" s="48">
        <f t="shared" si="68"/>
        <v>0</v>
      </c>
      <c r="Q101" s="49">
        <f t="shared" si="64"/>
        <v>-19.3888888888888</v>
      </c>
      <c r="R101" s="335">
        <f t="shared" si="69"/>
        <v>0.85458333333333403</v>
      </c>
      <c r="S101" s="943"/>
      <c r="T101" s="208">
        <v>0.64513888888888871</v>
      </c>
      <c r="U101" s="89">
        <v>0.68680555555555534</v>
      </c>
      <c r="V101" s="209">
        <v>22</v>
      </c>
      <c r="W101" s="90">
        <f t="shared" si="70"/>
        <v>59.999999999999943</v>
      </c>
      <c r="X101" s="217">
        <v>0.63472222222222219</v>
      </c>
      <c r="Y101" s="217">
        <v>0.64444444444444449</v>
      </c>
      <c r="Z101" s="214"/>
      <c r="AA101" s="214"/>
      <c r="AB101" s="928"/>
      <c r="AC101" s="928"/>
      <c r="AD101" s="344"/>
      <c r="AE101" s="344"/>
      <c r="AF101" s="210">
        <f t="shared" si="61"/>
        <v>-348.99999999999818</v>
      </c>
      <c r="AG101" s="211">
        <f t="shared" si="62"/>
        <v>0.85458333333333414</v>
      </c>
      <c r="AH101" s="927"/>
    </row>
    <row r="102" spans="1:34" s="215" customFormat="1" ht="19.2" customHeight="1">
      <c r="A102" s="954"/>
      <c r="B102" s="331" t="s">
        <v>103</v>
      </c>
      <c r="C102" s="175"/>
      <c r="D102" s="176" t="s">
        <v>60</v>
      </c>
      <c r="E102" s="177"/>
      <c r="F102" s="284">
        <v>43.14</v>
      </c>
      <c r="G102" s="57">
        <v>151.20000000000002</v>
      </c>
      <c r="H102" s="207">
        <f t="shared" si="65"/>
        <v>6522.7680000000009</v>
      </c>
      <c r="I102" s="331">
        <v>1</v>
      </c>
      <c r="J102" s="46">
        <v>17</v>
      </c>
      <c r="K102" s="44">
        <v>1500</v>
      </c>
      <c r="L102" s="47">
        <v>88.235294117647058</v>
      </c>
      <c r="M102" s="87">
        <v>17</v>
      </c>
      <c r="N102" s="44">
        <f t="shared" si="66"/>
        <v>1296.0000000000048</v>
      </c>
      <c r="O102" s="47">
        <f t="shared" si="67"/>
        <v>76.235294117647342</v>
      </c>
      <c r="P102" s="48">
        <f t="shared" si="68"/>
        <v>0</v>
      </c>
      <c r="Q102" s="49">
        <f t="shared" si="64"/>
        <v>-11.999999999999716</v>
      </c>
      <c r="R102" s="335">
        <f t="shared" si="69"/>
        <v>0.86400000000000321</v>
      </c>
      <c r="S102" s="943"/>
      <c r="T102" s="208">
        <v>0.69166666666666643</v>
      </c>
      <c r="U102" s="208">
        <v>0.69652777777777752</v>
      </c>
      <c r="V102" s="209">
        <v>7</v>
      </c>
      <c r="W102" s="90">
        <f t="shared" si="70"/>
        <v>6.9999999999999751</v>
      </c>
      <c r="X102" s="217"/>
      <c r="Y102" s="217"/>
      <c r="Z102" s="214"/>
      <c r="AA102" s="214"/>
      <c r="AB102" s="928"/>
      <c r="AC102" s="928"/>
      <c r="AD102" s="344"/>
      <c r="AE102" s="344"/>
      <c r="AF102" s="54">
        <f t="shared" si="61"/>
        <v>-203.99999999999523</v>
      </c>
      <c r="AG102" s="338">
        <f t="shared" si="62"/>
        <v>0.86400000000000321</v>
      </c>
      <c r="AH102" s="927"/>
    </row>
    <row r="103" spans="1:34" s="215" customFormat="1" ht="19.2" customHeight="1">
      <c r="A103" s="954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943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928"/>
      <c r="AC103" s="928"/>
      <c r="AD103" s="344"/>
      <c r="AE103" s="344"/>
      <c r="AF103" s="54">
        <f t="shared" si="61"/>
        <v>0</v>
      </c>
      <c r="AG103" s="338" t="e">
        <f t="shared" si="62"/>
        <v>#DIV/0!</v>
      </c>
      <c r="AH103" s="927"/>
    </row>
    <row r="104" spans="1:34" s="215" customFormat="1" ht="19.2" customHeight="1">
      <c r="A104" s="954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944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928"/>
      <c r="AC104" s="928"/>
      <c r="AD104" s="344"/>
      <c r="AE104" s="344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944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928"/>
      <c r="AC105" s="928"/>
      <c r="AD105" s="344"/>
      <c r="AE105" s="344"/>
      <c r="AF105" s="54">
        <f t="shared" si="61"/>
        <v>0</v>
      </c>
      <c r="AG105" s="338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953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928"/>
      <c r="AC106" s="928"/>
      <c r="AD106" s="344"/>
      <c r="AE106" s="344"/>
      <c r="AF106" s="54">
        <f t="shared" si="61"/>
        <v>0</v>
      </c>
      <c r="AG106" s="338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953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928"/>
      <c r="AC107" s="928"/>
      <c r="AD107" s="344"/>
      <c r="AE107" s="344"/>
      <c r="AF107" s="214"/>
      <c r="AG107" s="338"/>
      <c r="AH107" s="927"/>
    </row>
    <row r="108" spans="1:34" ht="19.2" customHeight="1">
      <c r="A108" s="954"/>
      <c r="B108" s="110">
        <v>0</v>
      </c>
      <c r="C108" s="100" t="s">
        <v>236</v>
      </c>
      <c r="D108" s="924" t="s">
        <v>221</v>
      </c>
      <c r="E108" s="924"/>
      <c r="F108" s="285"/>
      <c r="G108" s="101"/>
      <c r="H108" s="102"/>
      <c r="I108" s="103"/>
      <c r="J108" s="101">
        <v>17.714285714285715</v>
      </c>
      <c r="K108" s="101">
        <v>1715.8571428571429</v>
      </c>
      <c r="L108" s="104">
        <v>97.500758636788063</v>
      </c>
      <c r="M108" s="101">
        <f t="shared" ref="M108:O108" si="71">AVERAGE(M96:M107)</f>
        <v>17.714285714285715</v>
      </c>
      <c r="N108" s="101">
        <f t="shared" si="71"/>
        <v>1459.6778371812379</v>
      </c>
      <c r="O108" s="104">
        <f t="shared" si="71"/>
        <v>82.807957898688187</v>
      </c>
      <c r="P108" s="54">
        <f t="shared" ref="P108:P118" si="72">M108-J108</f>
        <v>0</v>
      </c>
      <c r="Q108" s="88">
        <f t="shared" ref="Q108:Q118" si="73">O108-L108</f>
        <v>-14.692800738099876</v>
      </c>
      <c r="R108" s="105">
        <f t="shared" ref="R108:R118" si="74">O108/L108</f>
        <v>0.8493057803495272</v>
      </c>
      <c r="S108" s="94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0</v>
      </c>
      <c r="AE108" s="107">
        <f>SUM(AE96:AE107)</f>
        <v>0</v>
      </c>
      <c r="AF108" s="54">
        <f t="shared" si="61"/>
        <v>-256.17930567590497</v>
      </c>
      <c r="AG108" s="338">
        <f t="shared" si="62"/>
        <v>0.85069893100230332</v>
      </c>
      <c r="AH108" s="927"/>
    </row>
    <row r="109" spans="1:34" ht="19.2" customHeight="1">
      <c r="A109" s="945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1459</v>
      </c>
      <c r="H109" s="45">
        <f t="shared" ref="H109:H119" si="75">F109*G109</f>
        <v>43719.654934437538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8" si="76">G109/W109*60</f>
        <v>1215.8333333333323</v>
      </c>
      <c r="O109" s="47">
        <f t="shared" ref="O109:O118" si="77">N109/M109</f>
        <v>63.991228070175389</v>
      </c>
      <c r="P109" s="48">
        <f t="shared" si="72"/>
        <v>1</v>
      </c>
      <c r="Q109" s="49">
        <f t="shared" si="73"/>
        <v>-2.6754385964912828</v>
      </c>
      <c r="R109" s="335">
        <f t="shared" si="74"/>
        <v>0.95986842105263082</v>
      </c>
      <c r="S109" s="948">
        <f>R121</f>
        <v>0.8821667115637003</v>
      </c>
      <c r="T109" s="223">
        <v>0.5</v>
      </c>
      <c r="U109" s="223">
        <v>0.55000000000000004</v>
      </c>
      <c r="V109" s="224">
        <v>5</v>
      </c>
      <c r="W109" s="328">
        <f t="shared" si="70"/>
        <v>72.000000000000057</v>
      </c>
      <c r="X109" s="53"/>
      <c r="Y109" s="53"/>
      <c r="Z109" s="54"/>
      <c r="AA109" s="54"/>
      <c r="AB109" s="928"/>
      <c r="AC109" s="928"/>
      <c r="AD109" s="344"/>
      <c r="AE109" s="344"/>
      <c r="AF109" s="48">
        <f t="shared" si="61"/>
        <v>15.833333333332348</v>
      </c>
      <c r="AG109" s="125">
        <f t="shared" si="62"/>
        <v>1.0131944444444436</v>
      </c>
      <c r="AH109" s="927">
        <f>AG121</f>
        <v>0.87640155932066799</v>
      </c>
    </row>
    <row r="110" spans="1:34" ht="19.2" customHeight="1">
      <c r="A110" s="946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126</v>
      </c>
      <c r="H110" s="45">
        <f t="shared" si="75"/>
        <v>9746.0999999999985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6"/>
        <v>1080.0000000000039</v>
      </c>
      <c r="O110" s="47">
        <f t="shared" si="77"/>
        <v>56.842105263158096</v>
      </c>
      <c r="P110" s="48">
        <f t="shared" si="72"/>
        <v>0</v>
      </c>
      <c r="Q110" s="49">
        <f t="shared" si="73"/>
        <v>-18.947368421052424</v>
      </c>
      <c r="R110" s="335">
        <f t="shared" si="74"/>
        <v>0.75000000000000266</v>
      </c>
      <c r="S110" s="934"/>
      <c r="T110" s="223">
        <v>0.55555555555555558</v>
      </c>
      <c r="U110" s="223">
        <v>0.56041666666666667</v>
      </c>
      <c r="V110" s="224">
        <v>8</v>
      </c>
      <c r="W110" s="328">
        <f t="shared" si="70"/>
        <v>6.9999999999999751</v>
      </c>
      <c r="X110" s="188"/>
      <c r="Y110" s="188"/>
      <c r="Z110" s="54"/>
      <c r="AA110" s="54"/>
      <c r="AB110" s="928"/>
      <c r="AC110" s="928"/>
      <c r="AD110" s="344"/>
      <c r="AE110" s="344"/>
      <c r="AF110" s="48">
        <f t="shared" si="61"/>
        <v>-359.99999999999613</v>
      </c>
      <c r="AG110" s="125">
        <f t="shared" si="62"/>
        <v>0.75000000000000266</v>
      </c>
      <c r="AH110" s="927"/>
    </row>
    <row r="111" spans="1:34" ht="19.2" customHeight="1">
      <c r="A111" s="946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471</v>
      </c>
      <c r="H111" s="45">
        <f t="shared" si="75"/>
        <v>36427.14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6"/>
        <v>1130.3999999999969</v>
      </c>
      <c r="O111" s="47">
        <f t="shared" si="77"/>
        <v>62.799999999999827</v>
      </c>
      <c r="P111" s="48">
        <f t="shared" si="72"/>
        <v>0</v>
      </c>
      <c r="Q111" s="49">
        <f t="shared" si="73"/>
        <v>-17.200000000000173</v>
      </c>
      <c r="R111" s="335">
        <f t="shared" si="74"/>
        <v>0.78499999999999781</v>
      </c>
      <c r="S111" s="934"/>
      <c r="T111" s="223">
        <v>0.56458333333333333</v>
      </c>
      <c r="U111" s="223">
        <v>0.58194444444444449</v>
      </c>
      <c r="V111" s="224">
        <v>6</v>
      </c>
      <c r="W111" s="328">
        <f t="shared" si="70"/>
        <v>25.000000000000071</v>
      </c>
      <c r="X111" s="53"/>
      <c r="Y111" s="53"/>
      <c r="Z111" s="54"/>
      <c r="AA111" s="54"/>
      <c r="AB111" s="928"/>
      <c r="AC111" s="928"/>
      <c r="AD111" s="344"/>
      <c r="AE111" s="344"/>
      <c r="AF111" s="48">
        <f t="shared" si="61"/>
        <v>-309.60000000000309</v>
      </c>
      <c r="AG111" s="125">
        <f t="shared" si="62"/>
        <v>0.78499999999999781</v>
      </c>
      <c r="AH111" s="927"/>
    </row>
    <row r="112" spans="1:34" ht="19.2" customHeight="1">
      <c r="A112" s="946"/>
      <c r="B112" s="331" t="s">
        <v>104</v>
      </c>
      <c r="C112" s="175"/>
      <c r="D112" s="176" t="s">
        <v>89</v>
      </c>
      <c r="E112" s="83"/>
      <c r="F112" s="273">
        <v>35.83</v>
      </c>
      <c r="G112" s="57">
        <v>1829.2</v>
      </c>
      <c r="H112" s="45">
        <f t="shared" si="75"/>
        <v>65540.236000000004</v>
      </c>
      <c r="I112" s="344">
        <v>1</v>
      </c>
      <c r="J112" s="46">
        <v>11</v>
      </c>
      <c r="K112" s="44">
        <v>2250</v>
      </c>
      <c r="L112" s="47">
        <v>204.54545454545453</v>
      </c>
      <c r="M112" s="329">
        <v>11</v>
      </c>
      <c r="N112" s="44">
        <f t="shared" si="76"/>
        <v>2195.0400000000004</v>
      </c>
      <c r="O112" s="47">
        <f t="shared" si="77"/>
        <v>199.54909090909095</v>
      </c>
      <c r="P112" s="48">
        <f t="shared" si="72"/>
        <v>0</v>
      </c>
      <c r="Q112" s="49">
        <f t="shared" si="73"/>
        <v>-4.9963636363635828</v>
      </c>
      <c r="R112" s="335">
        <f t="shared" si="74"/>
        <v>0.97557333333333363</v>
      </c>
      <c r="S112" s="934"/>
      <c r="T112" s="223">
        <v>0.59722222222222221</v>
      </c>
      <c r="U112" s="223">
        <v>0.63194444444444442</v>
      </c>
      <c r="V112" s="224">
        <v>22</v>
      </c>
      <c r="W112" s="328">
        <f t="shared" si="70"/>
        <v>49.999999999999986</v>
      </c>
      <c r="X112" s="213">
        <v>0.58611111111111114</v>
      </c>
      <c r="Y112" s="213">
        <v>0.59583333333333333</v>
      </c>
      <c r="Z112" s="54"/>
      <c r="AA112" s="54"/>
      <c r="AB112" s="928"/>
      <c r="AC112" s="928"/>
      <c r="AD112" s="344">
        <v>1</v>
      </c>
      <c r="AE112" s="344">
        <v>1</v>
      </c>
      <c r="AF112" s="48">
        <f t="shared" si="61"/>
        <v>-54.959999999999582</v>
      </c>
      <c r="AG112" s="125">
        <f t="shared" si="62"/>
        <v>0.97557333333333351</v>
      </c>
      <c r="AH112" s="927"/>
    </row>
    <row r="113" spans="1:34" s="215" customFormat="1" ht="19.2" customHeight="1">
      <c r="A113" s="946"/>
      <c r="B113" s="331" t="s">
        <v>105</v>
      </c>
      <c r="C113" s="175"/>
      <c r="D113" s="176" t="s">
        <v>172</v>
      </c>
      <c r="E113" s="83"/>
      <c r="F113" s="273">
        <v>54.09</v>
      </c>
      <c r="G113" s="57">
        <v>451</v>
      </c>
      <c r="H113" s="45">
        <f t="shared" si="75"/>
        <v>24394.59</v>
      </c>
      <c r="I113" s="344"/>
      <c r="J113" s="46">
        <v>16</v>
      </c>
      <c r="K113" s="44">
        <v>1440</v>
      </c>
      <c r="L113" s="47">
        <v>90</v>
      </c>
      <c r="M113" s="334">
        <v>16</v>
      </c>
      <c r="N113" s="44">
        <f t="shared" si="76"/>
        <v>1127.4999999999964</v>
      </c>
      <c r="O113" s="47">
        <f t="shared" si="77"/>
        <v>70.468749999999773</v>
      </c>
      <c r="P113" s="48">
        <f t="shared" si="72"/>
        <v>0</v>
      </c>
      <c r="Q113" s="49">
        <f t="shared" si="73"/>
        <v>-19.531250000000227</v>
      </c>
      <c r="R113" s="335">
        <f t="shared" si="74"/>
        <v>0.78298611111110861</v>
      </c>
      <c r="S113" s="934"/>
      <c r="T113" s="223">
        <v>0.70833333333333337</v>
      </c>
      <c r="U113" s="223">
        <v>0.72500000000000009</v>
      </c>
      <c r="V113" s="224">
        <v>5</v>
      </c>
      <c r="W113" s="328">
        <f t="shared" si="70"/>
        <v>24.000000000000075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-312.50000000000364</v>
      </c>
      <c r="AG113" s="125">
        <f t="shared" si="62"/>
        <v>0.78298611111110861</v>
      </c>
      <c r="AH113" s="927"/>
    </row>
    <row r="114" spans="1:34" s="215" customFormat="1" ht="19.2" customHeight="1">
      <c r="A114" s="946"/>
      <c r="B114" s="331" t="s">
        <v>105</v>
      </c>
      <c r="C114" s="175"/>
      <c r="D114" s="176" t="s">
        <v>76</v>
      </c>
      <c r="E114" s="43"/>
      <c r="F114" s="273">
        <v>55.56</v>
      </c>
      <c r="G114" s="44">
        <v>1187</v>
      </c>
      <c r="H114" s="45">
        <f t="shared" si="75"/>
        <v>65949.72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6"/>
        <v>1318.8888888888896</v>
      </c>
      <c r="O114" s="47">
        <f t="shared" si="77"/>
        <v>82.4305555555556</v>
      </c>
      <c r="P114" s="48">
        <f t="shared" si="72"/>
        <v>0</v>
      </c>
      <c r="Q114" s="49">
        <f t="shared" si="73"/>
        <v>-7.5694444444444002</v>
      </c>
      <c r="R114" s="335">
        <f t="shared" si="74"/>
        <v>0.91589506172839552</v>
      </c>
      <c r="S114" s="934"/>
      <c r="T114" s="223">
        <v>0.72916666666666674</v>
      </c>
      <c r="U114" s="223">
        <v>0.76666666666666672</v>
      </c>
      <c r="V114" s="224">
        <v>6</v>
      </c>
      <c r="W114" s="328">
        <f t="shared" si="70"/>
        <v>53.999999999999972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-121.1111111111104</v>
      </c>
      <c r="AG114" s="125">
        <f t="shared" si="62"/>
        <v>0.91589506172839552</v>
      </c>
      <c r="AH114" s="927"/>
    </row>
    <row r="115" spans="1:34" s="215" customFormat="1" ht="19.2" customHeight="1">
      <c r="A115" s="946"/>
      <c r="B115" s="331" t="s">
        <v>105</v>
      </c>
      <c r="C115" s="175"/>
      <c r="D115" s="82" t="s">
        <v>162</v>
      </c>
      <c r="E115" s="83"/>
      <c r="F115" s="273">
        <v>51.06</v>
      </c>
      <c r="G115" s="226">
        <v>1669</v>
      </c>
      <c r="H115" s="45">
        <f t="shared" si="75"/>
        <v>85219.14</v>
      </c>
      <c r="I115" s="344"/>
      <c r="J115" s="46">
        <v>16</v>
      </c>
      <c r="K115" s="44">
        <v>1500</v>
      </c>
      <c r="L115" s="47">
        <v>93.75</v>
      </c>
      <c r="M115" s="334">
        <v>16</v>
      </c>
      <c r="N115" s="44">
        <f t="shared" si="76"/>
        <v>1335.1999999999989</v>
      </c>
      <c r="O115" s="47">
        <f t="shared" si="77"/>
        <v>83.449999999999932</v>
      </c>
      <c r="P115" s="48">
        <f t="shared" si="72"/>
        <v>0</v>
      </c>
      <c r="Q115" s="49">
        <f t="shared" si="73"/>
        <v>-10.300000000000068</v>
      </c>
      <c r="R115" s="335">
        <f t="shared" si="74"/>
        <v>0.89013333333333255</v>
      </c>
      <c r="S115" s="934"/>
      <c r="T115" s="223">
        <v>0.77083333333333337</v>
      </c>
      <c r="U115" s="223">
        <v>0.82291666666666674</v>
      </c>
      <c r="V115" s="224">
        <v>6</v>
      </c>
      <c r="W115" s="328">
        <f t="shared" si="70"/>
        <v>75.000000000000057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-164.80000000000109</v>
      </c>
      <c r="AG115" s="125">
        <f t="shared" si="62"/>
        <v>0.89013333333333255</v>
      </c>
      <c r="AH115" s="927"/>
    </row>
    <row r="116" spans="1:34" s="215" customFormat="1" ht="19.2" customHeight="1">
      <c r="A116" s="946"/>
      <c r="B116" s="331" t="s">
        <v>105</v>
      </c>
      <c r="C116" s="55"/>
      <c r="D116" s="82" t="s">
        <v>184</v>
      </c>
      <c r="E116" s="83"/>
      <c r="F116" s="273">
        <v>54.09</v>
      </c>
      <c r="G116" s="226">
        <v>1592</v>
      </c>
      <c r="H116" s="45">
        <f t="shared" si="75"/>
        <v>86111.28</v>
      </c>
      <c r="I116" s="344"/>
      <c r="J116" s="46">
        <v>19</v>
      </c>
      <c r="K116" s="44">
        <v>1440</v>
      </c>
      <c r="L116" s="47">
        <v>75.78947368421052</v>
      </c>
      <c r="M116" s="334">
        <v>19</v>
      </c>
      <c r="N116" s="44">
        <f t="shared" si="76"/>
        <v>1326.6666666666656</v>
      </c>
      <c r="O116" s="47">
        <f t="shared" si="77"/>
        <v>69.82456140350871</v>
      </c>
      <c r="P116" s="48">
        <f t="shared" si="72"/>
        <v>0</v>
      </c>
      <c r="Q116" s="49">
        <f t="shared" si="73"/>
        <v>-5.9649122807018102</v>
      </c>
      <c r="R116" s="335">
        <f t="shared" si="74"/>
        <v>0.9212962962962955</v>
      </c>
      <c r="S116" s="934"/>
      <c r="T116" s="223">
        <v>0.83819444444444446</v>
      </c>
      <c r="U116" s="223">
        <v>0.88819444444444451</v>
      </c>
      <c r="V116" s="224">
        <v>22</v>
      </c>
      <c r="W116" s="328">
        <f t="shared" si="70"/>
        <v>72.000000000000057</v>
      </c>
      <c r="X116" s="213">
        <v>0.82777777777777783</v>
      </c>
      <c r="Y116" s="213">
        <v>0.83750000000000002</v>
      </c>
      <c r="Z116" s="214"/>
      <c r="AA116" s="214"/>
      <c r="AB116" s="928"/>
      <c r="AC116" s="928"/>
      <c r="AD116" s="218"/>
      <c r="AE116" s="218"/>
      <c r="AF116" s="48">
        <f t="shared" si="61"/>
        <v>-113.33333333333439</v>
      </c>
      <c r="AG116" s="125">
        <f t="shared" si="62"/>
        <v>0.92129629629629561</v>
      </c>
      <c r="AH116" s="927"/>
    </row>
    <row r="117" spans="1:34" s="215" customFormat="1" ht="19.2" customHeight="1">
      <c r="A117" s="946"/>
      <c r="B117" s="331" t="s">
        <v>105</v>
      </c>
      <c r="C117" s="55"/>
      <c r="D117" s="82" t="s">
        <v>186</v>
      </c>
      <c r="E117" s="83"/>
      <c r="F117" s="273">
        <v>57.3</v>
      </c>
      <c r="G117" s="226">
        <v>1019</v>
      </c>
      <c r="H117" s="45">
        <f t="shared" si="75"/>
        <v>58388.7</v>
      </c>
      <c r="I117" s="344"/>
      <c r="J117" s="46">
        <v>17</v>
      </c>
      <c r="K117" s="44">
        <v>1440</v>
      </c>
      <c r="L117" s="47">
        <v>84.705882352941174</v>
      </c>
      <c r="M117" s="334">
        <v>17</v>
      </c>
      <c r="N117" s="44">
        <f t="shared" si="76"/>
        <v>1300.8510638297876</v>
      </c>
      <c r="O117" s="47">
        <f t="shared" si="77"/>
        <v>76.520650813516909</v>
      </c>
      <c r="P117" s="48">
        <f t="shared" si="72"/>
        <v>0</v>
      </c>
      <c r="Q117" s="49">
        <f t="shared" si="73"/>
        <v>-8.1852315394242652</v>
      </c>
      <c r="R117" s="335">
        <f t="shared" si="74"/>
        <v>0.90336879432624129</v>
      </c>
      <c r="S117" s="934"/>
      <c r="T117" s="223">
        <v>0.89236111111111116</v>
      </c>
      <c r="U117" s="223">
        <v>0.92500000000000004</v>
      </c>
      <c r="V117" s="224">
        <v>6</v>
      </c>
      <c r="W117" s="328">
        <f t="shared" si="70"/>
        <v>46.999999999999993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-139.14893617021244</v>
      </c>
      <c r="AG117" s="125">
        <f t="shared" si="62"/>
        <v>0.9033687943262414</v>
      </c>
      <c r="AH117" s="927"/>
    </row>
    <row r="118" spans="1:34" s="215" customFormat="1" ht="19.2" customHeight="1">
      <c r="A118" s="946"/>
      <c r="B118" s="331" t="s">
        <v>105</v>
      </c>
      <c r="C118" s="163"/>
      <c r="D118" s="176" t="s">
        <v>182</v>
      </c>
      <c r="E118" s="43"/>
      <c r="F118" s="273">
        <v>54.5</v>
      </c>
      <c r="G118" s="44">
        <v>1180</v>
      </c>
      <c r="H118" s="45">
        <f t="shared" si="75"/>
        <v>64310</v>
      </c>
      <c r="I118" s="344"/>
      <c r="J118" s="46">
        <v>21</v>
      </c>
      <c r="K118" s="44">
        <v>1440</v>
      </c>
      <c r="L118" s="47">
        <v>68.571428571428569</v>
      </c>
      <c r="M118" s="334">
        <v>21</v>
      </c>
      <c r="N118" s="44">
        <f t="shared" si="76"/>
        <v>1141.9354838709687</v>
      </c>
      <c r="O118" s="47">
        <f t="shared" si="77"/>
        <v>54.377880184331843</v>
      </c>
      <c r="P118" s="48">
        <f t="shared" si="72"/>
        <v>0</v>
      </c>
      <c r="Q118" s="49">
        <f t="shared" si="73"/>
        <v>-14.193548387096726</v>
      </c>
      <c r="R118" s="335">
        <f t="shared" si="74"/>
        <v>0.79301075268817278</v>
      </c>
      <c r="S118" s="934"/>
      <c r="T118" s="223">
        <v>0.92986111111111114</v>
      </c>
      <c r="U118" s="223">
        <v>0.97291666666666665</v>
      </c>
      <c r="V118" s="224">
        <v>7</v>
      </c>
      <c r="W118" s="328">
        <f t="shared" si="70"/>
        <v>61.999999999999943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-298.06451612903129</v>
      </c>
      <c r="AG118" s="125">
        <f t="shared" si="62"/>
        <v>0.79301075268817267</v>
      </c>
      <c r="AH118" s="927"/>
    </row>
    <row r="119" spans="1:34" s="215" customFormat="1" ht="19.2" customHeight="1">
      <c r="A119" s="946"/>
      <c r="B119" s="331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344"/>
      <c r="J119" s="178"/>
      <c r="K119" s="228"/>
      <c r="L119" s="47"/>
      <c r="M119" s="334"/>
      <c r="N119" s="179"/>
      <c r="O119" s="221"/>
      <c r="P119" s="165"/>
      <c r="Q119" s="49"/>
      <c r="R119" s="335"/>
      <c r="S119" s="934"/>
      <c r="T119" s="223"/>
      <c r="U119" s="223"/>
      <c r="V119" s="224"/>
      <c r="W119" s="328">
        <f t="shared" si="70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934"/>
      <c r="T120" s="223"/>
      <c r="U120" s="223"/>
      <c r="V120" s="224"/>
      <c r="W120" s="328">
        <f t="shared" si="70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238</v>
      </c>
      <c r="D121" s="229" t="s">
        <v>239</v>
      </c>
      <c r="E121" s="230"/>
      <c r="F121" s="282"/>
      <c r="G121" s="231"/>
      <c r="H121" s="232"/>
      <c r="I121" s="233"/>
      <c r="J121" s="199">
        <v>17.100000000000001</v>
      </c>
      <c r="K121" s="199">
        <v>1503</v>
      </c>
      <c r="L121" s="200">
        <v>92.981837950491212</v>
      </c>
      <c r="M121" s="199">
        <f t="shared" ref="M121:O121" si="78">AVERAGE(M109:M120)</f>
        <v>17.2</v>
      </c>
      <c r="N121" s="199">
        <f t="shared" si="78"/>
        <v>1317.231543658964</v>
      </c>
      <c r="O121" s="200">
        <f t="shared" si="78"/>
        <v>82.025482219933707</v>
      </c>
      <c r="P121" s="48">
        <f t="shared" ref="P121:P130" si="79">M121-J121</f>
        <v>9.9999999999997868E-2</v>
      </c>
      <c r="Q121" s="49">
        <f t="shared" ref="Q121:Q130" si="80">O121-L121</f>
        <v>-10.956355730557505</v>
      </c>
      <c r="R121" s="172">
        <f t="shared" ref="R121:R130" si="81">O121/L121</f>
        <v>0.8821667115637003</v>
      </c>
      <c r="S121" s="942"/>
      <c r="T121" s="50"/>
      <c r="U121" s="50"/>
      <c r="V121" s="44"/>
      <c r="W121" s="32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1</v>
      </c>
      <c r="AE121" s="107">
        <f>SUM(AE109:AE120)</f>
        <v>1</v>
      </c>
      <c r="AF121" s="48">
        <f>N121-K121</f>
        <v>-185.76845634103597</v>
      </c>
      <c r="AG121" s="125">
        <f>N121/K121</f>
        <v>0.87640155932066799</v>
      </c>
      <c r="AH121" s="927"/>
    </row>
    <row r="122" spans="1:34" ht="19.2" customHeight="1">
      <c r="A122" s="949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509</v>
      </c>
      <c r="H122" s="45">
        <f t="shared" ref="H122:H132" si="82">F122*G122</f>
        <v>32535.280000000002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0" si="83">G122/W122*60</f>
        <v>1090.7142857142833</v>
      </c>
      <c r="O122" s="234">
        <f t="shared" ref="O122:O130" si="84">N122/M122</f>
        <v>57.406015037593853</v>
      </c>
      <c r="P122" s="108">
        <f t="shared" si="79"/>
        <v>0</v>
      </c>
      <c r="Q122" s="182">
        <f t="shared" si="80"/>
        <v>-18.383458646616667</v>
      </c>
      <c r="R122" s="109">
        <f t="shared" si="81"/>
        <v>0.7574404761904745</v>
      </c>
      <c r="S122" s="943">
        <f>R134</f>
        <v>0.88289189757580444</v>
      </c>
      <c r="T122" s="50">
        <v>0.5</v>
      </c>
      <c r="U122" s="50">
        <v>0.51944444444444449</v>
      </c>
      <c r="V122" s="224">
        <v>5</v>
      </c>
      <c r="W122" s="328">
        <f t="shared" si="70"/>
        <v>28.00000000000006</v>
      </c>
      <c r="X122" s="53"/>
      <c r="Y122" s="53"/>
      <c r="Z122" s="54"/>
      <c r="AA122" s="54"/>
      <c r="AB122" s="928"/>
      <c r="AC122" s="928"/>
      <c r="AD122" s="344"/>
      <c r="AE122" s="344"/>
      <c r="AF122" s="48">
        <f t="shared" si="61"/>
        <v>-349.28571428571672</v>
      </c>
      <c r="AG122" s="335">
        <f t="shared" si="62"/>
        <v>0.7574404761904745</v>
      </c>
      <c r="AH122" s="942">
        <f>AG134</f>
        <v>0.86578576090350357</v>
      </c>
    </row>
    <row r="123" spans="1:34" ht="19.2" customHeight="1">
      <c r="A123" s="94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1379</v>
      </c>
      <c r="H123" s="45">
        <f t="shared" si="82"/>
        <v>80905.930000000008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3"/>
        <v>1313.3333333333346</v>
      </c>
      <c r="O123" s="86">
        <f t="shared" si="84"/>
        <v>69.122807017543934</v>
      </c>
      <c r="P123" s="54">
        <f t="shared" si="79"/>
        <v>0</v>
      </c>
      <c r="Q123" s="88">
        <f t="shared" si="80"/>
        <v>-6.6666666666665861</v>
      </c>
      <c r="R123" s="338">
        <f t="shared" si="81"/>
        <v>0.91203703703703809</v>
      </c>
      <c r="S123" s="943"/>
      <c r="T123" s="50">
        <v>0.52361111111111114</v>
      </c>
      <c r="U123" s="50">
        <v>0.56736111111111109</v>
      </c>
      <c r="V123" s="224">
        <v>6</v>
      </c>
      <c r="W123" s="328">
        <f t="shared" si="70"/>
        <v>62.999999999999936</v>
      </c>
      <c r="X123" s="53"/>
      <c r="Y123" s="53"/>
      <c r="Z123" s="54"/>
      <c r="AA123" s="54"/>
      <c r="AB123" s="928"/>
      <c r="AC123" s="928"/>
      <c r="AD123" s="344"/>
      <c r="AE123" s="344"/>
      <c r="AF123" s="48">
        <f t="shared" si="61"/>
        <v>-126.66666666666538</v>
      </c>
      <c r="AG123" s="335">
        <f t="shared" si="62"/>
        <v>0.91203703703703798</v>
      </c>
      <c r="AH123" s="943"/>
    </row>
    <row r="124" spans="1:34" ht="19.2" customHeight="1">
      <c r="A124" s="94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1475</v>
      </c>
      <c r="H124" s="45">
        <f t="shared" si="82"/>
        <v>87792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3"/>
        <v>1282.6086956521726</v>
      </c>
      <c r="O124" s="234">
        <f t="shared" si="84"/>
        <v>61.076604554865362</v>
      </c>
      <c r="P124" s="108">
        <f t="shared" si="79"/>
        <v>0</v>
      </c>
      <c r="Q124" s="182">
        <f t="shared" si="80"/>
        <v>-4.8757763975155868</v>
      </c>
      <c r="R124" s="109">
        <f t="shared" si="81"/>
        <v>0.9260712603986806</v>
      </c>
      <c r="S124" s="950"/>
      <c r="T124" s="50">
        <v>0.57222222222222219</v>
      </c>
      <c r="U124" s="50">
        <v>0.62013888888888891</v>
      </c>
      <c r="V124" s="224">
        <v>7</v>
      </c>
      <c r="W124" s="328">
        <f t="shared" si="70"/>
        <v>69.000000000000071</v>
      </c>
      <c r="X124" s="188"/>
      <c r="Y124" s="188"/>
      <c r="Z124" s="54"/>
      <c r="AA124" s="54"/>
      <c r="AB124" s="928"/>
      <c r="AC124" s="928"/>
      <c r="AD124" s="344"/>
      <c r="AE124" s="344"/>
      <c r="AF124" s="108">
        <f t="shared" si="61"/>
        <v>-102.39130434782737</v>
      </c>
      <c r="AG124" s="109">
        <f t="shared" si="62"/>
        <v>0.9260712603986806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1383</v>
      </c>
      <c r="H125" s="45">
        <f t="shared" si="82"/>
        <v>78540.569999999992</v>
      </c>
      <c r="I125" s="331"/>
      <c r="J125" s="46">
        <v>18</v>
      </c>
      <c r="K125" s="44">
        <v>1636</v>
      </c>
      <c r="L125" s="47">
        <v>90.888888888888886</v>
      </c>
      <c r="M125" s="329">
        <v>18</v>
      </c>
      <c r="N125" s="174">
        <f t="shared" si="83"/>
        <v>1406.4406779661028</v>
      </c>
      <c r="O125" s="234">
        <f t="shared" si="84"/>
        <v>78.135593220339047</v>
      </c>
      <c r="P125" s="108">
        <f t="shared" si="79"/>
        <v>0</v>
      </c>
      <c r="Q125" s="182">
        <f t="shared" si="80"/>
        <v>-12.753295668549839</v>
      </c>
      <c r="R125" s="109">
        <f t="shared" si="81"/>
        <v>0.85968256599395043</v>
      </c>
      <c r="S125" s="950"/>
      <c r="T125" s="50">
        <v>0.70833333333333337</v>
      </c>
      <c r="U125" s="50">
        <v>0.74930555555555556</v>
      </c>
      <c r="V125" s="224">
        <v>5</v>
      </c>
      <c r="W125" s="328">
        <f t="shared" si="70"/>
        <v>58.99999999999995</v>
      </c>
      <c r="X125" s="64"/>
      <c r="Y125" s="64"/>
      <c r="Z125" s="54"/>
      <c r="AA125" s="54"/>
      <c r="AB125" s="928"/>
      <c r="AC125" s="928"/>
      <c r="AD125" s="344"/>
      <c r="AE125" s="344"/>
      <c r="AF125" s="48">
        <f t="shared" si="61"/>
        <v>-229.55932203389716</v>
      </c>
      <c r="AG125" s="335">
        <f t="shared" si="62"/>
        <v>0.85968256599395043</v>
      </c>
      <c r="AH125" s="944"/>
    </row>
    <row r="126" spans="1:34" ht="19.2" customHeight="1">
      <c r="A126" s="949"/>
      <c r="B126" s="130" t="s">
        <v>105</v>
      </c>
      <c r="C126" s="344"/>
      <c r="D126" s="321" t="s">
        <v>80</v>
      </c>
      <c r="E126" s="177"/>
      <c r="F126" s="273">
        <v>56.87</v>
      </c>
      <c r="G126" s="57">
        <v>1081</v>
      </c>
      <c r="H126" s="45">
        <f t="shared" si="82"/>
        <v>61476.469999999994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3"/>
        <v>1441.3333333333333</v>
      </c>
      <c r="O126" s="86">
        <f t="shared" si="84"/>
        <v>80.074074074074076</v>
      </c>
      <c r="P126" s="54">
        <f t="shared" si="79"/>
        <v>0</v>
      </c>
      <c r="Q126" s="88">
        <f t="shared" si="80"/>
        <v>-10.81481481481481</v>
      </c>
      <c r="R126" s="338">
        <f t="shared" si="81"/>
        <v>0.88101059494702527</v>
      </c>
      <c r="S126" s="950"/>
      <c r="T126" s="50">
        <v>0.75416666666666665</v>
      </c>
      <c r="U126" s="50">
        <v>0.78541666666666665</v>
      </c>
      <c r="V126" s="224">
        <v>7</v>
      </c>
      <c r="W126" s="328">
        <f t="shared" si="70"/>
        <v>45</v>
      </c>
      <c r="X126" s="64"/>
      <c r="Y126" s="64"/>
      <c r="Z126" s="54"/>
      <c r="AA126" s="54"/>
      <c r="AB126" s="928"/>
      <c r="AC126" s="928"/>
      <c r="AD126" s="344"/>
      <c r="AE126" s="344"/>
      <c r="AF126" s="108">
        <f t="shared" si="61"/>
        <v>-194.66666666666674</v>
      </c>
      <c r="AG126" s="109">
        <f t="shared" si="62"/>
        <v>0.88101059494702527</v>
      </c>
      <c r="AH126" s="944"/>
    </row>
    <row r="127" spans="1:34" ht="19.2" customHeight="1">
      <c r="A127" s="949"/>
      <c r="B127" s="130" t="s">
        <v>105</v>
      </c>
      <c r="C127" s="220"/>
      <c r="D127" s="322" t="s">
        <v>177</v>
      </c>
      <c r="E127" s="83"/>
      <c r="F127" s="273">
        <v>51.44</v>
      </c>
      <c r="G127" s="206">
        <v>111.60000000000001</v>
      </c>
      <c r="H127" s="45">
        <f t="shared" si="82"/>
        <v>5740.7040000000006</v>
      </c>
      <c r="I127" s="218"/>
      <c r="J127" s="46">
        <v>20</v>
      </c>
      <c r="K127" s="44">
        <v>1440</v>
      </c>
      <c r="L127" s="47">
        <v>72</v>
      </c>
      <c r="M127" s="329">
        <v>21</v>
      </c>
      <c r="N127" s="57">
        <f t="shared" si="83"/>
        <v>1116.0000000000041</v>
      </c>
      <c r="O127" s="86">
        <f t="shared" si="84"/>
        <v>53.142857142857338</v>
      </c>
      <c r="P127" s="54">
        <f t="shared" si="79"/>
        <v>1</v>
      </c>
      <c r="Q127" s="88">
        <f t="shared" si="80"/>
        <v>-18.857142857142662</v>
      </c>
      <c r="R127" s="338">
        <f t="shared" si="81"/>
        <v>0.7380952380952408</v>
      </c>
      <c r="S127" s="950"/>
      <c r="T127" s="50">
        <v>0.79027777777777775</v>
      </c>
      <c r="U127" s="50">
        <v>0.7944444444444444</v>
      </c>
      <c r="V127" s="331">
        <v>7</v>
      </c>
      <c r="W127" s="328">
        <f t="shared" si="70"/>
        <v>5.9999999999999787</v>
      </c>
      <c r="X127" s="64"/>
      <c r="Y127" s="64"/>
      <c r="Z127" s="54"/>
      <c r="AA127" s="54"/>
      <c r="AB127" s="928"/>
      <c r="AC127" s="928"/>
      <c r="AD127" s="344"/>
      <c r="AE127" s="344"/>
      <c r="AF127" s="108">
        <f t="shared" si="61"/>
        <v>-323.99999999999591</v>
      </c>
      <c r="AG127" s="109">
        <f t="shared" si="62"/>
        <v>0.7750000000000028</v>
      </c>
      <c r="AH127" s="944"/>
    </row>
    <row r="128" spans="1:34" ht="19.2" customHeight="1">
      <c r="A128" s="949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1387</v>
      </c>
      <c r="H128" s="45">
        <f t="shared" si="82"/>
        <v>66021.2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1300.3125000000016</v>
      </c>
      <c r="O128" s="86">
        <f t="shared" si="84"/>
        <v>68.437500000000085</v>
      </c>
      <c r="P128" s="54">
        <f t="shared" si="79"/>
        <v>0</v>
      </c>
      <c r="Q128" s="88">
        <f t="shared" si="80"/>
        <v>-7.3519736842104351</v>
      </c>
      <c r="R128" s="338">
        <f t="shared" si="81"/>
        <v>0.90299479166666785</v>
      </c>
      <c r="S128" s="950"/>
      <c r="T128" s="50">
        <v>0.80972222222222212</v>
      </c>
      <c r="U128" s="50">
        <v>0.85416666666666652</v>
      </c>
      <c r="V128" s="331">
        <v>22</v>
      </c>
      <c r="W128" s="328">
        <f t="shared" si="70"/>
        <v>63.999999999999929</v>
      </c>
      <c r="X128" s="64">
        <v>0.79861111111111116</v>
      </c>
      <c r="Y128" s="64">
        <v>0.80902777777777779</v>
      </c>
      <c r="Z128" s="54"/>
      <c r="AA128" s="54"/>
      <c r="AB128" s="928"/>
      <c r="AC128" s="928"/>
      <c r="AD128" s="344"/>
      <c r="AE128" s="344"/>
      <c r="AF128" s="48">
        <f t="shared" si="61"/>
        <v>-139.68749999999841</v>
      </c>
      <c r="AG128" s="335">
        <f t="shared" si="62"/>
        <v>0.90299479166666774</v>
      </c>
      <c r="AH128" s="944"/>
    </row>
    <row r="129" spans="1:34" ht="19.2" customHeight="1">
      <c r="A129" s="949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1264</v>
      </c>
      <c r="H129" s="45">
        <f t="shared" si="82"/>
        <v>64046.880000000005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1378.9090909090919</v>
      </c>
      <c r="O129" s="86">
        <f t="shared" si="84"/>
        <v>76.606060606060666</v>
      </c>
      <c r="P129" s="54">
        <f t="shared" si="79"/>
        <v>0</v>
      </c>
      <c r="Q129" s="88">
        <f t="shared" si="80"/>
        <v>-6.7272727272726627</v>
      </c>
      <c r="R129" s="338">
        <f t="shared" si="81"/>
        <v>0.91927272727272802</v>
      </c>
      <c r="S129" s="950"/>
      <c r="T129" s="50">
        <v>0.85902777777777761</v>
      </c>
      <c r="U129" s="50">
        <v>0.89722222222222203</v>
      </c>
      <c r="V129" s="331">
        <v>7</v>
      </c>
      <c r="W129" s="328">
        <f t="shared" si="70"/>
        <v>54.999999999999964</v>
      </c>
      <c r="X129" s="64"/>
      <c r="Y129" s="64"/>
      <c r="Z129" s="54"/>
      <c r="AA129" s="54"/>
      <c r="AB129" s="928"/>
      <c r="AC129" s="928"/>
      <c r="AD129" s="344"/>
      <c r="AE129" s="344"/>
      <c r="AF129" s="108">
        <f t="shared" si="61"/>
        <v>-121.0909090909081</v>
      </c>
      <c r="AG129" s="109">
        <f t="shared" si="62"/>
        <v>0.91927272727272791</v>
      </c>
      <c r="AH129" s="944"/>
    </row>
    <row r="130" spans="1:34" ht="19.2" customHeight="1">
      <c r="A130" s="949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903</v>
      </c>
      <c r="H130" s="45">
        <f t="shared" si="82"/>
        <v>52527.51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3"/>
        <v>1389.2307692307686</v>
      </c>
      <c r="O130" s="86">
        <f t="shared" si="84"/>
        <v>86.826923076923038</v>
      </c>
      <c r="P130" s="54">
        <f t="shared" si="79"/>
        <v>0</v>
      </c>
      <c r="Q130" s="88">
        <f t="shared" si="80"/>
        <v>-15.423076923076962</v>
      </c>
      <c r="R130" s="338">
        <f t="shared" si="81"/>
        <v>0.84916306187699797</v>
      </c>
      <c r="S130" s="950"/>
      <c r="T130" s="50">
        <v>0.90138888888888868</v>
      </c>
      <c r="U130" s="50">
        <v>0.92847222222222203</v>
      </c>
      <c r="V130" s="331">
        <v>6</v>
      </c>
      <c r="W130" s="328">
        <f t="shared" si="70"/>
        <v>39.000000000000021</v>
      </c>
      <c r="X130" s="64"/>
      <c r="Y130" s="64"/>
      <c r="Z130" s="54"/>
      <c r="AA130" s="54"/>
      <c r="AB130" s="928"/>
      <c r="AC130" s="928"/>
      <c r="AD130" s="344"/>
      <c r="AE130" s="344"/>
      <c r="AF130" s="108">
        <f t="shared" si="61"/>
        <v>-246.7692307692314</v>
      </c>
      <c r="AG130" s="109">
        <f t="shared" si="62"/>
        <v>0.84916306187699797</v>
      </c>
      <c r="AH130" s="944"/>
    </row>
    <row r="131" spans="1:34" ht="19.2" customHeight="1">
      <c r="A131" s="949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1187</v>
      </c>
      <c r="H131" s="45">
        <f t="shared" si="82"/>
        <v>68015.099999999991</v>
      </c>
      <c r="I131" s="218"/>
      <c r="J131" s="46">
        <v>14</v>
      </c>
      <c r="K131" s="44">
        <v>1772</v>
      </c>
      <c r="L131" s="47">
        <v>121.166666666667</v>
      </c>
      <c r="M131" s="87">
        <v>15</v>
      </c>
      <c r="N131" s="57">
        <f t="shared" ref="N131" si="85">G131/W131*60</f>
        <v>1318.8888888888896</v>
      </c>
      <c r="O131" s="86">
        <f t="shared" ref="O131" si="86">N131/M131</f>
        <v>87.925925925925966</v>
      </c>
      <c r="P131" s="54">
        <f t="shared" ref="P131" si="87">M131-J131</f>
        <v>1</v>
      </c>
      <c r="Q131" s="88">
        <f t="shared" ref="Q131" si="88">O131-L131</f>
        <v>-33.240740740741032</v>
      </c>
      <c r="R131" s="345">
        <f t="shared" ref="R131" si="89">O131/L131</f>
        <v>0.72566101176830033</v>
      </c>
      <c r="S131" s="950"/>
      <c r="T131" s="50">
        <v>0.93333333333333313</v>
      </c>
      <c r="U131" s="50">
        <v>0.9708333333333331</v>
      </c>
      <c r="V131" s="331">
        <v>7</v>
      </c>
      <c r="W131" s="328">
        <f t="shared" si="70"/>
        <v>53.999999999999972</v>
      </c>
      <c r="X131" s="64"/>
      <c r="Y131" s="64"/>
      <c r="Z131" s="54"/>
      <c r="AA131" s="54"/>
      <c r="AB131" s="928"/>
      <c r="AC131" s="928"/>
      <c r="AD131" s="344"/>
      <c r="AE131" s="344"/>
      <c r="AF131" s="48">
        <f t="shared" si="61"/>
        <v>-453.1111111111104</v>
      </c>
      <c r="AG131" s="335">
        <f t="shared" si="62"/>
        <v>0.74429395535490384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950"/>
      <c r="T132" s="50"/>
      <c r="U132" s="50"/>
      <c r="V132" s="331"/>
      <c r="W132" s="328">
        <f t="shared" si="70"/>
        <v>0</v>
      </c>
      <c r="X132" s="64"/>
      <c r="Y132" s="64"/>
      <c r="Z132" s="54"/>
      <c r="AA132" s="54"/>
      <c r="AB132" s="928"/>
      <c r="AC132" s="928"/>
      <c r="AD132" s="344"/>
      <c r="AE132" s="344"/>
      <c r="AF132" s="65"/>
      <c r="AG132" s="336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950"/>
      <c r="T133" s="50"/>
      <c r="U133" s="50"/>
      <c r="V133" s="331"/>
      <c r="W133" s="236">
        <f t="shared" si="70"/>
        <v>0</v>
      </c>
      <c r="X133" s="64"/>
      <c r="Y133" s="64"/>
      <c r="Z133" s="54"/>
      <c r="AA133" s="54"/>
      <c r="AB133" s="928"/>
      <c r="AC133" s="928"/>
      <c r="AD133" s="344"/>
      <c r="AE133" s="344"/>
      <c r="AF133" s="65"/>
      <c r="AG133" s="336"/>
      <c r="AH133" s="944"/>
    </row>
    <row r="134" spans="1:34" ht="19.2" customHeight="1">
      <c r="A134" s="949"/>
      <c r="B134" s="168">
        <v>0</v>
      </c>
      <c r="C134" s="100" t="s">
        <v>241</v>
      </c>
      <c r="D134" s="924" t="s">
        <v>221</v>
      </c>
      <c r="E134" s="924"/>
      <c r="F134" s="283"/>
      <c r="G134" s="101"/>
      <c r="H134" s="102"/>
      <c r="I134" s="238"/>
      <c r="J134" s="239">
        <v>18.666666666666668</v>
      </c>
      <c r="K134" s="239">
        <v>1505.8888888888889</v>
      </c>
      <c r="L134" s="240">
        <v>81.409101457347077</v>
      </c>
      <c r="M134" s="239">
        <f t="shared" ref="M134:O134" si="90">AVERAGE(M122:M133)</f>
        <v>18.399999999999999</v>
      </c>
      <c r="N134" s="239">
        <f t="shared" si="90"/>
        <v>1303.7771575027982</v>
      </c>
      <c r="O134" s="240">
        <f t="shared" si="90"/>
        <v>71.875436065618345</v>
      </c>
      <c r="P134" s="51">
        <f t="shared" ref="P134:P143" si="91">M134-J134</f>
        <v>-0.26666666666666927</v>
      </c>
      <c r="Q134" s="139">
        <f t="shared" ref="Q134:Q143" si="92">O134-L134</f>
        <v>-9.5336653917287322</v>
      </c>
      <c r="R134" s="241">
        <f t="shared" ref="R134:R143" si="93">O134/L134</f>
        <v>0.88289189757580444</v>
      </c>
      <c r="S134" s="943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0</v>
      </c>
      <c r="AF134" s="48">
        <f t="shared" si="61"/>
        <v>-202.1117313860907</v>
      </c>
      <c r="AG134" s="335">
        <f t="shared" si="62"/>
        <v>0.86578576090350357</v>
      </c>
      <c r="AH134" s="944"/>
    </row>
    <row r="135" spans="1:34" ht="19.2" customHeight="1">
      <c r="A135" s="930" t="s">
        <v>242</v>
      </c>
      <c r="B135" s="331" t="s">
        <v>105</v>
      </c>
      <c r="C135" s="344"/>
      <c r="D135" s="82" t="s">
        <v>74</v>
      </c>
      <c r="E135" s="83"/>
      <c r="F135" s="273">
        <v>57.734999999999999</v>
      </c>
      <c r="G135" s="57">
        <v>1549</v>
      </c>
      <c r="H135" s="242">
        <f t="shared" ref="H135:H146" si="94">F135*G135</f>
        <v>89431.514999999999</v>
      </c>
      <c r="I135" s="344"/>
      <c r="J135" s="46">
        <v>16</v>
      </c>
      <c r="K135" s="57">
        <v>1565</v>
      </c>
      <c r="L135" s="86">
        <v>97.8125</v>
      </c>
      <c r="M135" s="225">
        <v>16</v>
      </c>
      <c r="N135" s="57">
        <f t="shared" ref="N135:N143" si="95">G135/W135*60</f>
        <v>1366.7647058823511</v>
      </c>
      <c r="O135" s="115">
        <f t="shared" ref="O135:O143" si="96">N135/M135</f>
        <v>85.422794117646944</v>
      </c>
      <c r="P135" s="54">
        <f t="shared" si="91"/>
        <v>0</v>
      </c>
      <c r="Q135" s="88">
        <f t="shared" si="92"/>
        <v>-12.389705882353056</v>
      </c>
      <c r="R135" s="338">
        <f t="shared" si="93"/>
        <v>0.87333208043600707</v>
      </c>
      <c r="S135" s="934">
        <f>R147</f>
        <v>0.89973074598647906</v>
      </c>
      <c r="T135" s="243">
        <v>0.5</v>
      </c>
      <c r="U135" s="50">
        <v>0.54722222222222228</v>
      </c>
      <c r="V135" s="142">
        <v>5</v>
      </c>
      <c r="W135" s="244">
        <f t="shared" ref="W135:W147" si="97">(U135-T135)*24*60</f>
        <v>68.000000000000085</v>
      </c>
      <c r="X135" s="53"/>
      <c r="Y135" s="53"/>
      <c r="Z135" s="54"/>
      <c r="AA135" s="54"/>
      <c r="AB135" s="928"/>
      <c r="AC135" s="928"/>
      <c r="AD135" s="344"/>
      <c r="AE135" s="344"/>
      <c r="AF135" s="116">
        <f t="shared" si="61"/>
        <v>-198.23529411764889</v>
      </c>
      <c r="AG135" s="120">
        <f t="shared" si="62"/>
        <v>0.87333208043600707</v>
      </c>
      <c r="AH135" s="927">
        <f>AG147</f>
        <v>0.89948043047952786</v>
      </c>
    </row>
    <row r="136" spans="1:34" ht="19.2" customHeight="1">
      <c r="A136" s="931"/>
      <c r="B136" s="331" t="s">
        <v>105</v>
      </c>
      <c r="C136" s="344"/>
      <c r="D136" s="82" t="s">
        <v>160</v>
      </c>
      <c r="E136" s="83"/>
      <c r="F136" s="273">
        <v>53.27</v>
      </c>
      <c r="G136" s="57">
        <v>1099</v>
      </c>
      <c r="H136" s="84">
        <f t="shared" si="94"/>
        <v>58543.73</v>
      </c>
      <c r="I136" s="344"/>
      <c r="J136" s="46">
        <v>16</v>
      </c>
      <c r="K136" s="57">
        <v>1500</v>
      </c>
      <c r="L136" s="86">
        <v>93.75</v>
      </c>
      <c r="M136" s="334">
        <v>16</v>
      </c>
      <c r="N136" s="57">
        <f t="shared" si="95"/>
        <v>1373.7500000000005</v>
      </c>
      <c r="O136" s="86">
        <f t="shared" si="96"/>
        <v>85.859375000000028</v>
      </c>
      <c r="P136" s="54">
        <f t="shared" si="91"/>
        <v>0</v>
      </c>
      <c r="Q136" s="88">
        <f t="shared" si="92"/>
        <v>-7.8906249999999716</v>
      </c>
      <c r="R136" s="338">
        <f t="shared" si="93"/>
        <v>0.91583333333333361</v>
      </c>
      <c r="S136" s="934"/>
      <c r="T136" s="243">
        <v>0.55277777777777781</v>
      </c>
      <c r="U136" s="50">
        <v>0.58611111111111114</v>
      </c>
      <c r="V136" s="142">
        <v>8</v>
      </c>
      <c r="W136" s="244">
        <f t="shared" si="97"/>
        <v>47.999999999999986</v>
      </c>
      <c r="X136" s="53"/>
      <c r="Y136" s="53"/>
      <c r="Z136" s="54"/>
      <c r="AA136" s="54"/>
      <c r="AB136" s="928"/>
      <c r="AC136" s="928"/>
      <c r="AD136" s="344"/>
      <c r="AE136" s="344"/>
      <c r="AF136" s="48">
        <f t="shared" si="61"/>
        <v>-126.24999999999955</v>
      </c>
      <c r="AG136" s="125">
        <f t="shared" si="62"/>
        <v>0.91583333333333361</v>
      </c>
      <c r="AH136" s="927"/>
    </row>
    <row r="137" spans="1:34" ht="19.2" customHeight="1">
      <c r="A137" s="931"/>
      <c r="B137" s="331" t="s">
        <v>105</v>
      </c>
      <c r="C137" s="344"/>
      <c r="D137" s="82" t="s">
        <v>146</v>
      </c>
      <c r="E137" s="83"/>
      <c r="F137" s="273">
        <v>50.67</v>
      </c>
      <c r="G137" s="206">
        <v>1073</v>
      </c>
      <c r="H137" s="84">
        <f t="shared" si="94"/>
        <v>54368.91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5"/>
        <v>1369.7872340425533</v>
      </c>
      <c r="O137" s="86">
        <f t="shared" si="96"/>
        <v>76.099290780141857</v>
      </c>
      <c r="P137" s="54">
        <f t="shared" si="91"/>
        <v>0</v>
      </c>
      <c r="Q137" s="88">
        <f t="shared" si="92"/>
        <v>-7.2340425531914718</v>
      </c>
      <c r="R137" s="338">
        <f t="shared" si="93"/>
        <v>0.91319148936170236</v>
      </c>
      <c r="S137" s="934"/>
      <c r="T137" s="50">
        <v>0.6020833333333333</v>
      </c>
      <c r="U137" s="50">
        <v>0.63472222222222219</v>
      </c>
      <c r="V137" s="246">
        <v>23</v>
      </c>
      <c r="W137" s="244">
        <f t="shared" si="97"/>
        <v>46.999999999999993</v>
      </c>
      <c r="X137" s="53">
        <v>0.59027777777777779</v>
      </c>
      <c r="Y137" s="53">
        <v>0.60069444444444442</v>
      </c>
      <c r="Z137" s="54"/>
      <c r="AA137" s="54"/>
      <c r="AB137" s="928"/>
      <c r="AC137" s="928"/>
      <c r="AD137" s="344"/>
      <c r="AE137" s="344"/>
      <c r="AF137" s="48">
        <f t="shared" si="61"/>
        <v>-130.21276595744666</v>
      </c>
      <c r="AG137" s="125">
        <f t="shared" si="62"/>
        <v>0.91319148936170225</v>
      </c>
      <c r="AH137" s="927"/>
    </row>
    <row r="138" spans="1:34" ht="19.2" customHeight="1">
      <c r="A138" s="931"/>
      <c r="B138" s="331" t="s">
        <v>105</v>
      </c>
      <c r="C138" s="220"/>
      <c r="D138" s="82" t="s">
        <v>115</v>
      </c>
      <c r="E138" s="83"/>
      <c r="F138" s="273">
        <v>54.09</v>
      </c>
      <c r="G138" s="57">
        <v>627.6</v>
      </c>
      <c r="H138" s="84">
        <f t="shared" si="94"/>
        <v>33946.884000000005</v>
      </c>
      <c r="I138" s="344">
        <v>1</v>
      </c>
      <c r="J138" s="87">
        <v>16</v>
      </c>
      <c r="K138" s="57">
        <v>1500</v>
      </c>
      <c r="L138" s="86">
        <v>93.75</v>
      </c>
      <c r="M138" s="225">
        <v>17</v>
      </c>
      <c r="N138" s="57">
        <f t="shared" si="95"/>
        <v>1344.8571428571402</v>
      </c>
      <c r="O138" s="86">
        <f t="shared" si="96"/>
        <v>79.109243697478831</v>
      </c>
      <c r="P138" s="54">
        <f t="shared" si="91"/>
        <v>1</v>
      </c>
      <c r="Q138" s="88">
        <f t="shared" si="92"/>
        <v>-14.640756302521169</v>
      </c>
      <c r="R138" s="343">
        <f t="shared" si="93"/>
        <v>0.84383193277310753</v>
      </c>
      <c r="S138" s="934"/>
      <c r="T138" s="50">
        <v>0.63888888888888884</v>
      </c>
      <c r="U138" s="50">
        <v>0.65833333333333333</v>
      </c>
      <c r="V138" s="246">
        <v>6</v>
      </c>
      <c r="W138" s="244">
        <f t="shared" si="97"/>
        <v>28.00000000000006</v>
      </c>
      <c r="X138" s="53"/>
      <c r="Y138" s="53"/>
      <c r="Z138" s="54"/>
      <c r="AA138" s="54"/>
      <c r="AB138" s="928"/>
      <c r="AC138" s="928"/>
      <c r="AD138" s="344"/>
      <c r="AE138" s="344"/>
      <c r="AF138" s="48">
        <f t="shared" si="61"/>
        <v>-155.14285714285984</v>
      </c>
      <c r="AG138" s="125">
        <f t="shared" si="62"/>
        <v>0.8965714285714268</v>
      </c>
      <c r="AH138" s="927"/>
    </row>
    <row r="139" spans="1:34" ht="19.2" customHeight="1">
      <c r="A139" s="931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1480</v>
      </c>
      <c r="H139" s="84">
        <f t="shared" si="94"/>
        <v>75450.399999999994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5"/>
        <v>1325.3731343283566</v>
      </c>
      <c r="O139" s="86">
        <f t="shared" si="96"/>
        <v>66.268656716417837</v>
      </c>
      <c r="P139" s="54">
        <f t="shared" si="91"/>
        <v>0</v>
      </c>
      <c r="Q139" s="88">
        <f t="shared" si="92"/>
        <v>-5.7313432835821629</v>
      </c>
      <c r="R139" s="338">
        <f t="shared" si="93"/>
        <v>0.92039800995024779</v>
      </c>
      <c r="S139" s="934"/>
      <c r="T139" s="50">
        <v>0.70833333333333337</v>
      </c>
      <c r="U139" s="50">
        <v>0.7548611111111112</v>
      </c>
      <c r="V139" s="247">
        <v>5</v>
      </c>
      <c r="W139" s="244">
        <f t="shared" si="97"/>
        <v>67.000000000000085</v>
      </c>
      <c r="X139" s="53"/>
      <c r="Y139" s="53"/>
      <c r="Z139" s="54"/>
      <c r="AA139" s="54"/>
      <c r="AB139" s="928"/>
      <c r="AC139" s="928"/>
      <c r="AD139" s="344"/>
      <c r="AE139" s="344"/>
      <c r="AF139" s="48">
        <f t="shared" si="61"/>
        <v>-114.62686567164337</v>
      </c>
      <c r="AG139" s="125">
        <f t="shared" si="62"/>
        <v>0.92039800995024768</v>
      </c>
      <c r="AH139" s="927"/>
    </row>
    <row r="140" spans="1:34" ht="19.2" customHeight="1">
      <c r="A140" s="932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960</v>
      </c>
      <c r="H140" s="84">
        <f t="shared" si="94"/>
        <v>48643.200000000004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5"/>
        <v>1339.5348837209301</v>
      </c>
      <c r="O140" s="86">
        <f t="shared" si="96"/>
        <v>78.79616963064295</v>
      </c>
      <c r="P140" s="54">
        <f t="shared" si="91"/>
        <v>0</v>
      </c>
      <c r="Q140" s="88">
        <f t="shared" si="92"/>
        <v>-9.4391244870041078</v>
      </c>
      <c r="R140" s="338">
        <f t="shared" si="93"/>
        <v>0.89302325581395348</v>
      </c>
      <c r="S140" s="935"/>
      <c r="T140" s="63">
        <v>0.7597222222222223</v>
      </c>
      <c r="U140" s="249">
        <v>0.78958333333333341</v>
      </c>
      <c r="V140" s="250">
        <v>7</v>
      </c>
      <c r="W140" s="244">
        <f t="shared" si="97"/>
        <v>43.000000000000007</v>
      </c>
      <c r="X140" s="53"/>
      <c r="Y140" s="53"/>
      <c r="Z140" s="54"/>
      <c r="AA140" s="54"/>
      <c r="AB140" s="928"/>
      <c r="AC140" s="928"/>
      <c r="AD140" s="344"/>
      <c r="AE140" s="344"/>
      <c r="AF140" s="48">
        <f t="shared" si="61"/>
        <v>-160.46511627906989</v>
      </c>
      <c r="AG140" s="125">
        <f t="shared" si="62"/>
        <v>0.89302325581395336</v>
      </c>
      <c r="AH140" s="927"/>
    </row>
    <row r="141" spans="1:34" ht="19.2" customHeight="1">
      <c r="A141" s="932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1710</v>
      </c>
      <c r="H141" s="84">
        <f t="shared" si="94"/>
        <v>87073.2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5"/>
        <v>1298.7341772151892</v>
      </c>
      <c r="O141" s="86">
        <f t="shared" si="96"/>
        <v>68.354430379746802</v>
      </c>
      <c r="P141" s="54">
        <f t="shared" si="91"/>
        <v>0</v>
      </c>
      <c r="Q141" s="88">
        <f t="shared" si="92"/>
        <v>-7.4350433044637185</v>
      </c>
      <c r="R141" s="338">
        <f t="shared" si="93"/>
        <v>0.90189873417721478</v>
      </c>
      <c r="S141" s="935"/>
      <c r="T141" s="63">
        <v>0.79444444444444451</v>
      </c>
      <c r="U141" s="249">
        <v>0.84930555555555565</v>
      </c>
      <c r="V141" s="55">
        <v>7</v>
      </c>
      <c r="W141" s="244">
        <f t="shared" si="97"/>
        <v>79.000000000000043</v>
      </c>
      <c r="X141" s="53"/>
      <c r="Y141" s="53"/>
      <c r="Z141" s="54"/>
      <c r="AA141" s="54"/>
      <c r="AB141" s="928"/>
      <c r="AC141" s="928"/>
      <c r="AD141" s="344"/>
      <c r="AE141" s="344"/>
      <c r="AF141" s="48">
        <f t="shared" si="61"/>
        <v>-141.26582278481078</v>
      </c>
      <c r="AG141" s="125">
        <f t="shared" si="62"/>
        <v>0.90189873417721478</v>
      </c>
      <c r="AH141" s="927"/>
    </row>
    <row r="142" spans="1:34" ht="19.2" customHeight="1">
      <c r="A142" s="932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1041</v>
      </c>
      <c r="H142" s="84">
        <f t="shared" si="94"/>
        <v>58743.63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f t="shared" si="95"/>
        <v>1357.8260869565217</v>
      </c>
      <c r="O142" s="86">
        <f t="shared" si="96"/>
        <v>79.872122762148337</v>
      </c>
      <c r="P142" s="54">
        <f t="shared" si="91"/>
        <v>1</v>
      </c>
      <c r="Q142" s="88">
        <f t="shared" si="92"/>
        <v>-13.877877237851663</v>
      </c>
      <c r="R142" s="436">
        <f t="shared" si="93"/>
        <v>0.8519693094629156</v>
      </c>
      <c r="S142" s="935"/>
      <c r="T142" s="63">
        <v>0.86458333333333337</v>
      </c>
      <c r="U142" s="249">
        <v>0.89652777777777781</v>
      </c>
      <c r="V142" s="55">
        <v>22</v>
      </c>
      <c r="W142" s="244">
        <f t="shared" si="97"/>
        <v>46</v>
      </c>
      <c r="X142" s="53">
        <v>0.85416666666666663</v>
      </c>
      <c r="Y142" s="53">
        <v>0.86388888888888893</v>
      </c>
      <c r="Z142" s="54"/>
      <c r="AA142" s="54"/>
      <c r="AB142" s="928"/>
      <c r="AC142" s="928"/>
      <c r="AD142" s="344"/>
      <c r="AE142" s="344"/>
      <c r="AF142" s="48">
        <f t="shared" si="61"/>
        <v>-142.17391304347825</v>
      </c>
      <c r="AG142" s="125">
        <f t="shared" si="62"/>
        <v>0.90521739130434786</v>
      </c>
      <c r="AH142" s="927"/>
    </row>
    <row r="143" spans="1:34" ht="19.2" customHeight="1">
      <c r="A143" s="932"/>
      <c r="B143" s="331" t="s">
        <v>105</v>
      </c>
      <c r="C143" s="252"/>
      <c r="D143" s="82" t="s">
        <v>85</v>
      </c>
      <c r="E143" s="83"/>
      <c r="F143" s="273">
        <v>50.67</v>
      </c>
      <c r="G143" s="57">
        <v>829</v>
      </c>
      <c r="H143" s="84">
        <f t="shared" si="94"/>
        <v>42005.43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5"/>
        <v>1308.9473684210516</v>
      </c>
      <c r="O143" s="86">
        <f t="shared" si="96"/>
        <v>76.996904024767744</v>
      </c>
      <c r="P143" s="54">
        <f t="shared" si="91"/>
        <v>0</v>
      </c>
      <c r="Q143" s="88">
        <f t="shared" si="92"/>
        <v>-7.7089783281734299</v>
      </c>
      <c r="R143" s="436">
        <f t="shared" si="93"/>
        <v>0.90899122807017474</v>
      </c>
      <c r="S143" s="935"/>
      <c r="T143" s="63">
        <v>0.90138888888888891</v>
      </c>
      <c r="U143" s="249">
        <v>0.92777777777777781</v>
      </c>
      <c r="V143" s="55">
        <v>7</v>
      </c>
      <c r="W143" s="244">
        <f t="shared" si="97"/>
        <v>38.000000000000028</v>
      </c>
      <c r="X143" s="53"/>
      <c r="Y143" s="53"/>
      <c r="Z143" s="54"/>
      <c r="AA143" s="54"/>
      <c r="AB143" s="928"/>
      <c r="AC143" s="928"/>
      <c r="AD143" s="344"/>
      <c r="AE143" s="344"/>
      <c r="AF143" s="48">
        <f t="shared" si="61"/>
        <v>-131.05263157894842</v>
      </c>
      <c r="AG143" s="125">
        <f t="shared" si="62"/>
        <v>0.90899122807017474</v>
      </c>
      <c r="AH143" s="927"/>
    </row>
    <row r="144" spans="1:34" ht="19.2" customHeight="1">
      <c r="A144" s="932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1141</v>
      </c>
      <c r="H144" s="84">
        <f t="shared" si="94"/>
        <v>57609.090000000004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f t="shared" ref="N144" si="98">G144/W144*60</f>
        <v>1291.698113207548</v>
      </c>
      <c r="O144" s="86">
        <f t="shared" ref="O144" si="99">N144/M144</f>
        <v>86.113207547169864</v>
      </c>
      <c r="P144" s="54">
        <f t="shared" ref="P144" si="100">M144-J144</f>
        <v>1</v>
      </c>
      <c r="Q144" s="88">
        <f t="shared" ref="Q144" si="101">O144-L144</f>
        <v>-16.743935309972997</v>
      </c>
      <c r="R144" s="436">
        <f>O144/L144</f>
        <v>0.83721174004192922</v>
      </c>
      <c r="S144" s="935"/>
      <c r="T144" s="63">
        <v>0.93194444444444446</v>
      </c>
      <c r="U144" s="249">
        <v>0.96875</v>
      </c>
      <c r="V144" s="55">
        <v>6</v>
      </c>
      <c r="W144" s="244">
        <f t="shared" si="97"/>
        <v>52.999999999999972</v>
      </c>
      <c r="X144" s="53"/>
      <c r="Y144" s="53"/>
      <c r="Z144" s="54"/>
      <c r="AA144" s="54"/>
      <c r="AB144" s="928"/>
      <c r="AC144" s="928"/>
      <c r="AD144" s="344"/>
      <c r="AE144" s="344"/>
      <c r="AF144" s="48">
        <f t="shared" si="61"/>
        <v>-148.30188679245202</v>
      </c>
      <c r="AG144" s="125">
        <f t="shared" si="62"/>
        <v>0.89701257861635275</v>
      </c>
      <c r="AH144" s="927"/>
    </row>
    <row r="145" spans="1:34" ht="19.2" customHeight="1">
      <c r="A145" s="932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436"/>
      <c r="S145" s="935"/>
      <c r="T145" s="63"/>
      <c r="U145" s="249"/>
      <c r="V145" s="55"/>
      <c r="W145" s="244">
        <f t="shared" si="97"/>
        <v>0</v>
      </c>
      <c r="X145" s="53"/>
      <c r="Y145" s="53"/>
      <c r="Z145" s="54"/>
      <c r="AA145" s="54"/>
      <c r="AB145" s="928"/>
      <c r="AC145" s="928"/>
      <c r="AD145" s="344"/>
      <c r="AE145" s="344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4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436"/>
      <c r="S146" s="935"/>
      <c r="T146" s="63"/>
      <c r="U146" s="249"/>
      <c r="V146" s="55"/>
      <c r="W146" s="244">
        <f t="shared" si="97"/>
        <v>0</v>
      </c>
      <c r="X146" s="53"/>
      <c r="Y146" s="53"/>
      <c r="Z146" s="54"/>
      <c r="AA146" s="54"/>
      <c r="AB146" s="928"/>
      <c r="AC146" s="928"/>
      <c r="AD146" s="344"/>
      <c r="AE146" s="344"/>
      <c r="AF146" s="54"/>
      <c r="AG146" s="338"/>
      <c r="AH146" s="927"/>
    </row>
    <row r="147" spans="1:34" ht="19.2" customHeight="1">
      <c r="A147" s="933"/>
      <c r="B147" s="254">
        <v>0</v>
      </c>
      <c r="C147" s="100" t="s">
        <v>243</v>
      </c>
      <c r="D147" s="924" t="s">
        <v>221</v>
      </c>
      <c r="E147" s="924"/>
      <c r="F147" s="287"/>
      <c r="G147" s="101"/>
      <c r="H147" s="102"/>
      <c r="I147" s="103"/>
      <c r="J147" s="101">
        <v>17.222222222222221</v>
      </c>
      <c r="K147" s="101">
        <v>1487.2222222222222</v>
      </c>
      <c r="L147" s="104">
        <v>87.014053720903561</v>
      </c>
      <c r="M147" s="239">
        <f t="shared" ref="M147:O147" si="102">AVERAGE(M135:M146)</f>
        <v>17.2</v>
      </c>
      <c r="N147" s="239">
        <f t="shared" si="102"/>
        <v>1337.7272846631645</v>
      </c>
      <c r="O147" s="240">
        <f t="shared" si="102"/>
        <v>78.289219465616128</v>
      </c>
      <c r="P147" s="51">
        <f t="shared" ref="P147:P153" si="103">M147-J147</f>
        <v>-2.2222222222222143E-2</v>
      </c>
      <c r="Q147" s="139">
        <f t="shared" ref="Q147:Q153" si="104">O147-L147</f>
        <v>-8.7248342552874334</v>
      </c>
      <c r="R147" s="255">
        <f t="shared" ref="R147:R153" si="105">O147/L147</f>
        <v>0.89973074598647906</v>
      </c>
      <c r="S147" s="936"/>
      <c r="T147" s="63"/>
      <c r="U147" s="63"/>
      <c r="V147" s="55"/>
      <c r="W147" s="328">
        <f t="shared" si="97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0</v>
      </c>
      <c r="AF147" s="201">
        <f t="shared" si="61"/>
        <v>-149.49493755905769</v>
      </c>
      <c r="AG147" s="256">
        <f t="shared" si="62"/>
        <v>0.89948043047952786</v>
      </c>
      <c r="AH147" s="927"/>
    </row>
    <row r="148" spans="1:34" ht="19.2" customHeight="1">
      <c r="A148" s="939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2216</v>
      </c>
      <c r="H148" s="84">
        <f t="shared" ref="H148:H172" si="106">F148*G148</f>
        <v>81814.720000000001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107">G148/W148*60</f>
        <v>1546.0465116279083</v>
      </c>
      <c r="O148" s="47">
        <f t="shared" ref="O148:O153" si="108">N148/M148</f>
        <v>128.8372093023257</v>
      </c>
      <c r="P148" s="48">
        <f t="shared" si="103"/>
        <v>0</v>
      </c>
      <c r="Q148" s="49">
        <f t="shared" si="104"/>
        <v>-37.829457364340954</v>
      </c>
      <c r="R148" s="335">
        <f t="shared" si="105"/>
        <v>0.77302325581395426</v>
      </c>
      <c r="S148" s="940">
        <f>R160</f>
        <v>0.85575435715421078</v>
      </c>
      <c r="T148" s="243">
        <v>0.45833333333333331</v>
      </c>
      <c r="U148" s="50">
        <v>0.51805555555555549</v>
      </c>
      <c r="V148" s="331">
        <v>5</v>
      </c>
      <c r="W148" s="328">
        <f>(U148-T148)*24*60</f>
        <v>85.999999999999929</v>
      </c>
      <c r="X148" s="53"/>
      <c r="Y148" s="53"/>
      <c r="Z148" s="54"/>
      <c r="AA148" s="54"/>
      <c r="AB148" s="928"/>
      <c r="AC148" s="928"/>
      <c r="AD148" s="344"/>
      <c r="AE148" s="344"/>
      <c r="AF148" s="48">
        <f t="shared" si="61"/>
        <v>-453.95348837209167</v>
      </c>
      <c r="AG148" s="125">
        <f t="shared" si="62"/>
        <v>0.77302325581395415</v>
      </c>
      <c r="AH148" s="927">
        <f>AG160</f>
        <v>0.84136372909016877</v>
      </c>
    </row>
    <row r="149" spans="1:34" ht="19.2" customHeight="1">
      <c r="A149" s="939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689.84999999999991</v>
      </c>
      <c r="H149" s="84">
        <f t="shared" si="106"/>
        <v>18281.024999999998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7"/>
        <v>1532.9999999999961</v>
      </c>
      <c r="O149" s="47">
        <f t="shared" si="108"/>
        <v>127.74999999999967</v>
      </c>
      <c r="P149" s="48">
        <f t="shared" si="103"/>
        <v>0</v>
      </c>
      <c r="Q149" s="49">
        <f t="shared" si="104"/>
        <v>-38.916666666666984</v>
      </c>
      <c r="R149" s="335">
        <f t="shared" si="105"/>
        <v>0.76649999999999807</v>
      </c>
      <c r="S149" s="941"/>
      <c r="T149" s="243">
        <v>0.5215277777777777</v>
      </c>
      <c r="U149" s="50">
        <v>0.54027777777777775</v>
      </c>
      <c r="V149" s="331">
        <v>5</v>
      </c>
      <c r="W149" s="328">
        <f t="shared" ref="W149:W159" si="109">(U149-T149)*24*60</f>
        <v>27.000000000000064</v>
      </c>
      <c r="X149" s="53"/>
      <c r="Y149" s="53"/>
      <c r="Z149" s="54"/>
      <c r="AA149" s="54"/>
      <c r="AB149" s="928"/>
      <c r="AC149" s="928"/>
      <c r="AD149" s="344"/>
      <c r="AE149" s="344"/>
      <c r="AF149" s="48">
        <f t="shared" si="61"/>
        <v>-467.00000000000387</v>
      </c>
      <c r="AG149" s="125">
        <f t="shared" si="62"/>
        <v>0.76649999999999807</v>
      </c>
      <c r="AH149" s="929"/>
    </row>
    <row r="150" spans="1:34" ht="19.2" customHeight="1">
      <c r="A150" s="939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6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7"/>
        <v>1230.0000000000043</v>
      </c>
      <c r="O150" s="47">
        <f t="shared" si="108"/>
        <v>102.50000000000036</v>
      </c>
      <c r="P150" s="48">
        <f t="shared" si="103"/>
        <v>0</v>
      </c>
      <c r="Q150" s="49">
        <f t="shared" si="104"/>
        <v>-22.499999999999645</v>
      </c>
      <c r="R150" s="335">
        <f t="shared" si="105"/>
        <v>0.82000000000000284</v>
      </c>
      <c r="S150" s="941"/>
      <c r="T150" s="243">
        <v>0.70833333333333337</v>
      </c>
      <c r="U150" s="50">
        <v>0.71250000000000002</v>
      </c>
      <c r="V150" s="331">
        <v>5</v>
      </c>
      <c r="W150" s="328">
        <f t="shared" si="109"/>
        <v>5.9999999999999787</v>
      </c>
      <c r="X150" s="213"/>
      <c r="Y150" s="213"/>
      <c r="Z150" s="214"/>
      <c r="AA150" s="214"/>
      <c r="AB150" s="928"/>
      <c r="AC150" s="928"/>
      <c r="AD150" s="344"/>
      <c r="AE150" s="344"/>
      <c r="AF150" s="48">
        <f t="shared" si="61"/>
        <v>-269.99999999999568</v>
      </c>
      <c r="AG150" s="125">
        <f t="shared" si="62"/>
        <v>0.82000000000000284</v>
      </c>
      <c r="AH150" s="929"/>
    </row>
    <row r="151" spans="1:34" s="215" customFormat="1" ht="19.2" customHeight="1">
      <c r="A151" s="939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1190</v>
      </c>
      <c r="H151" s="84">
        <f t="shared" si="106"/>
        <v>33998.300000000003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7"/>
        <v>1400.0000000000005</v>
      </c>
      <c r="O151" s="47">
        <f t="shared" si="108"/>
        <v>116.6666666666667</v>
      </c>
      <c r="P151" s="48">
        <f t="shared" si="103"/>
        <v>0</v>
      </c>
      <c r="Q151" s="49">
        <f t="shared" si="104"/>
        <v>-8.3333333333333002</v>
      </c>
      <c r="R151" s="335">
        <f t="shared" si="105"/>
        <v>0.93333333333333357</v>
      </c>
      <c r="S151" s="941"/>
      <c r="T151" s="243">
        <v>0.71597222222222223</v>
      </c>
      <c r="U151" s="50">
        <v>0.75138888888888888</v>
      </c>
      <c r="V151" s="331">
        <v>5</v>
      </c>
      <c r="W151" s="328">
        <f t="shared" si="109"/>
        <v>50.999999999999979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-99.999999999999545</v>
      </c>
      <c r="AG151" s="125">
        <f t="shared" si="62"/>
        <v>0.93333333333333368</v>
      </c>
      <c r="AH151" s="929"/>
    </row>
    <row r="152" spans="1:34" s="215" customFormat="1" ht="19.2" customHeight="1">
      <c r="A152" s="939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388</v>
      </c>
      <c r="H152" s="84">
        <f t="shared" si="106"/>
        <v>7340.9600000000009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7"/>
        <v>1940.000000000007</v>
      </c>
      <c r="O152" s="47">
        <f t="shared" si="108"/>
        <v>388.00000000000142</v>
      </c>
      <c r="P152" s="48">
        <f t="shared" si="103"/>
        <v>0</v>
      </c>
      <c r="Q152" s="49">
        <f t="shared" si="104"/>
        <v>-51.999999999998579</v>
      </c>
      <c r="R152" s="335">
        <f t="shared" si="105"/>
        <v>0.88181818181818505</v>
      </c>
      <c r="S152" s="941"/>
      <c r="T152" s="258">
        <v>0.75486111111111109</v>
      </c>
      <c r="U152" s="63">
        <v>0.7631944444444444</v>
      </c>
      <c r="V152" s="332">
        <v>5</v>
      </c>
      <c r="W152" s="328">
        <f t="shared" si="109"/>
        <v>11.999999999999957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-259.99999999999295</v>
      </c>
      <c r="AG152" s="125">
        <f t="shared" si="62"/>
        <v>0.88181818181818505</v>
      </c>
      <c r="AH152" s="929"/>
    </row>
    <row r="153" spans="1:34" s="215" customFormat="1" ht="19.2" customHeight="1">
      <c r="A153" s="939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259</v>
      </c>
      <c r="H153" s="84">
        <f t="shared" si="106"/>
        <v>4586.8900000000003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7"/>
        <v>1942.5000000000068</v>
      </c>
      <c r="O153" s="47">
        <f t="shared" si="108"/>
        <v>388.50000000000136</v>
      </c>
      <c r="P153" s="48">
        <f t="shared" si="103"/>
        <v>0</v>
      </c>
      <c r="Q153" s="49">
        <f t="shared" si="104"/>
        <v>-51.499999999998636</v>
      </c>
      <c r="R153" s="335">
        <f t="shared" si="105"/>
        <v>0.88295454545454855</v>
      </c>
      <c r="S153" s="941"/>
      <c r="T153" s="258">
        <v>0.76666666666666661</v>
      </c>
      <c r="U153" s="63">
        <v>0.77222222222222214</v>
      </c>
      <c r="V153" s="332">
        <v>5</v>
      </c>
      <c r="W153" s="328">
        <f t="shared" si="109"/>
        <v>7.9999999999999716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-257.49999999999318</v>
      </c>
      <c r="AG153" s="125">
        <f t="shared" si="62"/>
        <v>0.88295454545454855</v>
      </c>
      <c r="AH153" s="929"/>
    </row>
    <row r="154" spans="1:34" s="215" customFormat="1" ht="19.2" customHeight="1">
      <c r="A154" s="939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106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941"/>
      <c r="T154" s="258"/>
      <c r="U154" s="63"/>
      <c r="V154" s="332"/>
      <c r="W154" s="328">
        <f t="shared" si="109"/>
        <v>0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0</v>
      </c>
      <c r="AG154" s="125" t="e">
        <f t="shared" si="62"/>
        <v>#DIV/0!</v>
      </c>
      <c r="AH154" s="929"/>
    </row>
    <row r="155" spans="1:34" s="215" customFormat="1" ht="19.2" customHeight="1">
      <c r="A155" s="939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106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941"/>
      <c r="T155" s="258"/>
      <c r="U155" s="63"/>
      <c r="V155" s="332"/>
      <c r="W155" s="328">
        <f t="shared" si="109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6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941"/>
      <c r="T156" s="258"/>
      <c r="U156" s="63"/>
      <c r="V156" s="332"/>
      <c r="W156" s="262">
        <f t="shared" si="109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6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332"/>
      <c r="W157" s="262">
        <f t="shared" si="109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6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332"/>
      <c r="W158" s="262">
        <f t="shared" si="109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6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941"/>
      <c r="T159" s="258"/>
      <c r="U159" s="63"/>
      <c r="V159" s="332"/>
      <c r="W159" s="263">
        <f t="shared" si="109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245</v>
      </c>
      <c r="D160" s="937" t="s">
        <v>221</v>
      </c>
      <c r="E160" s="938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10">AVERAGE(M148:M159)</f>
        <v>9.6666666666666661</v>
      </c>
      <c r="N160" s="266">
        <f t="shared" si="110"/>
        <v>1598.5910852713207</v>
      </c>
      <c r="O160" s="267">
        <f t="shared" si="110"/>
        <v>208.70897932816584</v>
      </c>
      <c r="P160" s="65">
        <f t="shared" ref="P160:P163" si="111">M160-J160</f>
        <v>0</v>
      </c>
      <c r="Q160" s="74">
        <f t="shared" ref="Q160:Q163" si="112">O160-L160</f>
        <v>-35.179909560723047</v>
      </c>
      <c r="R160" s="268">
        <f>O160/L160</f>
        <v>0.85575435715421078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0</v>
      </c>
      <c r="AF160" s="65">
        <f t="shared" si="61"/>
        <v>-301.40891472867929</v>
      </c>
      <c r="AG160" s="129">
        <f t="shared" si="62"/>
        <v>0.84136372909016877</v>
      </c>
      <c r="AH160" s="929"/>
    </row>
    <row r="161" spans="1:36" ht="19.2" customHeight="1">
      <c r="A161" s="92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3085</v>
      </c>
      <c r="H161" s="84">
        <f t="shared" ref="H161:H170" si="113">F161*G161</f>
        <v>92951.05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14">G161/W161*60</f>
        <v>1194.1935483870966</v>
      </c>
      <c r="O161" s="86">
        <f t="shared" ref="O161:O164" si="115">N161/M161</f>
        <v>66.344086021505362</v>
      </c>
      <c r="P161" s="54">
        <f t="shared" si="111"/>
        <v>0</v>
      </c>
      <c r="Q161" s="88">
        <f t="shared" si="112"/>
        <v>-0.32258064516130958</v>
      </c>
      <c r="R161" s="338">
        <f t="shared" ref="R161:R163" si="116">O161/L161</f>
        <v>0.99516129032258038</v>
      </c>
      <c r="S161" s="927">
        <f>R173</f>
        <v>0.92725527126265239</v>
      </c>
      <c r="T161" s="89">
        <v>0.16666666666666666</v>
      </c>
      <c r="U161" s="89">
        <v>0.27430555555555558</v>
      </c>
      <c r="V161" s="344">
        <v>5</v>
      </c>
      <c r="W161" s="90">
        <f t="shared" ref="W161:W172" si="117">(U161-T161)*24*60</f>
        <v>155.00000000000003</v>
      </c>
      <c r="X161" s="96"/>
      <c r="Y161" s="96"/>
      <c r="Z161" s="54"/>
      <c r="AA161" s="54"/>
      <c r="AB161" s="928"/>
      <c r="AC161" s="928"/>
      <c r="AD161" s="344"/>
      <c r="AE161" s="344"/>
      <c r="AF161" s="54">
        <f t="shared" si="61"/>
        <v>-5.8064516129034018</v>
      </c>
      <c r="AG161" s="338">
        <f t="shared" si="62"/>
        <v>0.99516129032258049</v>
      </c>
      <c r="AH161" s="927">
        <f>AG173</f>
        <v>0.93379916600772772</v>
      </c>
    </row>
    <row r="162" spans="1:36" ht="19.2" customHeight="1">
      <c r="A162" s="92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1511</v>
      </c>
      <c r="H162" s="84">
        <f t="shared" si="113"/>
        <v>53383.63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14"/>
        <v>2014.6666666666665</v>
      </c>
      <c r="O162" s="86">
        <f t="shared" si="115"/>
        <v>167.88888888888889</v>
      </c>
      <c r="P162" s="54">
        <f t="shared" si="111"/>
        <v>0</v>
      </c>
      <c r="Q162" s="88">
        <f t="shared" si="112"/>
        <v>-8.6111111111111143</v>
      </c>
      <c r="R162" s="338">
        <f t="shared" si="116"/>
        <v>0.95121183506452622</v>
      </c>
      <c r="S162" s="927"/>
      <c r="T162" s="89">
        <v>0.28958333333333336</v>
      </c>
      <c r="U162" s="89">
        <v>0.32083333333333336</v>
      </c>
      <c r="V162" s="344">
        <v>22</v>
      </c>
      <c r="W162" s="90">
        <f t="shared" si="117"/>
        <v>45</v>
      </c>
      <c r="X162" s="96">
        <v>0.27916666666666667</v>
      </c>
      <c r="Y162" s="96">
        <v>0.28888888888888892</v>
      </c>
      <c r="Z162" s="54"/>
      <c r="AA162" s="54"/>
      <c r="AB162" s="928"/>
      <c r="AC162" s="928"/>
      <c r="AD162" s="344"/>
      <c r="AE162" s="344"/>
      <c r="AF162" s="54">
        <f t="shared" si="61"/>
        <v>-103.33333333333348</v>
      </c>
      <c r="AG162" s="338">
        <f t="shared" si="62"/>
        <v>0.95121183506452622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2743.7999999999997</v>
      </c>
      <c r="H163" s="84">
        <f t="shared" si="113"/>
        <v>98310.353999999992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4"/>
        <v>2195.0400000000004</v>
      </c>
      <c r="O163" s="86">
        <f t="shared" si="115"/>
        <v>199.54909090909095</v>
      </c>
      <c r="P163" s="54">
        <f t="shared" si="111"/>
        <v>0</v>
      </c>
      <c r="Q163" s="88">
        <f t="shared" si="112"/>
        <v>-4.9963636363635828</v>
      </c>
      <c r="R163" s="338">
        <f t="shared" si="116"/>
        <v>0.97557333333333363</v>
      </c>
      <c r="S163" s="927"/>
      <c r="T163" s="89">
        <v>0.32569444444444445</v>
      </c>
      <c r="U163" s="89">
        <v>0.37777777777777777</v>
      </c>
      <c r="V163" s="344">
        <v>7</v>
      </c>
      <c r="W163" s="90">
        <f t="shared" si="117"/>
        <v>74.999999999999972</v>
      </c>
      <c r="X163" s="96"/>
      <c r="Y163" s="96"/>
      <c r="Z163" s="54"/>
      <c r="AA163" s="54"/>
      <c r="AB163" s="928"/>
      <c r="AC163" s="928"/>
      <c r="AD163" s="344"/>
      <c r="AE163" s="344"/>
      <c r="AF163" s="54">
        <f t="shared" si="61"/>
        <v>-54.959999999999582</v>
      </c>
      <c r="AG163" s="338">
        <f t="shared" si="62"/>
        <v>0.97557333333333351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6707</v>
      </c>
      <c r="H164" s="84">
        <f t="shared" si="113"/>
        <v>244201.86999999997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4"/>
        <v>2381.1834319526624</v>
      </c>
      <c r="O164" s="86">
        <f t="shared" si="115"/>
        <v>238.11834319526625</v>
      </c>
      <c r="P164" s="54">
        <f>M164-J164</f>
        <v>0</v>
      </c>
      <c r="Q164" s="88">
        <f>O164-L164</f>
        <v>-38.781656804733728</v>
      </c>
      <c r="R164" s="338">
        <f>O164/L164</f>
        <v>0.85994345682653039</v>
      </c>
      <c r="S164" s="927"/>
      <c r="T164" s="89">
        <v>0.4194444444444444</v>
      </c>
      <c r="U164" s="89">
        <v>0.53680555555555554</v>
      </c>
      <c r="V164" s="344">
        <v>8</v>
      </c>
      <c r="W164" s="90">
        <f t="shared" si="117"/>
        <v>169.00000000000003</v>
      </c>
      <c r="X164" s="96"/>
      <c r="Y164" s="96"/>
      <c r="Z164" s="54"/>
      <c r="AA164" s="54"/>
      <c r="AB164" s="928"/>
      <c r="AC164" s="928"/>
      <c r="AD164" s="344">
        <v>1</v>
      </c>
      <c r="AE164" s="344"/>
      <c r="AF164" s="54">
        <f>N164-K164</f>
        <v>-387.81656804733757</v>
      </c>
      <c r="AG164" s="338">
        <f>N164/K164</f>
        <v>0.85994345682653028</v>
      </c>
      <c r="AH164" s="927"/>
    </row>
    <row r="165" spans="1:36" ht="19.2" customHeight="1">
      <c r="A165" s="92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13"/>
        <v>0</v>
      </c>
      <c r="I165" s="344"/>
      <c r="J165" s="87"/>
      <c r="K165" s="57"/>
      <c r="L165" s="86"/>
      <c r="M165" s="87"/>
      <c r="N165" s="57"/>
      <c r="O165" s="86"/>
      <c r="P165" s="54"/>
      <c r="Q165" s="88"/>
      <c r="R165" s="338"/>
      <c r="S165" s="927"/>
      <c r="T165" s="89"/>
      <c r="U165" s="89"/>
      <c r="V165" s="344"/>
      <c r="W165" s="90">
        <f t="shared" si="117"/>
        <v>0</v>
      </c>
      <c r="X165" s="96"/>
      <c r="Y165" s="96"/>
      <c r="Z165" s="54"/>
      <c r="AA165" s="54"/>
      <c r="AB165" s="928"/>
      <c r="AC165" s="928"/>
      <c r="AD165" s="344"/>
      <c r="AE165" s="344"/>
      <c r="AF165" s="54">
        <f>N165-K165</f>
        <v>0</v>
      </c>
      <c r="AG165" s="338" t="e">
        <f>N165/K165</f>
        <v>#DIV/0!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3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927"/>
      <c r="T166" s="89"/>
      <c r="U166" s="89"/>
      <c r="V166" s="344"/>
      <c r="W166" s="90">
        <f t="shared" si="117"/>
        <v>0</v>
      </c>
      <c r="X166" s="96"/>
      <c r="Y166" s="96"/>
      <c r="Z166" s="54"/>
      <c r="AA166" s="54"/>
      <c r="AB166" s="928"/>
      <c r="AC166" s="928"/>
      <c r="AD166" s="344"/>
      <c r="AE166" s="344"/>
      <c r="AF166" s="54">
        <f>N166-K166</f>
        <v>0</v>
      </c>
      <c r="AG166" s="338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3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927"/>
      <c r="T167" s="89"/>
      <c r="U167" s="89"/>
      <c r="V167" s="344" t="s">
        <v>15</v>
      </c>
      <c r="W167" s="90">
        <f t="shared" si="117"/>
        <v>0</v>
      </c>
      <c r="X167" s="96"/>
      <c r="Y167" s="96"/>
      <c r="Z167" s="54"/>
      <c r="AA167" s="54"/>
      <c r="AB167" s="928"/>
      <c r="AC167" s="928"/>
      <c r="AD167" s="344"/>
      <c r="AE167" s="344"/>
      <c r="AF167" s="54">
        <f t="shared" si="61"/>
        <v>0</v>
      </c>
      <c r="AG167" s="338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3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927"/>
      <c r="T168" s="89"/>
      <c r="U168" s="89"/>
      <c r="V168" s="344"/>
      <c r="W168" s="90">
        <f t="shared" si="117"/>
        <v>0</v>
      </c>
      <c r="X168" s="96"/>
      <c r="Y168" s="96"/>
      <c r="Z168" s="54"/>
      <c r="AA168" s="54"/>
      <c r="AB168" s="928"/>
      <c r="AC168" s="928"/>
      <c r="AD168" s="344"/>
      <c r="AE168" s="344"/>
      <c r="AF168" s="54">
        <f t="shared" si="61"/>
        <v>0</v>
      </c>
      <c r="AG168" s="338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3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927"/>
      <c r="T169" s="89"/>
      <c r="U169" s="89"/>
      <c r="V169" s="344"/>
      <c r="W169" s="90">
        <f t="shared" si="117"/>
        <v>0</v>
      </c>
      <c r="X169" s="96"/>
      <c r="Y169" s="96"/>
      <c r="Z169" s="54"/>
      <c r="AA169" s="54"/>
      <c r="AB169" s="928"/>
      <c r="AC169" s="928"/>
      <c r="AD169" s="344"/>
      <c r="AE169" s="344"/>
      <c r="AF169" s="54">
        <f t="shared" si="61"/>
        <v>0</v>
      </c>
      <c r="AG169" s="338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3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927"/>
      <c r="T170" s="89"/>
      <c r="U170" s="89"/>
      <c r="V170" s="344"/>
      <c r="W170" s="90">
        <f t="shared" si="117"/>
        <v>0</v>
      </c>
      <c r="X170" s="96"/>
      <c r="Y170" s="96"/>
      <c r="Z170" s="54"/>
      <c r="AA170" s="54"/>
      <c r="AB170" s="928"/>
      <c r="AC170" s="928"/>
      <c r="AD170" s="344"/>
      <c r="AE170" s="344"/>
      <c r="AF170" s="54">
        <f t="shared" si="61"/>
        <v>0</v>
      </c>
      <c r="AG170" s="338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6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927"/>
      <c r="T171" s="89"/>
      <c r="U171" s="89"/>
      <c r="V171" s="344"/>
      <c r="W171" s="90">
        <f t="shared" si="117"/>
        <v>0</v>
      </c>
      <c r="X171" s="96"/>
      <c r="Y171" s="96"/>
      <c r="Z171" s="54"/>
      <c r="AA171" s="54"/>
      <c r="AB171" s="928"/>
      <c r="AC171" s="928"/>
      <c r="AD171" s="344"/>
      <c r="AE171" s="344"/>
      <c r="AF171" s="54"/>
      <c r="AG171" s="338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6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927"/>
      <c r="T172" s="89"/>
      <c r="U172" s="89"/>
      <c r="V172" s="344"/>
      <c r="W172" s="90">
        <f t="shared" si="117"/>
        <v>0</v>
      </c>
      <c r="X172" s="96"/>
      <c r="Y172" s="96"/>
      <c r="Z172" s="54"/>
      <c r="AA172" s="54"/>
      <c r="AB172" s="928"/>
      <c r="AC172" s="928"/>
      <c r="AD172" s="344"/>
      <c r="AE172" s="344"/>
      <c r="AF172" s="54"/>
      <c r="AG172" s="338"/>
      <c r="AH172" s="927"/>
    </row>
    <row r="173" spans="1:36" ht="19.2" customHeight="1">
      <c r="A173" s="926"/>
      <c r="B173" s="121">
        <v>0</v>
      </c>
      <c r="C173" s="100" t="s">
        <v>247</v>
      </c>
      <c r="D173" s="924" t="s">
        <v>221</v>
      </c>
      <c r="E173" s="924"/>
      <c r="F173" s="277"/>
      <c r="G173" s="101"/>
      <c r="H173" s="102"/>
      <c r="I173" s="103"/>
      <c r="J173" s="101">
        <v>12.75</v>
      </c>
      <c r="K173" s="101">
        <v>2084.25</v>
      </c>
      <c r="L173" s="104">
        <v>181.15303030303031</v>
      </c>
      <c r="M173" s="101">
        <f t="shared" ref="M173:O173" si="118">AVERAGE(M161:M172)</f>
        <v>12.75</v>
      </c>
      <c r="N173" s="101">
        <f t="shared" si="118"/>
        <v>1946.2709117516065</v>
      </c>
      <c r="O173" s="104">
        <f t="shared" si="118"/>
        <v>167.97510225368785</v>
      </c>
      <c r="P173" s="54">
        <f>M173-J173</f>
        <v>0</v>
      </c>
      <c r="Q173" s="88">
        <f>O173-L173</f>
        <v>-13.177928049342455</v>
      </c>
      <c r="R173" s="105">
        <f>O173/L173</f>
        <v>0.92725527126265239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0</v>
      </c>
      <c r="AF173" s="54">
        <f t="shared" si="61"/>
        <v>-137.97908824839351</v>
      </c>
      <c r="AG173" s="338">
        <f t="shared" si="62"/>
        <v>0.93379916600772772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B1:W38"/>
  <sheetViews>
    <sheetView zoomScale="40" zoomScaleNormal="40" workbookViewId="0">
      <selection activeCell="D14" sqref="D1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190</v>
      </c>
      <c r="E3" s="860"/>
      <c r="F3" s="849" t="s">
        <v>2</v>
      </c>
      <c r="G3" s="810"/>
      <c r="H3" s="861">
        <v>264034.84999999998</v>
      </c>
      <c r="I3" s="862"/>
      <c r="J3" s="849" t="s">
        <v>3</v>
      </c>
      <c r="K3" s="810"/>
      <c r="L3" s="854">
        <v>8772194.1975385491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362.35211072762701</v>
      </c>
      <c r="G6" s="851"/>
      <c r="H6" s="829">
        <f>AVERAGE(D13:P13,Q13)</f>
        <v>147.45673752001196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8</v>
      </c>
      <c r="Q6" s="818">
        <v>6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332.5855552650176</v>
      </c>
      <c r="G7" s="822"/>
      <c r="H7" s="823">
        <f>AVERAGE(D14:P14,Q14)</f>
        <v>131.63036916741751</v>
      </c>
      <c r="I7" s="824"/>
      <c r="J7" s="823">
        <f>AVERAGE(D31:E31,G31:H31)</f>
        <v>702.54251911934057</v>
      </c>
      <c r="K7" s="824"/>
      <c r="L7" s="825">
        <f>AVERAGE(K31:M31)</f>
        <v>777.10047191472142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0.89704537515479932</v>
      </c>
      <c r="G8" s="828"/>
      <c r="H8" s="827">
        <f>AVERAGE(D15:O15,P15:Q15)</f>
        <v>0.89017448528610965</v>
      </c>
      <c r="I8" s="828"/>
      <c r="J8" s="827">
        <f>AVERAGE(D32:E32,G32:H32)</f>
        <v>0.94629379446571071</v>
      </c>
      <c r="K8" s="828"/>
      <c r="L8" s="827">
        <f>AVERAGE(K32:M32)</f>
        <v>0.86344496879413501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135.41778816789875</v>
      </c>
      <c r="E13" s="19">
        <v>116.28191434468523</v>
      </c>
      <c r="F13" s="19">
        <v>139.69153535233255</v>
      </c>
      <c r="G13" s="19">
        <v>314.44047619047615</v>
      </c>
      <c r="H13" s="19">
        <v>228.57142857142858</v>
      </c>
      <c r="I13" s="19">
        <v>86.315746474028217</v>
      </c>
      <c r="J13" s="19">
        <v>112.44789915966385</v>
      </c>
      <c r="K13" s="19">
        <v>90.753891468868261</v>
      </c>
      <c r="L13" s="19">
        <v>90.037151960526572</v>
      </c>
      <c r="M13" s="19">
        <v>82.117726915327538</v>
      </c>
      <c r="N13" s="19">
        <v>88.59836263452749</v>
      </c>
      <c r="O13" s="19">
        <v>243.88888888888889</v>
      </c>
      <c r="P13" s="19">
        <v>185.83151515151513</v>
      </c>
      <c r="Q13" s="21">
        <v>150</v>
      </c>
    </row>
    <row r="14" spans="2:17" ht="39.9" customHeight="1">
      <c r="B14" s="802"/>
      <c r="C14" s="14" t="s">
        <v>133</v>
      </c>
      <c r="D14" s="19">
        <v>127.44131339004376</v>
      </c>
      <c r="E14" s="19">
        <v>98.812779259601029</v>
      </c>
      <c r="F14" s="19">
        <v>123.20431958255408</v>
      </c>
      <c r="G14" s="19">
        <v>279.9336865179107</v>
      </c>
      <c r="H14" s="19">
        <v>221.40207729488938</v>
      </c>
      <c r="I14" s="19">
        <v>78.26104009593395</v>
      </c>
      <c r="J14" s="19">
        <v>93.235907674415785</v>
      </c>
      <c r="K14" s="19">
        <v>76.921487846959835</v>
      </c>
      <c r="L14" s="19">
        <v>80.419412357727936</v>
      </c>
      <c r="M14" s="19">
        <v>73.636264653952637</v>
      </c>
      <c r="N14" s="19">
        <v>78.830715079974112</v>
      </c>
      <c r="O14" s="19">
        <v>201.66795634920683</v>
      </c>
      <c r="P14" s="19">
        <v>170.8572467022133</v>
      </c>
      <c r="Q14" s="9">
        <v>138.20096153846163</v>
      </c>
    </row>
    <row r="15" spans="2:17" ht="39.9" customHeight="1">
      <c r="B15" s="803"/>
      <c r="C15" s="290" t="s">
        <v>134</v>
      </c>
      <c r="D15" s="10">
        <f t="shared" ref="D15:Q15" si="0">D14/D13</f>
        <v>0.94109728946417814</v>
      </c>
      <c r="E15" s="10">
        <f t="shared" si="0"/>
        <v>0.84976911342118233</v>
      </c>
      <c r="F15" s="10">
        <f t="shared" si="0"/>
        <v>0.88197412442927114</v>
      </c>
      <c r="G15" s="10">
        <f t="shared" si="0"/>
        <v>0.89025970800380505</v>
      </c>
      <c r="H15" s="10">
        <f t="shared" si="0"/>
        <v>0.96863408816514096</v>
      </c>
      <c r="I15" s="10">
        <f t="shared" si="0"/>
        <v>0.90668323327867106</v>
      </c>
      <c r="J15" s="10">
        <f t="shared" si="0"/>
        <v>0.82914761744041909</v>
      </c>
      <c r="K15" s="10">
        <f t="shared" si="0"/>
        <v>0.84758335540186258</v>
      </c>
      <c r="L15" s="10">
        <f t="shared" si="0"/>
        <v>0.8931803217519011</v>
      </c>
      <c r="M15" s="10">
        <f t="shared" si="0"/>
        <v>0.8967158178876502</v>
      </c>
      <c r="N15" s="10">
        <f t="shared" si="0"/>
        <v>0.8897536335423557</v>
      </c>
      <c r="O15" s="10">
        <f t="shared" si="0"/>
        <v>0.82688455906280711</v>
      </c>
      <c r="P15" s="292">
        <f t="shared" si="0"/>
        <v>0.91942018856654761</v>
      </c>
      <c r="Q15" s="11">
        <f t="shared" si="0"/>
        <v>0.92133974358974413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0.4548611111111111</v>
      </c>
    </row>
    <row r="17" spans="2:23" ht="22.8" customHeight="1">
      <c r="B17" s="805"/>
      <c r="C17" s="290" t="s">
        <v>36</v>
      </c>
      <c r="D17" s="12">
        <v>0.65347222222222212</v>
      </c>
      <c r="E17" s="12">
        <v>0.62569444444444433</v>
      </c>
      <c r="F17" s="12">
        <v>0.57291666666666674</v>
      </c>
      <c r="G17" s="12">
        <v>0.6611111111111112</v>
      </c>
      <c r="H17" s="12">
        <v>0.66874999999999996</v>
      </c>
      <c r="I17" s="12">
        <v>0.71180555555555558</v>
      </c>
      <c r="J17" s="12">
        <v>0.8159722222222221</v>
      </c>
      <c r="K17" s="12">
        <v>0.73749999999999993</v>
      </c>
      <c r="L17" s="12">
        <v>0.99166666666666647</v>
      </c>
      <c r="M17" s="12">
        <v>0.99097222222222192</v>
      </c>
      <c r="N17" s="12">
        <v>0.98472222222222217</v>
      </c>
      <c r="O17" s="22">
        <v>0.77986111111111101</v>
      </c>
      <c r="P17" s="12">
        <v>0.6513888888888888</v>
      </c>
      <c r="Q17" s="293">
        <v>0.63888888888888895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 t="s">
        <v>15</v>
      </c>
      <c r="J20" s="295">
        <v>2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>
        <v>1</v>
      </c>
      <c r="F21" s="295">
        <v>1</v>
      </c>
      <c r="G21" s="295" t="s">
        <v>15</v>
      </c>
      <c r="H21" s="295" t="s">
        <v>15</v>
      </c>
      <c r="I21" s="295">
        <v>1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787" t="s">
        <v>140</v>
      </c>
      <c r="C22" s="810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168.57291208791213</v>
      </c>
      <c r="E31" s="8">
        <v>829.88440860215144</v>
      </c>
      <c r="F31" s="8">
        <v>0</v>
      </c>
      <c r="G31" s="8">
        <v>883.08617740954469</v>
      </c>
      <c r="H31" s="306">
        <v>928.62657837775373</v>
      </c>
      <c r="I31" s="305">
        <v>0</v>
      </c>
      <c r="J31" s="8">
        <v>0</v>
      </c>
      <c r="K31" s="8">
        <v>637.5396825396848</v>
      </c>
      <c r="L31" s="8">
        <v>763.51088434995904</v>
      </c>
      <c r="M31" s="306">
        <v>930.25084885452031</v>
      </c>
      <c r="N31" s="289"/>
      <c r="O31" s="289"/>
      <c r="P31" s="289"/>
      <c r="Q31" s="289"/>
    </row>
    <row r="32" spans="2:23" ht="39.9" customHeight="1">
      <c r="B32" s="803"/>
      <c r="C32" s="324" t="s">
        <v>134</v>
      </c>
      <c r="D32" s="307">
        <f t="shared" ref="D32:M32" si="1">D31/D30</f>
        <v>0.7662405094905097</v>
      </c>
      <c r="E32" s="10">
        <f t="shared" si="1"/>
        <v>1.0059204952753351</v>
      </c>
      <c r="F32" s="10">
        <f t="shared" si="1"/>
        <v>0</v>
      </c>
      <c r="G32" s="10">
        <f t="shared" si="1"/>
        <v>0.98120686378838295</v>
      </c>
      <c r="H32" s="10">
        <f t="shared" si="1"/>
        <v>1.0318073093086153</v>
      </c>
      <c r="I32" s="305">
        <f t="shared" si="1"/>
        <v>0</v>
      </c>
      <c r="J32" s="10">
        <f t="shared" si="1"/>
        <v>0</v>
      </c>
      <c r="K32" s="10">
        <f t="shared" si="1"/>
        <v>0.70837742504409418</v>
      </c>
      <c r="L32" s="10">
        <f t="shared" si="1"/>
        <v>0.84834542705551008</v>
      </c>
      <c r="M32" s="11">
        <f t="shared" si="1"/>
        <v>1.0336120542828005</v>
      </c>
      <c r="N32" s="289"/>
      <c r="O32" s="289"/>
      <c r="P32" s="289"/>
      <c r="Q32" s="289"/>
    </row>
    <row r="33" spans="2:17" ht="25.8" customHeight="1">
      <c r="B33" s="804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2567.9999999999682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805"/>
      <c r="C34" s="324" t="s">
        <v>36</v>
      </c>
      <c r="D34" s="308">
        <v>0.41319444444444442</v>
      </c>
      <c r="E34" s="12">
        <v>0.35625000000000001</v>
      </c>
      <c r="F34" s="12">
        <v>0</v>
      </c>
      <c r="G34" s="12">
        <v>1066.1538461538435</v>
      </c>
      <c r="H34" s="293">
        <v>0.49583333333333335</v>
      </c>
      <c r="I34" s="23">
        <v>0</v>
      </c>
      <c r="J34" s="12">
        <v>0</v>
      </c>
      <c r="K34" s="12">
        <v>0.80555555555555547</v>
      </c>
      <c r="L34" s="12">
        <v>46237.076388888891</v>
      </c>
      <c r="M34" s="13">
        <v>46237.020833333336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theme="8" tint="0.79998168889431442"/>
    <pageSetUpPr fitToPage="1"/>
  </sheetPr>
  <dimension ref="A1:R126"/>
  <sheetViews>
    <sheetView topLeftCell="A79"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82900</v>
      </c>
      <c r="F1" s="351" t="s">
        <v>3</v>
      </c>
      <c r="G1" s="352">
        <f>SUM(H5:H124)</f>
        <v>1541017.7927272725</v>
      </c>
      <c r="H1" s="353" t="s">
        <v>258</v>
      </c>
      <c r="I1" s="354">
        <f>+J16+J64+J24+J38+J51+J81+J100+J91+J57+J124+J111</f>
        <v>44.002380952380953</v>
      </c>
      <c r="J1" s="863" t="s">
        <v>259</v>
      </c>
      <c r="K1" s="864"/>
      <c r="L1" s="865"/>
      <c r="M1" s="863" t="s">
        <v>260</v>
      </c>
      <c r="N1" s="864"/>
      <c r="O1" s="864"/>
      <c r="P1" s="864"/>
      <c r="Q1" s="864"/>
      <c r="R1" s="865"/>
    </row>
    <row r="2" spans="1:18" ht="26.25" customHeight="1" thickBot="1">
      <c r="A2" s="869" t="s">
        <v>346</v>
      </c>
      <c r="B2" s="870"/>
      <c r="C2" s="356"/>
      <c r="D2" s="357" t="s">
        <v>262</v>
      </c>
      <c r="E2" s="358">
        <f>AVERAGE(L16,L24,L38,L51,L100,L111,L91)</f>
        <v>507.5417698236339</v>
      </c>
      <c r="F2" s="359" t="s">
        <v>40</v>
      </c>
      <c r="G2" s="360">
        <f>G1/E1</f>
        <v>18.588875666191466</v>
      </c>
      <c r="H2" s="361" t="s">
        <v>263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264</v>
      </c>
      <c r="B3" s="873" t="s">
        <v>265</v>
      </c>
      <c r="C3" s="363"/>
      <c r="D3" s="874" t="s">
        <v>266</v>
      </c>
      <c r="E3" s="874"/>
      <c r="F3" s="875" t="s">
        <v>43</v>
      </c>
      <c r="G3" s="876" t="s">
        <v>267</v>
      </c>
      <c r="H3" s="877" t="s">
        <v>268</v>
      </c>
      <c r="I3" s="878" t="s">
        <v>269</v>
      </c>
      <c r="J3" s="880" t="s">
        <v>347</v>
      </c>
      <c r="K3" s="888" t="s">
        <v>348</v>
      </c>
      <c r="L3" s="890" t="s">
        <v>262</v>
      </c>
      <c r="M3" s="881" t="s">
        <v>48</v>
      </c>
      <c r="N3" s="881"/>
      <c r="O3" s="880" t="s">
        <v>273</v>
      </c>
      <c r="P3" s="883" t="s">
        <v>349</v>
      </c>
      <c r="Q3" s="880" t="s">
        <v>350</v>
      </c>
      <c r="R3" s="880"/>
    </row>
    <row r="4" spans="1:18" ht="15.75" customHeight="1">
      <c r="A4" s="872"/>
      <c r="B4" s="873"/>
      <c r="C4" s="363"/>
      <c r="D4" s="874"/>
      <c r="E4" s="874"/>
      <c r="F4" s="875"/>
      <c r="G4" s="876"/>
      <c r="H4" s="877"/>
      <c r="I4" s="879"/>
      <c r="J4" s="882"/>
      <c r="K4" s="889"/>
      <c r="L4" s="891"/>
      <c r="M4" s="364" t="s">
        <v>50</v>
      </c>
      <c r="N4" s="364" t="s">
        <v>51</v>
      </c>
      <c r="O4" s="882"/>
      <c r="P4" s="884"/>
      <c r="Q4" s="365" t="s">
        <v>351</v>
      </c>
      <c r="R4" s="365" t="s">
        <v>352</v>
      </c>
    </row>
    <row r="5" spans="1:18">
      <c r="A5" s="892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749</v>
      </c>
      <c r="H5" s="370">
        <f>F5*G5</f>
        <v>19204.36</v>
      </c>
      <c r="I5" s="371"/>
      <c r="J5" s="372">
        <v>10</v>
      </c>
      <c r="K5" s="373">
        <f t="shared" ref="K5:K8" si="0">G5/P5*60</f>
        <v>1498.0000000000014</v>
      </c>
      <c r="L5" s="374">
        <f t="shared" ref="L5:L8" si="1">K5/J5</f>
        <v>149.80000000000013</v>
      </c>
      <c r="M5" s="375">
        <v>0.4548611111111111</v>
      </c>
      <c r="N5" s="375">
        <v>0.47569444444444442</v>
      </c>
      <c r="O5" s="365">
        <v>5</v>
      </c>
      <c r="P5" s="376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363">
        <v>2196</v>
      </c>
      <c r="H6" s="370">
        <f t="shared" ref="H6:H15" si="3">F6*G6</f>
        <v>65550.600000000006</v>
      </c>
      <c r="I6" s="371"/>
      <c r="J6" s="372">
        <v>13</v>
      </c>
      <c r="K6" s="373">
        <f t="shared" si="0"/>
        <v>1756.8000000000006</v>
      </c>
      <c r="L6" s="374">
        <f t="shared" si="1"/>
        <v>135.1384615384616</v>
      </c>
      <c r="M6" s="375">
        <v>0.47916666666666669</v>
      </c>
      <c r="N6" s="375">
        <v>0.53125</v>
      </c>
      <c r="O6" s="365">
        <v>5</v>
      </c>
      <c r="P6" s="376">
        <f t="shared" si="2"/>
        <v>74.999999999999972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363">
        <v>1872</v>
      </c>
      <c r="H7" s="370">
        <f t="shared" si="3"/>
        <v>55261.440000000002</v>
      </c>
      <c r="I7" s="371"/>
      <c r="J7" s="372">
        <v>13</v>
      </c>
      <c r="K7" s="373">
        <f t="shared" si="0"/>
        <v>1728.000000000002</v>
      </c>
      <c r="L7" s="374">
        <f t="shared" si="1"/>
        <v>132.92307692307708</v>
      </c>
      <c r="M7" s="375">
        <v>0.53472222222222221</v>
      </c>
      <c r="N7" s="375">
        <v>0.57986111111111105</v>
      </c>
      <c r="O7" s="365">
        <v>5</v>
      </c>
      <c r="P7" s="376">
        <f t="shared" si="2"/>
        <v>64.999999999999929</v>
      </c>
      <c r="Q7" s="377"/>
      <c r="R7" s="377"/>
    </row>
    <row r="8" spans="1:18">
      <c r="A8" s="892"/>
      <c r="B8" s="366" t="s">
        <v>104</v>
      </c>
      <c r="C8" s="366"/>
      <c r="D8" s="367" t="s">
        <v>282</v>
      </c>
      <c r="E8" s="368"/>
      <c r="F8" s="369">
        <v>30</v>
      </c>
      <c r="G8" s="363">
        <v>2339</v>
      </c>
      <c r="H8" s="370">
        <f t="shared" si="3"/>
        <v>70170</v>
      </c>
      <c r="I8" s="371"/>
      <c r="J8" s="372">
        <v>13</v>
      </c>
      <c r="K8" s="373">
        <f t="shared" si="0"/>
        <v>1754.2499999999993</v>
      </c>
      <c r="L8" s="374">
        <f t="shared" si="1"/>
        <v>134.94230769230765</v>
      </c>
      <c r="M8" s="375">
        <v>0.58333333333333337</v>
      </c>
      <c r="N8" s="375">
        <v>0.63888888888888895</v>
      </c>
      <c r="O8" s="365">
        <v>5</v>
      </c>
      <c r="P8" s="376">
        <f t="shared" si="2"/>
        <v>80.000000000000028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893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894"/>
      <c r="B16" s="366">
        <v>0</v>
      </c>
      <c r="C16" s="383" t="s">
        <v>283</v>
      </c>
      <c r="D16" s="895" t="s">
        <v>284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1684.2625000000007</v>
      </c>
      <c r="L16" s="389">
        <f>AVERAGE(L5:L15)</f>
        <v>138.20096153846163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2339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1754.2499999999993</v>
      </c>
      <c r="L17" s="374">
        <f>K17/J17</f>
        <v>175.42499999999993</v>
      </c>
      <c r="M17" s="375">
        <v>0.17013888888888887</v>
      </c>
      <c r="N17" s="375">
        <v>0.22569444444444445</v>
      </c>
      <c r="O17" s="365">
        <v>5</v>
      </c>
      <c r="P17" s="376">
        <f>(N17-M17)*24*60</f>
        <v>80.000000000000028</v>
      </c>
      <c r="Q17" s="365"/>
      <c r="R17" s="365"/>
    </row>
    <row r="18" spans="1:18" ht="15.75" customHeight="1">
      <c r="A18" s="896"/>
      <c r="B18" s="366">
        <v>0</v>
      </c>
      <c r="C18" s="379"/>
      <c r="D18" s="367" t="s">
        <v>287</v>
      </c>
      <c r="E18" s="367"/>
      <c r="F18" s="369" t="s">
        <v>106</v>
      </c>
      <c r="G18" s="380">
        <v>2196</v>
      </c>
      <c r="H18" s="370">
        <f t="shared" si="4"/>
        <v>0</v>
      </c>
      <c r="I18" s="371"/>
      <c r="J18" s="372">
        <v>9</v>
      </c>
      <c r="K18" s="373">
        <f t="shared" si="5"/>
        <v>1647</v>
      </c>
      <c r="L18" s="374">
        <f t="shared" ref="L18:L21" si="6">K18/J18</f>
        <v>183</v>
      </c>
      <c r="M18" s="375">
        <v>0.22916666666666666</v>
      </c>
      <c r="N18" s="375">
        <v>0.28472222222222221</v>
      </c>
      <c r="O18" s="365">
        <v>5</v>
      </c>
      <c r="P18" s="376">
        <f t="shared" ref="P18:P21" si="7">(N18-M18)*24*60</f>
        <v>80</v>
      </c>
      <c r="Q18" s="377"/>
      <c r="R18" s="377"/>
    </row>
    <row r="19" spans="1:18" ht="15.75" customHeight="1">
      <c r="A19" s="896"/>
      <c r="B19" s="366">
        <v>0</v>
      </c>
      <c r="C19" s="379"/>
      <c r="D19" s="367" t="s">
        <v>288</v>
      </c>
      <c r="E19" s="367"/>
      <c r="F19" s="369" t="s">
        <v>106</v>
      </c>
      <c r="G19" s="380">
        <v>1872</v>
      </c>
      <c r="H19" s="370">
        <f t="shared" si="4"/>
        <v>0</v>
      </c>
      <c r="I19" s="371"/>
      <c r="J19" s="372">
        <v>9</v>
      </c>
      <c r="K19" s="373">
        <f t="shared" si="5"/>
        <v>1604.5714285714289</v>
      </c>
      <c r="L19" s="374">
        <f t="shared" si="6"/>
        <v>178.28571428571433</v>
      </c>
      <c r="M19" s="375">
        <v>0.28819444444444448</v>
      </c>
      <c r="N19" s="375">
        <v>0.33680555555555558</v>
      </c>
      <c r="O19" s="365">
        <v>5</v>
      </c>
      <c r="P19" s="376">
        <f t="shared" si="7"/>
        <v>69.999999999999986</v>
      </c>
      <c r="Q19" s="377"/>
      <c r="R19" s="377"/>
    </row>
    <row r="20" spans="1:18" ht="15.75" customHeight="1">
      <c r="A20" s="897"/>
      <c r="B20" s="366" t="s">
        <v>368</v>
      </c>
      <c r="C20" s="379"/>
      <c r="D20" s="367" t="s">
        <v>289</v>
      </c>
      <c r="E20" s="367"/>
      <c r="F20" s="369">
        <v>19.63</v>
      </c>
      <c r="G20" s="380">
        <v>1016</v>
      </c>
      <c r="H20" s="370">
        <f t="shared" si="4"/>
        <v>19944.079999999998</v>
      </c>
      <c r="I20" s="371"/>
      <c r="J20" s="372">
        <v>13</v>
      </c>
      <c r="K20" s="373">
        <f t="shared" si="5"/>
        <v>2032.0000000000018</v>
      </c>
      <c r="L20" s="374">
        <f t="shared" si="6"/>
        <v>156.30769230769243</v>
      </c>
      <c r="M20" s="375">
        <v>0.34375</v>
      </c>
      <c r="N20" s="375">
        <v>0.36458333333333331</v>
      </c>
      <c r="O20" s="365">
        <v>5</v>
      </c>
      <c r="P20" s="376">
        <f t="shared" si="7"/>
        <v>29.999999999999972</v>
      </c>
      <c r="Q20" s="377"/>
      <c r="R20" s="377"/>
    </row>
    <row r="21" spans="1:18" ht="15.75" customHeight="1">
      <c r="A21" s="897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1948</v>
      </c>
      <c r="H21" s="370">
        <f t="shared" si="4"/>
        <v>71004.600000000006</v>
      </c>
      <c r="I21" s="371"/>
      <c r="J21" s="372">
        <v>13</v>
      </c>
      <c r="K21" s="373">
        <f t="shared" si="5"/>
        <v>1947.9999999999993</v>
      </c>
      <c r="L21" s="374">
        <f t="shared" si="6"/>
        <v>149.84615384615378</v>
      </c>
      <c r="M21" s="375">
        <v>0.37152777777777773</v>
      </c>
      <c r="N21" s="375">
        <v>0.41319444444444442</v>
      </c>
      <c r="O21" s="365">
        <v>5</v>
      </c>
      <c r="P21" s="376">
        <f t="shared" si="7"/>
        <v>60.000000000000028</v>
      </c>
      <c r="Q21" s="377">
        <v>0.41319444444444442</v>
      </c>
      <c r="R21" s="377">
        <v>0.4548611111111111</v>
      </c>
    </row>
    <row r="22" spans="1:18" ht="15.75" customHeight="1">
      <c r="A22" s="897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897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898"/>
      <c r="B24" s="366">
        <v>0</v>
      </c>
      <c r="C24" s="6" t="s">
        <v>291</v>
      </c>
      <c r="D24" s="895" t="s">
        <v>284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1797.1642857142858</v>
      </c>
      <c r="L24" s="389">
        <f>AVERAGE(L17:L23)</f>
        <v>168.57291208791213</v>
      </c>
      <c r="M24" s="375"/>
      <c r="N24" s="375"/>
      <c r="O24" s="365"/>
      <c r="P24" s="365"/>
      <c r="Q24" s="365"/>
      <c r="R24" s="365"/>
    </row>
    <row r="25" spans="1:18">
      <c r="A25" s="885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1401</v>
      </c>
      <c r="H25" s="370">
        <f t="shared" ref="H25:H37" si="8">F25*G25</f>
        <v>25960.530000000002</v>
      </c>
      <c r="I25" s="371"/>
      <c r="J25" s="372">
        <v>3</v>
      </c>
      <c r="K25" s="373">
        <f t="shared" ref="K25:K28" si="9">G25/P25*60</f>
        <v>2802.0000000000027</v>
      </c>
      <c r="L25" s="374">
        <f t="shared" ref="L25:L28" si="10">K25/J25</f>
        <v>934.00000000000091</v>
      </c>
      <c r="M25" s="375">
        <v>0.18055555555555555</v>
      </c>
      <c r="N25" s="375">
        <v>0.20138888888888887</v>
      </c>
      <c r="O25" s="365">
        <v>20</v>
      </c>
      <c r="P25" s="376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885"/>
      <c r="B26" s="366" t="s">
        <v>104</v>
      </c>
      <c r="C26" s="393"/>
      <c r="D26" s="394" t="s">
        <v>294</v>
      </c>
      <c r="E26" s="396"/>
      <c r="F26" s="369">
        <v>15.03</v>
      </c>
      <c r="G26" s="363">
        <v>558</v>
      </c>
      <c r="H26" s="370">
        <f t="shared" si="8"/>
        <v>8386.74</v>
      </c>
      <c r="I26" s="371"/>
      <c r="J26" s="372">
        <v>4</v>
      </c>
      <c r="K26" s="373">
        <f t="shared" si="9"/>
        <v>2790.00000000001</v>
      </c>
      <c r="L26" s="374">
        <f t="shared" si="10"/>
        <v>697.5000000000025</v>
      </c>
      <c r="M26" s="375">
        <v>0.26041666666666669</v>
      </c>
      <c r="N26" s="375">
        <v>0.26874999999999999</v>
      </c>
      <c r="O26" s="365">
        <v>25</v>
      </c>
      <c r="P26" s="376">
        <f>(N26-M26)*24*60</f>
        <v>11.999999999999957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363">
        <v>2868</v>
      </c>
      <c r="H27" s="370">
        <f t="shared" si="8"/>
        <v>52140.24</v>
      </c>
      <c r="I27" s="371"/>
      <c r="J27" s="372">
        <v>4</v>
      </c>
      <c r="K27" s="373">
        <f t="shared" si="9"/>
        <v>2775.483870967741</v>
      </c>
      <c r="L27" s="374">
        <f t="shared" si="10"/>
        <v>693.87096774193526</v>
      </c>
      <c r="M27" s="375">
        <v>0.28263888888888888</v>
      </c>
      <c r="N27" s="375">
        <v>0.32569444444444445</v>
      </c>
      <c r="O27" s="365">
        <v>20</v>
      </c>
      <c r="P27" s="376">
        <f t="shared" ref="P27:P28" si="11">(N27-M27)*24*60</f>
        <v>62.000000000000021</v>
      </c>
      <c r="Q27" s="377"/>
      <c r="R27" s="377"/>
    </row>
    <row r="28" spans="1:18">
      <c r="A28" s="885"/>
      <c r="B28" s="366" t="s">
        <v>104</v>
      </c>
      <c r="C28" s="379"/>
      <c r="D28" s="367" t="s">
        <v>296</v>
      </c>
      <c r="E28" s="396"/>
      <c r="F28" s="369">
        <v>24.93</v>
      </c>
      <c r="G28" s="363">
        <v>1193</v>
      </c>
      <c r="H28" s="370">
        <f t="shared" si="8"/>
        <v>29741.489999999998</v>
      </c>
      <c r="I28" s="371"/>
      <c r="J28" s="372">
        <v>3</v>
      </c>
      <c r="K28" s="373">
        <f t="shared" si="9"/>
        <v>2982.5000000000009</v>
      </c>
      <c r="L28" s="374">
        <f t="shared" si="10"/>
        <v>994.16666666666697</v>
      </c>
      <c r="M28" s="375">
        <v>0.33958333333333335</v>
      </c>
      <c r="N28" s="375">
        <v>0.35625000000000001</v>
      </c>
      <c r="O28" s="365">
        <v>20</v>
      </c>
      <c r="P28" s="376">
        <f t="shared" si="11"/>
        <v>23.999999999999993</v>
      </c>
      <c r="Q28" s="377"/>
      <c r="R28" s="377"/>
    </row>
    <row r="29" spans="1:18">
      <c r="A29" s="885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885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885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885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885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2837.4959677419383</v>
      </c>
      <c r="L38" s="389">
        <f>AVERAGE(L25:L37)</f>
        <v>829.88440860215144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900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900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900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900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901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901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901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284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804</v>
      </c>
      <c r="H52" s="370">
        <f>F52*G52</f>
        <v>14616.72</v>
      </c>
      <c r="I52" s="371"/>
      <c r="J52" s="372">
        <v>3</v>
      </c>
      <c r="K52" s="373">
        <f>G52/P52*60</f>
        <v>3014.9999999999964</v>
      </c>
      <c r="L52" s="374">
        <f>K52/J52</f>
        <v>1004.9999999999987</v>
      </c>
      <c r="M52" s="375">
        <v>0.30555555555555552</v>
      </c>
      <c r="N52" s="375">
        <v>0.31666666666666665</v>
      </c>
      <c r="O52" s="373">
        <v>20</v>
      </c>
      <c r="P52" s="376">
        <f>(N52-M52)*24*60</f>
        <v>16.000000000000021</v>
      </c>
      <c r="Q52" s="377"/>
      <c r="R52" s="377"/>
    </row>
    <row r="53" spans="1:18" ht="15.6" customHeight="1">
      <c r="A53" s="904"/>
      <c r="B53" s="366" t="s">
        <v>104</v>
      </c>
      <c r="C53" s="379"/>
      <c r="D53" s="395" t="s">
        <v>301</v>
      </c>
      <c r="E53" s="412"/>
      <c r="F53" s="369">
        <v>25.03</v>
      </c>
      <c r="G53" s="378">
        <v>343</v>
      </c>
      <c r="H53" s="370">
        <f t="shared" ref="H53:H116" si="13">F53*G53</f>
        <v>8585.2900000000009</v>
      </c>
      <c r="I53" s="371"/>
      <c r="J53" s="372">
        <v>4</v>
      </c>
      <c r="K53" s="373">
        <f t="shared" ref="K53:K59" si="14">G53/P53*60</f>
        <v>2939.9999999999768</v>
      </c>
      <c r="L53" s="374">
        <f t="shared" ref="L53:L59" si="15">K53/J53</f>
        <v>734.9999999999942</v>
      </c>
      <c r="M53" s="375">
        <v>0.33055555555555555</v>
      </c>
      <c r="N53" s="375">
        <v>0.3354166666666667</v>
      </c>
      <c r="O53" s="373">
        <v>20</v>
      </c>
      <c r="P53" s="376">
        <f t="shared" ref="P53:P59" si="16">(N53-M53)*24*60</f>
        <v>7.0000000000000551</v>
      </c>
      <c r="Q53" s="377"/>
      <c r="R53" s="377"/>
    </row>
    <row r="54" spans="1:18" ht="15.6" customHeight="1">
      <c r="A54" s="904"/>
      <c r="B54" s="366" t="s">
        <v>104</v>
      </c>
      <c r="C54" s="379"/>
      <c r="D54" s="395" t="s">
        <v>302</v>
      </c>
      <c r="E54" s="368"/>
      <c r="F54" s="369">
        <v>24.82</v>
      </c>
      <c r="G54" s="378">
        <v>503</v>
      </c>
      <c r="H54" s="370">
        <f t="shared" si="13"/>
        <v>12484.460000000001</v>
      </c>
      <c r="I54" s="371"/>
      <c r="J54" s="372">
        <v>4</v>
      </c>
      <c r="K54" s="373">
        <f t="shared" si="14"/>
        <v>3017.9999999999868</v>
      </c>
      <c r="L54" s="374">
        <f t="shared" si="15"/>
        <v>754.4999999999967</v>
      </c>
      <c r="M54" s="375">
        <v>0.34930555555555554</v>
      </c>
      <c r="N54" s="375">
        <v>0.35625000000000001</v>
      </c>
      <c r="O54" s="373">
        <v>20</v>
      </c>
      <c r="P54" s="376">
        <f t="shared" si="16"/>
        <v>10.000000000000044</v>
      </c>
      <c r="Q54" s="377"/>
      <c r="R54" s="377"/>
    </row>
    <row r="55" spans="1:18" ht="15.6" customHeight="1">
      <c r="A55" s="904"/>
      <c r="B55" s="366" t="s">
        <v>104</v>
      </c>
      <c r="C55" s="379"/>
      <c r="D55" s="394" t="s">
        <v>303</v>
      </c>
      <c r="E55" s="396"/>
      <c r="F55" s="369">
        <v>23.72</v>
      </c>
      <c r="G55" s="378">
        <v>214</v>
      </c>
      <c r="H55" s="370">
        <f t="shared" si="13"/>
        <v>5076.08</v>
      </c>
      <c r="I55" s="371"/>
      <c r="J55" s="372">
        <v>4</v>
      </c>
      <c r="K55" s="373">
        <f t="shared" si="14"/>
        <v>2567.9999999999682</v>
      </c>
      <c r="L55" s="374">
        <f t="shared" si="15"/>
        <v>641.99999999999204</v>
      </c>
      <c r="M55" s="375">
        <v>0.37013888888888885</v>
      </c>
      <c r="N55" s="375">
        <v>0.37361111111111112</v>
      </c>
      <c r="O55" s="373">
        <v>20</v>
      </c>
      <c r="P55" s="37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904"/>
      <c r="B56" s="366" t="s">
        <v>104</v>
      </c>
      <c r="C56" s="379"/>
      <c r="D56" s="395" t="s">
        <v>304</v>
      </c>
      <c r="E56" s="396"/>
      <c r="F56" s="369">
        <v>30</v>
      </c>
      <c r="G56" s="378">
        <v>884</v>
      </c>
      <c r="H56" s="370">
        <f t="shared" si="13"/>
        <v>26520</v>
      </c>
      <c r="I56" s="371"/>
      <c r="J56" s="372">
        <v>4</v>
      </c>
      <c r="K56" s="373">
        <f t="shared" si="14"/>
        <v>3119.9999999999964</v>
      </c>
      <c r="L56" s="374">
        <f t="shared" si="15"/>
        <v>779.99999999999909</v>
      </c>
      <c r="M56" s="375">
        <v>0.43263888888888885</v>
      </c>
      <c r="N56" s="375">
        <v>0.44444444444444442</v>
      </c>
      <c r="O56" s="373">
        <v>25</v>
      </c>
      <c r="P56" s="376">
        <f t="shared" si="16"/>
        <v>17.000000000000021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693</v>
      </c>
      <c r="H57" s="370">
        <f t="shared" si="13"/>
        <v>14358.96</v>
      </c>
      <c r="I57" s="371"/>
      <c r="J57" s="372">
        <v>3</v>
      </c>
      <c r="K57" s="373">
        <f t="shared" si="14"/>
        <v>3198.4615384615304</v>
      </c>
      <c r="L57" s="374">
        <f t="shared" si="15"/>
        <v>1066.1538461538435</v>
      </c>
      <c r="M57" s="375">
        <v>0.45833333333333331</v>
      </c>
      <c r="N57" s="375">
        <v>0.46736111111111112</v>
      </c>
      <c r="O57" s="373">
        <v>20</v>
      </c>
      <c r="P57" s="376">
        <f t="shared" si="16"/>
        <v>13.000000000000034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306</v>
      </c>
      <c r="E58" s="396"/>
      <c r="F58" s="369">
        <v>17.07</v>
      </c>
      <c r="G58" s="414">
        <v>1179</v>
      </c>
      <c r="H58" s="370">
        <f t="shared" si="13"/>
        <v>20125.53</v>
      </c>
      <c r="I58" s="371"/>
      <c r="J58" s="372">
        <v>3</v>
      </c>
      <c r="K58" s="373">
        <f t="shared" si="14"/>
        <v>3075.6521739130435</v>
      </c>
      <c r="L58" s="374">
        <f t="shared" si="15"/>
        <v>1025.2173913043478</v>
      </c>
      <c r="M58" s="375">
        <v>0.48125000000000001</v>
      </c>
      <c r="N58" s="375">
        <v>0.49722222222222223</v>
      </c>
      <c r="O58" s="373">
        <v>20</v>
      </c>
      <c r="P58" s="376">
        <f t="shared" si="16"/>
        <v>23</v>
      </c>
      <c r="Q58" s="377"/>
      <c r="R58" s="377"/>
    </row>
    <row r="59" spans="1:18" ht="15.6" customHeight="1">
      <c r="A59" s="904"/>
      <c r="B59" s="366" t="s">
        <v>104</v>
      </c>
      <c r="C59" s="379"/>
      <c r="D59" s="395" t="s">
        <v>307</v>
      </c>
      <c r="E59" s="396"/>
      <c r="F59" s="369">
        <v>27.48</v>
      </c>
      <c r="G59" s="378">
        <v>2325</v>
      </c>
      <c r="H59" s="370">
        <f t="shared" si="13"/>
        <v>63891</v>
      </c>
      <c r="I59" s="371"/>
      <c r="J59" s="372">
        <v>3</v>
      </c>
      <c r="K59" s="373">
        <f t="shared" si="14"/>
        <v>3170.4545454545569</v>
      </c>
      <c r="L59" s="374">
        <f t="shared" si="15"/>
        <v>1056.8181818181856</v>
      </c>
      <c r="M59" s="375">
        <v>0.51111111111111118</v>
      </c>
      <c r="N59" s="375">
        <v>0.54166666666666663</v>
      </c>
      <c r="O59" s="373">
        <v>20</v>
      </c>
      <c r="P59" s="376">
        <f t="shared" si="16"/>
        <v>43.999999999999844</v>
      </c>
      <c r="Q59" s="377"/>
      <c r="R59" s="377"/>
    </row>
    <row r="60" spans="1:18" ht="15.6" customHeight="1">
      <c r="A60" s="904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904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904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905"/>
      <c r="B64" s="366">
        <v>0</v>
      </c>
      <c r="C64" s="6" t="s">
        <v>308</v>
      </c>
      <c r="D64" s="895" t="s">
        <v>284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3013.1960322286322</v>
      </c>
      <c r="L64" s="389">
        <f>AVERAGE(L52:L63)</f>
        <v>883.08617740954469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384</v>
      </c>
      <c r="H65" s="370">
        <f>F65*G65</f>
        <v>8556.2181818181816</v>
      </c>
      <c r="I65" s="371"/>
      <c r="J65" s="372">
        <v>4</v>
      </c>
      <c r="K65" s="373">
        <f t="shared" ref="K65:K71" si="17">G65/P65*60</f>
        <v>2879.9999999999964</v>
      </c>
      <c r="L65" s="374">
        <f t="shared" ref="L65:L71" si="18">K65/J65</f>
        <v>719.99999999999909</v>
      </c>
      <c r="M65" s="375">
        <v>0.18055555555555555</v>
      </c>
      <c r="N65" s="375">
        <v>0.18611111111111112</v>
      </c>
      <c r="O65" s="373">
        <v>20</v>
      </c>
      <c r="P65" s="376">
        <f>(N65-M65)*24*60</f>
        <v>8.0000000000000107</v>
      </c>
      <c r="Q65" s="377"/>
      <c r="R65" s="377"/>
    </row>
    <row r="66" spans="1:18" ht="15.6" customHeight="1">
      <c r="A66" s="907"/>
      <c r="B66" s="366" t="s">
        <v>104</v>
      </c>
      <c r="C66" s="379"/>
      <c r="D66" s="401" t="s">
        <v>311</v>
      </c>
      <c r="E66" s="412"/>
      <c r="F66" s="369">
        <v>14.03</v>
      </c>
      <c r="G66" s="378">
        <v>2731</v>
      </c>
      <c r="H66" s="370">
        <f t="shared" ref="H66:H74" si="19">F66*G66</f>
        <v>38315.93</v>
      </c>
      <c r="I66" s="371"/>
      <c r="J66" s="372">
        <v>3</v>
      </c>
      <c r="K66" s="373">
        <f t="shared" si="17"/>
        <v>3151.1538461538426</v>
      </c>
      <c r="L66" s="374">
        <f t="shared" si="18"/>
        <v>1050.3846153846141</v>
      </c>
      <c r="M66" s="375">
        <v>0.19999999999999998</v>
      </c>
      <c r="N66" s="375">
        <v>0.23611111111111113</v>
      </c>
      <c r="O66" s="373">
        <v>20</v>
      </c>
      <c r="P66" s="376">
        <f t="shared" ref="P66:P71" si="20">(N66-M66)*24*60</f>
        <v>52.000000000000057</v>
      </c>
      <c r="Q66" s="377"/>
      <c r="R66" s="377"/>
    </row>
    <row r="67" spans="1:18" ht="15.6" customHeight="1">
      <c r="A67" s="907"/>
      <c r="B67" s="366" t="s">
        <v>104</v>
      </c>
      <c r="C67" s="379"/>
      <c r="D67" s="394" t="s">
        <v>312</v>
      </c>
      <c r="E67" s="396"/>
      <c r="F67" s="369">
        <v>18.18</v>
      </c>
      <c r="G67" s="378">
        <v>1318</v>
      </c>
      <c r="H67" s="370">
        <f t="shared" si="19"/>
        <v>23961.239999999998</v>
      </c>
      <c r="I67" s="371"/>
      <c r="J67" s="372">
        <v>3</v>
      </c>
      <c r="K67" s="373">
        <f t="shared" si="17"/>
        <v>3163.2000000000007</v>
      </c>
      <c r="L67" s="374">
        <f t="shared" si="18"/>
        <v>1054.4000000000003</v>
      </c>
      <c r="M67" s="375">
        <v>0.25</v>
      </c>
      <c r="N67" s="375">
        <v>0.2673611111111111</v>
      </c>
      <c r="O67" s="373">
        <v>20</v>
      </c>
      <c r="P67" s="376">
        <f t="shared" si="20"/>
        <v>24.999999999999993</v>
      </c>
      <c r="Q67" s="377"/>
      <c r="R67" s="377"/>
    </row>
    <row r="68" spans="1:18" ht="15.6" customHeight="1">
      <c r="A68" s="907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1397</v>
      </c>
      <c r="H68" s="370">
        <f t="shared" si="19"/>
        <v>24993.599999999999</v>
      </c>
      <c r="I68" s="371"/>
      <c r="J68" s="372">
        <v>3</v>
      </c>
      <c r="K68" s="373">
        <f t="shared" si="17"/>
        <v>3104.4444444444462</v>
      </c>
      <c r="L68" s="374">
        <f t="shared" si="18"/>
        <v>1034.8148148148155</v>
      </c>
      <c r="M68" s="375">
        <v>0.28125</v>
      </c>
      <c r="N68" s="375">
        <v>0.3</v>
      </c>
      <c r="O68" s="373">
        <v>20</v>
      </c>
      <c r="P68" s="376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907"/>
      <c r="B69" s="366" t="s">
        <v>104</v>
      </c>
      <c r="C69" s="379"/>
      <c r="D69" s="394" t="s">
        <v>314</v>
      </c>
      <c r="E69" s="396"/>
      <c r="F69" s="369">
        <v>16.66</v>
      </c>
      <c r="G69" s="378">
        <v>2650</v>
      </c>
      <c r="H69" s="370">
        <f t="shared" si="19"/>
        <v>44149</v>
      </c>
      <c r="I69" s="371"/>
      <c r="J69" s="372">
        <v>4</v>
      </c>
      <c r="K69" s="373">
        <f t="shared" si="17"/>
        <v>3180.0000000000009</v>
      </c>
      <c r="L69" s="374">
        <f t="shared" si="18"/>
        <v>795.00000000000023</v>
      </c>
      <c r="M69" s="375">
        <v>0.35902777777777778</v>
      </c>
      <c r="N69" s="375">
        <v>0.39374999999999999</v>
      </c>
      <c r="O69" s="373">
        <v>25</v>
      </c>
      <c r="P69" s="376">
        <f t="shared" si="20"/>
        <v>49.999999999999986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1472</v>
      </c>
      <c r="H70" s="370">
        <f t="shared" si="19"/>
        <v>44160</v>
      </c>
      <c r="I70" s="371"/>
      <c r="J70" s="372">
        <v>4</v>
      </c>
      <c r="K70" s="373">
        <f t="shared" si="17"/>
        <v>3154.2857142857165</v>
      </c>
      <c r="L70" s="374">
        <f t="shared" si="18"/>
        <v>788.57142857142912</v>
      </c>
      <c r="M70" s="375">
        <v>0.40763888888888888</v>
      </c>
      <c r="N70" s="375">
        <v>0.42708333333333331</v>
      </c>
      <c r="O70" s="373">
        <v>20</v>
      </c>
      <c r="P70" s="376">
        <f t="shared" si="20"/>
        <v>27.999999999999979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4176</v>
      </c>
      <c r="H71" s="370">
        <f t="shared" si="19"/>
        <v>59657.142857142848</v>
      </c>
      <c r="I71" s="371"/>
      <c r="J71" s="372">
        <v>3</v>
      </c>
      <c r="K71" s="373">
        <f t="shared" si="17"/>
        <v>3171.6455696202547</v>
      </c>
      <c r="L71" s="374">
        <f t="shared" si="18"/>
        <v>1057.2151898734182</v>
      </c>
      <c r="M71" s="375">
        <v>0.44097222222222227</v>
      </c>
      <c r="N71" s="375">
        <v>0.49583333333333335</v>
      </c>
      <c r="O71" s="373">
        <v>20</v>
      </c>
      <c r="P71" s="376">
        <f t="shared" si="20"/>
        <v>78.999999999999957</v>
      </c>
      <c r="Q71" s="377"/>
      <c r="R71" s="377"/>
    </row>
    <row r="72" spans="1:18" ht="15.6" customHeight="1">
      <c r="A72" s="907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907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907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908"/>
      <c r="B75" s="366">
        <v>0</v>
      </c>
      <c r="C75" s="6" t="s">
        <v>354</v>
      </c>
      <c r="D75" s="895" t="s">
        <v>284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3114.9613677863226</v>
      </c>
      <c r="L75" s="389">
        <f>AVERAGE(L65:L74)</f>
        <v>928.62657837775373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909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909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909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284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355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292</v>
      </c>
      <c r="D91" s="914" t="s">
        <v>284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356</v>
      </c>
      <c r="B92" s="366" t="s">
        <v>104</v>
      </c>
      <c r="C92" s="383"/>
      <c r="D92" s="427" t="s">
        <v>357</v>
      </c>
      <c r="E92" s="421"/>
      <c r="F92" s="369">
        <v>24.54</v>
      </c>
      <c r="G92" s="363">
        <v>1274</v>
      </c>
      <c r="H92" s="370">
        <f t="shared" ref="H92:H99" si="22">F92*G92</f>
        <v>31263.96</v>
      </c>
      <c r="I92" s="371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0.72222222222222221</v>
      </c>
      <c r="N92" s="375">
        <v>0.74305555555555547</v>
      </c>
      <c r="O92" s="365">
        <v>20</v>
      </c>
      <c r="P92" s="376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358</v>
      </c>
      <c r="E93" s="415"/>
      <c r="F93" s="369">
        <v>23.27</v>
      </c>
      <c r="G93" s="378">
        <v>534</v>
      </c>
      <c r="H93" s="370">
        <f t="shared" si="22"/>
        <v>12426.18</v>
      </c>
      <c r="I93" s="371"/>
      <c r="J93" s="372">
        <v>4</v>
      </c>
      <c r="K93" s="373">
        <f t="shared" ref="K93:K94" si="24">G93/P93*60</f>
        <v>2136.0000000000077</v>
      </c>
      <c r="L93" s="374">
        <f t="shared" si="23"/>
        <v>534.00000000000193</v>
      </c>
      <c r="M93" s="375">
        <v>0.75694444444444453</v>
      </c>
      <c r="N93" s="375">
        <v>0.76736111111111116</v>
      </c>
      <c r="O93" s="365">
        <v>20</v>
      </c>
      <c r="P93" s="376">
        <f>(N93-M93)*24*60</f>
        <v>14.999999999999947</v>
      </c>
      <c r="Q93" s="377"/>
      <c r="R93" s="377"/>
    </row>
    <row r="94" spans="1:18">
      <c r="A94" s="916"/>
      <c r="B94" s="366" t="s">
        <v>104</v>
      </c>
      <c r="C94" s="383"/>
      <c r="D94" s="395" t="s">
        <v>359</v>
      </c>
      <c r="E94" s="415"/>
      <c r="F94" s="369">
        <v>24.33</v>
      </c>
      <c r="G94" s="378">
        <v>1235</v>
      </c>
      <c r="H94" s="370">
        <f t="shared" si="22"/>
        <v>30047.55</v>
      </c>
      <c r="I94" s="371"/>
      <c r="J94" s="372">
        <v>4</v>
      </c>
      <c r="K94" s="373">
        <f t="shared" si="24"/>
        <v>2117.1428571428646</v>
      </c>
      <c r="L94" s="374">
        <f t="shared" si="23"/>
        <v>529.28571428571615</v>
      </c>
      <c r="M94" s="375">
        <v>0.78125</v>
      </c>
      <c r="N94" s="375">
        <v>0.80555555555555547</v>
      </c>
      <c r="O94" s="365">
        <v>20</v>
      </c>
      <c r="P94" s="376">
        <f>(N94-M94)*24*60</f>
        <v>34.999999999999872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917"/>
      <c r="B100" s="366">
        <v>0</v>
      </c>
      <c r="C100" s="6" t="s">
        <v>360</v>
      </c>
      <c r="D100" s="918" t="s">
        <v>284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2267.047619047627</v>
      </c>
      <c r="L100" s="389">
        <f>AVERAGE(L92:L99)</f>
        <v>637.5396825396848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731</v>
      </c>
      <c r="H101" s="370">
        <f t="shared" ref="H101:H110" si="25">F101*G101</f>
        <v>18296.93</v>
      </c>
      <c r="I101" s="371"/>
      <c r="J101" s="372">
        <v>4</v>
      </c>
      <c r="K101" s="373">
        <f>G101/P101*60</f>
        <v>2924.0000000000105</v>
      </c>
      <c r="L101" s="374">
        <f t="shared" ref="L101:L107" si="26">K101/J101</f>
        <v>731.00000000000261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3022</v>
      </c>
      <c r="H102" s="370">
        <f t="shared" si="25"/>
        <v>86338.54</v>
      </c>
      <c r="I102" s="371"/>
      <c r="J102" s="372">
        <v>3</v>
      </c>
      <c r="K102" s="373">
        <f t="shared" ref="K102:K107" si="28">G102/P102*60</f>
        <v>3021.9999999999945</v>
      </c>
      <c r="L102" s="374">
        <f t="shared" si="26"/>
        <v>1007.3333333333316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20"/>
      <c r="B103" s="366">
        <v>0</v>
      </c>
      <c r="C103" s="6"/>
      <c r="D103" s="395" t="s">
        <v>362</v>
      </c>
      <c r="E103" s="395"/>
      <c r="F103" s="369" t="s">
        <v>106</v>
      </c>
      <c r="G103" s="363">
        <v>304</v>
      </c>
      <c r="H103" s="370">
        <f t="shared" si="25"/>
        <v>0</v>
      </c>
      <c r="I103" s="371"/>
      <c r="J103" s="372">
        <v>5</v>
      </c>
      <c r="K103" s="373">
        <f t="shared" si="28"/>
        <v>1824.0000000000066</v>
      </c>
      <c r="L103" s="374">
        <f t="shared" si="26"/>
        <v>364.80000000000132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920"/>
      <c r="B104" s="366">
        <v>0</v>
      </c>
      <c r="C104" s="6"/>
      <c r="D104" s="395" t="s">
        <v>363</v>
      </c>
      <c r="E104" s="415"/>
      <c r="F104" s="369" t="s">
        <v>106</v>
      </c>
      <c r="G104" s="363">
        <v>461</v>
      </c>
      <c r="H104" s="370">
        <f t="shared" si="25"/>
        <v>0</v>
      </c>
      <c r="I104" s="371"/>
      <c r="J104" s="372">
        <v>5</v>
      </c>
      <c r="K104" s="373">
        <f t="shared" si="28"/>
        <v>2765.9999999999654</v>
      </c>
      <c r="L104" s="374">
        <f t="shared" si="26"/>
        <v>553.19999999999311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1415</v>
      </c>
      <c r="H105" s="370">
        <f t="shared" si="25"/>
        <v>35120.300000000003</v>
      </c>
      <c r="I105" s="371"/>
      <c r="J105" s="372">
        <v>4</v>
      </c>
      <c r="K105" s="373">
        <f t="shared" si="28"/>
        <v>2829.999999999995</v>
      </c>
      <c r="L105" s="374">
        <f t="shared" si="26"/>
        <v>707.49999999999875</v>
      </c>
      <c r="M105" s="375">
        <v>0.88541666666666663</v>
      </c>
      <c r="N105" s="375">
        <v>0.90625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920"/>
      <c r="B106" s="366" t="s">
        <v>104</v>
      </c>
      <c r="C106" s="6"/>
      <c r="D106" s="395" t="s">
        <v>364</v>
      </c>
      <c r="E106" s="429"/>
      <c r="F106" s="369">
        <v>30</v>
      </c>
      <c r="G106" s="378">
        <v>1479</v>
      </c>
      <c r="H106" s="370">
        <f t="shared" si="25"/>
        <v>44370</v>
      </c>
      <c r="I106" s="371"/>
      <c r="J106" s="372">
        <v>3</v>
      </c>
      <c r="K106" s="373">
        <f t="shared" si="28"/>
        <v>2957.9999999999945</v>
      </c>
      <c r="L106" s="374">
        <f t="shared" si="26"/>
        <v>985.99999999999818</v>
      </c>
      <c r="M106" s="375">
        <v>0.92013888888888884</v>
      </c>
      <c r="N106" s="375">
        <v>0.94097222222222221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8704</v>
      </c>
      <c r="H107" s="370">
        <f t="shared" si="25"/>
        <v>124342.85714285712</v>
      </c>
      <c r="I107" s="371"/>
      <c r="J107" s="372">
        <v>3</v>
      </c>
      <c r="K107" s="373">
        <f t="shared" si="28"/>
        <v>2984.2285713491638</v>
      </c>
      <c r="L107" s="374">
        <f t="shared" si="26"/>
        <v>994.74285711638788</v>
      </c>
      <c r="M107" s="375">
        <v>46236.954861111109</v>
      </c>
      <c r="N107" s="375">
        <v>46237.076388888891</v>
      </c>
      <c r="O107" s="365">
        <v>20</v>
      </c>
      <c r="P107" s="373">
        <f>(N107-M107)*24*60</f>
        <v>175.00000000465661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308</v>
      </c>
      <c r="D111" s="887" t="s">
        <v>284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2758.3183673355898</v>
      </c>
      <c r="L111" s="389">
        <f>AVERAGE(L101:L110)</f>
        <v>763.51088434995904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365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1097</v>
      </c>
      <c r="H112" s="422">
        <f t="shared" si="13"/>
        <v>18319.899999999998</v>
      </c>
      <c r="I112" s="371"/>
      <c r="J112" s="372">
        <v>3</v>
      </c>
      <c r="K112" s="373">
        <f t="shared" ref="K112:K118" si="29">G112/P112*60</f>
        <v>3290.9999999999854</v>
      </c>
      <c r="L112" s="374">
        <f t="shared" ref="L112:L118" si="30">K112/J112</f>
        <v>1096.9999999999952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1055</v>
      </c>
      <c r="H113" s="422">
        <f t="shared" si="13"/>
        <v>19179.900000000001</v>
      </c>
      <c r="I113" s="371"/>
      <c r="J113" s="372">
        <v>4</v>
      </c>
      <c r="K113" s="373">
        <f t="shared" si="29"/>
        <v>3165.0000000000109</v>
      </c>
      <c r="L113" s="374">
        <f t="shared" si="30"/>
        <v>791.25000000000273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419" t="s">
        <v>366</v>
      </c>
      <c r="E114" s="395"/>
      <c r="F114" s="369">
        <v>18.18</v>
      </c>
      <c r="G114" s="363">
        <v>1115</v>
      </c>
      <c r="H114" s="422">
        <f t="shared" si="13"/>
        <v>20270.7</v>
      </c>
      <c r="I114" s="371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5710</v>
      </c>
      <c r="H115" s="422">
        <f t="shared" si="13"/>
        <v>95128.6</v>
      </c>
      <c r="I115" s="371"/>
      <c r="J115" s="372">
        <v>4</v>
      </c>
      <c r="K115" s="373">
        <f t="shared" si="29"/>
        <v>2979.1304347826067</v>
      </c>
      <c r="L115" s="374">
        <f t="shared" si="30"/>
        <v>744.78260869565167</v>
      </c>
      <c r="M115" s="375">
        <v>0.80555555555555547</v>
      </c>
      <c r="N115" s="375">
        <v>0.88541666666666663</v>
      </c>
      <c r="O115" s="365">
        <v>20</v>
      </c>
      <c r="P115" s="376">
        <f t="shared" si="31"/>
        <v>115.00000000000007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973</v>
      </c>
      <c r="H116" s="422">
        <f t="shared" si="13"/>
        <v>21680.209090909091</v>
      </c>
      <c r="I116" s="371"/>
      <c r="J116" s="372">
        <v>4</v>
      </c>
      <c r="K116" s="373">
        <f t="shared" si="29"/>
        <v>2918.9999999999636</v>
      </c>
      <c r="L116" s="374">
        <f t="shared" si="30"/>
        <v>729.74999999999091</v>
      </c>
      <c r="M116" s="375">
        <v>0.89930555555555547</v>
      </c>
      <c r="N116" s="424">
        <v>0.91319444444444453</v>
      </c>
      <c r="O116" s="365">
        <v>20</v>
      </c>
      <c r="P116" s="376">
        <f t="shared" si="31"/>
        <v>20.000000000000249</v>
      </c>
      <c r="Q116" s="377">
        <v>0.91319444444444453</v>
      </c>
      <c r="R116" s="377">
        <v>0.95486111111111116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3812</v>
      </c>
      <c r="H117" s="422">
        <f t="shared" ref="H117:H123" si="32">F117*G117</f>
        <v>68200.145454545447</v>
      </c>
      <c r="I117" s="371"/>
      <c r="J117" s="372">
        <v>3</v>
      </c>
      <c r="K117" s="373">
        <f t="shared" si="29"/>
        <v>3049.5999998579919</v>
      </c>
      <c r="L117" s="374">
        <f t="shared" si="30"/>
        <v>1016.5333332859973</v>
      </c>
      <c r="M117" s="375">
        <v>46236.96875</v>
      </c>
      <c r="N117" s="375">
        <v>46237.020833333336</v>
      </c>
      <c r="O117" s="373">
        <v>20</v>
      </c>
      <c r="P117" s="376">
        <f t="shared" si="31"/>
        <v>75.00000000349246</v>
      </c>
      <c r="Q117" s="377"/>
      <c r="R117" s="377"/>
    </row>
    <row r="118" spans="1:18">
      <c r="A118" s="922"/>
      <c r="B118" s="366" t="s">
        <v>104</v>
      </c>
      <c r="C118" s="393"/>
      <c r="D118" s="395" t="s">
        <v>367</v>
      </c>
      <c r="E118" s="412"/>
      <c r="F118" s="369">
        <v>14.03</v>
      </c>
      <c r="G118" s="363">
        <v>6359</v>
      </c>
      <c r="H118" s="422">
        <f t="shared" si="32"/>
        <v>89216.76999999999</v>
      </c>
      <c r="I118" s="371"/>
      <c r="J118" s="372">
        <v>3</v>
      </c>
      <c r="K118" s="373">
        <f t="shared" si="29"/>
        <v>3052.3200000000006</v>
      </c>
      <c r="L118" s="374">
        <f t="shared" si="30"/>
        <v>1017.4400000000002</v>
      </c>
      <c r="M118" s="375">
        <v>3.4722222222222224E-2</v>
      </c>
      <c r="N118" s="375">
        <v>0.12152777777777778</v>
      </c>
      <c r="O118" s="373">
        <v>20</v>
      </c>
      <c r="P118" s="376">
        <f t="shared" si="31"/>
        <v>124.99999999999999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922"/>
      <c r="B124" s="383">
        <v>0</v>
      </c>
      <c r="C124" s="6" t="s">
        <v>354</v>
      </c>
      <c r="D124" s="923" t="s">
        <v>284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3114.4357763772241</v>
      </c>
      <c r="L124" s="389">
        <f>AVERAGE(L112:L123)</f>
        <v>930.25084885452031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10" sqref="K10"/>
      <selection pane="bottomLeft" activeCell="J144" sqref="J144:L14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181134.85</v>
      </c>
      <c r="F1" s="331" t="s">
        <v>3</v>
      </c>
      <c r="G1" s="30">
        <f>SUM(H5:H173)</f>
        <v>7231176.4048112761</v>
      </c>
      <c r="H1" s="327" t="s">
        <v>37</v>
      </c>
      <c r="I1" s="31">
        <f>M17+M30+M43+M56+M69+M82+M95+M108+M121+M134+M147+M160+M173</f>
        <v>191.20768398268396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193</v>
      </c>
      <c r="Q1" s="987"/>
      <c r="R1" s="987"/>
      <c r="S1" s="987"/>
      <c r="T1" s="987" t="s">
        <v>194</v>
      </c>
      <c r="U1" s="987"/>
      <c r="V1" s="987"/>
      <c r="W1" s="987"/>
      <c r="X1" s="987"/>
      <c r="Y1" s="987"/>
      <c r="Z1" s="32" t="s">
        <v>195</v>
      </c>
      <c r="AA1" s="32" t="s">
        <v>196</v>
      </c>
      <c r="AB1" s="994" t="s">
        <v>197</v>
      </c>
      <c r="AC1" s="995"/>
      <c r="AD1" s="32" t="s">
        <v>195</v>
      </c>
      <c r="AE1" s="32" t="s">
        <v>198</v>
      </c>
      <c r="AF1" s="987" t="s">
        <v>199</v>
      </c>
      <c r="AG1" s="988"/>
      <c r="AH1" s="988"/>
    </row>
    <row r="2" spans="1:34" ht="26.25" customHeight="1">
      <c r="A2" s="989" t="s">
        <v>251</v>
      </c>
      <c r="B2" s="989"/>
      <c r="C2" s="330"/>
      <c r="D2" s="330" t="s">
        <v>201</v>
      </c>
      <c r="E2" s="34">
        <f>AVERAGE(O17,O30,O43,O56,O69,O82,O95,O108,O121,O134,O147,O160,O173)</f>
        <v>131.04656176281514</v>
      </c>
      <c r="F2" s="35" t="s">
        <v>40</v>
      </c>
      <c r="G2" s="36">
        <f>G1/E1</f>
        <v>39.921508228876306</v>
      </c>
      <c r="H2" s="327" t="s">
        <v>41</v>
      </c>
      <c r="I2" s="327">
        <f>COUNT(I5:I173)</f>
        <v>11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988"/>
      <c r="AG2" s="988"/>
      <c r="AH2" s="988"/>
    </row>
    <row r="3" spans="1:34" ht="30.6" customHeight="1">
      <c r="A3" s="928" t="s">
        <v>202</v>
      </c>
      <c r="B3" s="928" t="s">
        <v>42</v>
      </c>
      <c r="C3" s="985"/>
      <c r="D3" s="928" t="s">
        <v>203</v>
      </c>
      <c r="E3" s="928"/>
      <c r="F3" s="985" t="s">
        <v>43</v>
      </c>
      <c r="G3" s="977" t="s">
        <v>44</v>
      </c>
      <c r="H3" s="985" t="s">
        <v>45</v>
      </c>
      <c r="I3" s="979" t="s">
        <v>204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205</v>
      </c>
      <c r="O3" s="957" t="s">
        <v>201</v>
      </c>
      <c r="P3" s="983" t="s">
        <v>206</v>
      </c>
      <c r="Q3" s="957" t="s">
        <v>201</v>
      </c>
      <c r="R3" s="984" t="s">
        <v>207</v>
      </c>
      <c r="S3" s="958" t="s">
        <v>208</v>
      </c>
      <c r="T3" s="977" t="s">
        <v>48</v>
      </c>
      <c r="U3" s="977"/>
      <c r="V3" s="978" t="s">
        <v>49</v>
      </c>
      <c r="W3" s="979" t="s">
        <v>209</v>
      </c>
      <c r="X3" s="977" t="s">
        <v>210</v>
      </c>
      <c r="Y3" s="977"/>
      <c r="Z3" s="980" t="s">
        <v>211</v>
      </c>
      <c r="AA3" s="981"/>
      <c r="AB3" s="990" t="s">
        <v>212</v>
      </c>
      <c r="AC3" s="991"/>
      <c r="AD3" s="992" t="s">
        <v>213</v>
      </c>
      <c r="AE3" s="993"/>
      <c r="AF3" s="982" t="s">
        <v>205</v>
      </c>
      <c r="AG3" s="984" t="s">
        <v>207</v>
      </c>
      <c r="AH3" s="958" t="s">
        <v>208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337" t="s">
        <v>50</v>
      </c>
      <c r="U4" s="337" t="s">
        <v>51</v>
      </c>
      <c r="V4" s="977"/>
      <c r="W4" s="979"/>
      <c r="X4" s="331" t="s">
        <v>214</v>
      </c>
      <c r="Y4" s="331" t="s">
        <v>36</v>
      </c>
      <c r="Z4" s="337" t="s">
        <v>215</v>
      </c>
      <c r="AA4" s="337" t="s">
        <v>216</v>
      </c>
      <c r="AB4" s="991"/>
      <c r="AC4" s="991"/>
      <c r="AD4" s="337" t="s">
        <v>217</v>
      </c>
      <c r="AE4" s="39" t="s">
        <v>218</v>
      </c>
      <c r="AF4" s="982"/>
      <c r="AG4" s="984"/>
      <c r="AH4" s="958"/>
    </row>
    <row r="5" spans="1:34" ht="18.75" customHeight="1">
      <c r="A5" s="974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5172.2999999999993</v>
      </c>
      <c r="H5" s="45">
        <f t="shared" ref="H5:H16" si="0">F5*G5</f>
        <v>195668.10899999997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1" si="1">G5/W5*60</f>
        <v>2387.2153846153838</v>
      </c>
      <c r="O5" s="47">
        <f t="shared" ref="O5:O11" si="2">N5/M5</f>
        <v>119.36076923076919</v>
      </c>
      <c r="P5" s="48">
        <f t="shared" ref="P5:P11" si="3">M5-J5</f>
        <v>0</v>
      </c>
      <c r="Q5" s="49">
        <f t="shared" ref="Q5:Q11" si="4">O5-L5</f>
        <v>-0.63923076923080657</v>
      </c>
      <c r="R5" s="335">
        <f t="shared" ref="R5:R11" si="5">O5/L5</f>
        <v>0.9946730769230766</v>
      </c>
      <c r="S5" s="943">
        <f>R17</f>
        <v>0.94109728946417814</v>
      </c>
      <c r="T5" s="89">
        <v>0.25</v>
      </c>
      <c r="U5" s="89">
        <v>0.34027777777777779</v>
      </c>
      <c r="V5" s="331">
        <v>5</v>
      </c>
      <c r="W5" s="328">
        <f>(U5-T5)*24*60</f>
        <v>130.00000000000003</v>
      </c>
      <c r="X5" s="331"/>
      <c r="Y5" s="331"/>
      <c r="Z5" s="51"/>
      <c r="AA5" s="51"/>
      <c r="AB5" s="928"/>
      <c r="AC5" s="928"/>
      <c r="AD5" s="52"/>
      <c r="AE5" s="52"/>
      <c r="AF5" s="48">
        <f t="shared" ref="AF5:AF70" si="6">N5-K5</f>
        <v>-12.784615384616245</v>
      </c>
      <c r="AG5" s="335">
        <f t="shared" ref="AG5:AG70" si="7">N5/K5</f>
        <v>0.9946730769230766</v>
      </c>
      <c r="AH5" s="943">
        <f>AG17</f>
        <v>0.94210759668800115</v>
      </c>
    </row>
    <row r="6" spans="1:34" ht="19.2" customHeight="1">
      <c r="A6" s="975"/>
      <c r="B6" s="40" t="s">
        <v>100</v>
      </c>
      <c r="C6" s="41"/>
      <c r="D6" s="42" t="s">
        <v>173</v>
      </c>
      <c r="E6" s="43"/>
      <c r="F6" s="273">
        <v>46.93</v>
      </c>
      <c r="G6" s="44">
        <v>1700</v>
      </c>
      <c r="H6" s="45">
        <f t="shared" si="0"/>
        <v>79781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2217.391304347826</v>
      </c>
      <c r="O6" s="47">
        <f t="shared" si="2"/>
        <v>105.59006211180125</v>
      </c>
      <c r="P6" s="48">
        <f t="shared" si="3"/>
        <v>0</v>
      </c>
      <c r="Q6" s="49">
        <f t="shared" si="4"/>
        <v>-8.6956521739130466</v>
      </c>
      <c r="R6" s="335">
        <f t="shared" si="5"/>
        <v>0.92391304347826086</v>
      </c>
      <c r="S6" s="943"/>
      <c r="T6" s="89">
        <v>0.35555555555555557</v>
      </c>
      <c r="U6" s="89">
        <v>0.38750000000000001</v>
      </c>
      <c r="V6" s="331">
        <v>22</v>
      </c>
      <c r="W6" s="328">
        <f t="shared" ref="W6:W17" si="8">(U6-T6)*24*60</f>
        <v>46</v>
      </c>
      <c r="X6" s="53">
        <v>0.3444444444444445</v>
      </c>
      <c r="Y6" s="53">
        <v>0.35416666666666669</v>
      </c>
      <c r="Z6" s="54"/>
      <c r="AA6" s="54"/>
      <c r="AB6" s="928"/>
      <c r="AC6" s="928"/>
      <c r="AD6" s="344"/>
      <c r="AE6" s="344"/>
      <c r="AF6" s="48">
        <f t="shared" si="6"/>
        <v>-182.60869565217399</v>
      </c>
      <c r="AG6" s="335">
        <f t="shared" si="7"/>
        <v>0.92391304347826086</v>
      </c>
      <c r="AH6" s="943"/>
    </row>
    <row r="7" spans="1:34" ht="19.2" customHeight="1">
      <c r="A7" s="975"/>
      <c r="B7" s="40" t="s">
        <v>100</v>
      </c>
      <c r="C7" s="41"/>
      <c r="D7" s="42" t="s">
        <v>153</v>
      </c>
      <c r="E7" s="43"/>
      <c r="F7" s="273">
        <v>28.86</v>
      </c>
      <c r="G7" s="44">
        <v>1623</v>
      </c>
      <c r="H7" s="45">
        <f t="shared" si="0"/>
        <v>46839.78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2375.1219512195112</v>
      </c>
      <c r="O7" s="47">
        <f t="shared" si="2"/>
        <v>139.7130559540889</v>
      </c>
      <c r="P7" s="48">
        <f t="shared" si="3"/>
        <v>0</v>
      </c>
      <c r="Q7" s="49">
        <f t="shared" si="4"/>
        <v>-11.522238163558171</v>
      </c>
      <c r="R7" s="335">
        <f t="shared" si="5"/>
        <v>0.92381250533625481</v>
      </c>
      <c r="S7" s="943"/>
      <c r="T7" s="89">
        <v>0.3923611111111111</v>
      </c>
      <c r="U7" s="89">
        <v>0.42083333333333334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928"/>
      <c r="AC7" s="928"/>
      <c r="AD7" s="344"/>
      <c r="AE7" s="344"/>
      <c r="AF7" s="48">
        <f t="shared" si="6"/>
        <v>-195.87804878048883</v>
      </c>
      <c r="AG7" s="335">
        <f t="shared" si="7"/>
        <v>0.92381250533625481</v>
      </c>
      <c r="AH7" s="943"/>
    </row>
    <row r="8" spans="1:34" ht="19.2" customHeight="1">
      <c r="A8" s="975"/>
      <c r="B8" s="40" t="s">
        <v>100</v>
      </c>
      <c r="C8" s="41"/>
      <c r="D8" s="42" t="s">
        <v>167</v>
      </c>
      <c r="E8" s="43"/>
      <c r="F8" s="273">
        <v>35.89</v>
      </c>
      <c r="G8" s="44">
        <v>2280</v>
      </c>
      <c r="H8" s="45">
        <f t="shared" si="0"/>
        <v>81829.2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2399.9999999999982</v>
      </c>
      <c r="O8" s="47">
        <f t="shared" si="2"/>
        <v>133.33333333333323</v>
      </c>
      <c r="P8" s="48">
        <f t="shared" si="3"/>
        <v>0</v>
      </c>
      <c r="Q8" s="49">
        <f t="shared" si="4"/>
        <v>-9.5000000000001137</v>
      </c>
      <c r="R8" s="335">
        <f t="shared" si="5"/>
        <v>0.93348891481913576</v>
      </c>
      <c r="S8" s="943"/>
      <c r="T8" s="89">
        <v>0.42499999999999999</v>
      </c>
      <c r="U8" s="89">
        <v>0.46458333333333335</v>
      </c>
      <c r="V8" s="331">
        <v>6</v>
      </c>
      <c r="W8" s="328">
        <f t="shared" si="8"/>
        <v>57.000000000000036</v>
      </c>
      <c r="X8" s="53"/>
      <c r="Y8" s="53"/>
      <c r="Z8" s="54"/>
      <c r="AA8" s="54"/>
      <c r="AB8" s="928"/>
      <c r="AC8" s="928"/>
      <c r="AD8" s="344"/>
      <c r="AE8" s="344"/>
      <c r="AF8" s="48">
        <f t="shared" si="6"/>
        <v>-171.00000000000182</v>
      </c>
      <c r="AG8" s="335">
        <f t="shared" si="7"/>
        <v>0.93348891481913576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57">
        <v>2629</v>
      </c>
      <c r="H9" s="45">
        <f t="shared" si="0"/>
        <v>81788.19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2544.1935483870989</v>
      </c>
      <c r="O9" s="47">
        <f t="shared" si="2"/>
        <v>141.34408602150549</v>
      </c>
      <c r="P9" s="48">
        <f t="shared" si="3"/>
        <v>0</v>
      </c>
      <c r="Q9" s="49">
        <f t="shared" si="4"/>
        <v>-12.489247311827853</v>
      </c>
      <c r="R9" s="335">
        <f t="shared" si="5"/>
        <v>0.91881312690036065</v>
      </c>
      <c r="S9" s="943"/>
      <c r="T9" s="89">
        <v>0.50486111111111109</v>
      </c>
      <c r="U9" s="89">
        <v>0.54791666666666661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928"/>
      <c r="AC9" s="928"/>
      <c r="AD9" s="344"/>
      <c r="AE9" s="344"/>
      <c r="AF9" s="48">
        <f t="shared" si="6"/>
        <v>-224.80645161290113</v>
      </c>
      <c r="AG9" s="335">
        <f t="shared" si="7"/>
        <v>0.91881312690036077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3437</v>
      </c>
      <c r="H10" s="45">
        <f t="shared" si="0"/>
        <v>132255.75999999998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2545.9259259259252</v>
      </c>
      <c r="O10" s="47">
        <f t="shared" si="2"/>
        <v>133.99610136452239</v>
      </c>
      <c r="P10" s="48">
        <f t="shared" si="3"/>
        <v>0</v>
      </c>
      <c r="Q10" s="49">
        <f t="shared" si="4"/>
        <v>-11.740740740740762</v>
      </c>
      <c r="R10" s="335">
        <f t="shared" si="5"/>
        <v>0.91943875981434653</v>
      </c>
      <c r="S10" s="944"/>
      <c r="T10" s="89">
        <v>0.5527777777777777</v>
      </c>
      <c r="U10" s="89">
        <v>0.60902777777777772</v>
      </c>
      <c r="V10" s="331">
        <v>7</v>
      </c>
      <c r="W10" s="328">
        <f t="shared" si="8"/>
        <v>81.000000000000028</v>
      </c>
      <c r="X10" s="53"/>
      <c r="Y10" s="53"/>
      <c r="Z10" s="54"/>
      <c r="AA10" s="54"/>
      <c r="AB10" s="928"/>
      <c r="AC10" s="928"/>
      <c r="AD10" s="344"/>
      <c r="AE10" s="344"/>
      <c r="AF10" s="48">
        <f t="shared" si="6"/>
        <v>-223.07407407407482</v>
      </c>
      <c r="AG10" s="335">
        <f t="shared" si="7"/>
        <v>0.91943875981434642</v>
      </c>
      <c r="AH10" s="944"/>
    </row>
    <row r="11" spans="1:34" ht="19.2" customHeight="1">
      <c r="A11" s="976"/>
      <c r="B11" s="40" t="s">
        <v>100</v>
      </c>
      <c r="C11" s="41"/>
      <c r="D11" s="42" t="s">
        <v>52</v>
      </c>
      <c r="E11" s="43"/>
      <c r="F11" s="273">
        <v>37.83</v>
      </c>
      <c r="G11" s="44">
        <v>2216.6999999999998</v>
      </c>
      <c r="H11" s="45">
        <f t="shared" si="0"/>
        <v>83857.760999999984</v>
      </c>
      <c r="I11" s="328"/>
      <c r="J11" s="46">
        <v>20</v>
      </c>
      <c r="K11" s="44">
        <v>2400</v>
      </c>
      <c r="L11" s="47">
        <v>120</v>
      </c>
      <c r="M11" s="329">
        <v>20</v>
      </c>
      <c r="N11" s="44">
        <f t="shared" si="1"/>
        <v>2375.035714285716</v>
      </c>
      <c r="O11" s="47">
        <f t="shared" si="2"/>
        <v>118.7517857142858</v>
      </c>
      <c r="P11" s="48">
        <f t="shared" si="3"/>
        <v>0</v>
      </c>
      <c r="Q11" s="49">
        <f t="shared" si="4"/>
        <v>-1.248214285714198</v>
      </c>
      <c r="R11" s="335">
        <f t="shared" si="5"/>
        <v>0.98959821428571504</v>
      </c>
      <c r="S11" s="944"/>
      <c r="T11" s="89">
        <v>0.61458333333333326</v>
      </c>
      <c r="U11" s="89">
        <v>0.65347222222222212</v>
      </c>
      <c r="V11" s="331">
        <v>8</v>
      </c>
      <c r="W11" s="328">
        <f t="shared" si="8"/>
        <v>55.999999999999957</v>
      </c>
      <c r="X11" s="53"/>
      <c r="Y11" s="53"/>
      <c r="Z11" s="54"/>
      <c r="AA11" s="54"/>
      <c r="AB11" s="928"/>
      <c r="AC11" s="928"/>
      <c r="AD11" s="344"/>
      <c r="AE11" s="344"/>
      <c r="AF11" s="48">
        <f t="shared" si="6"/>
        <v>-24.96428571428396</v>
      </c>
      <c r="AG11" s="335">
        <f t="shared" si="7"/>
        <v>0.98959821428571504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944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928"/>
      <c r="AC12" s="928"/>
      <c r="AD12" s="344"/>
      <c r="AE12" s="344"/>
      <c r="AF12" s="48">
        <f t="shared" si="6"/>
        <v>0</v>
      </c>
      <c r="AG12" s="335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944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928"/>
      <c r="AC13" s="928"/>
      <c r="AD13" s="344"/>
      <c r="AE13" s="344"/>
      <c r="AF13" s="48">
        <f t="shared" si="6"/>
        <v>0</v>
      </c>
      <c r="AG13" s="335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944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928"/>
      <c r="AC14" s="928"/>
      <c r="AD14" s="344"/>
      <c r="AE14" s="344"/>
      <c r="AF14" s="48">
        <f t="shared" si="6"/>
        <v>0</v>
      </c>
      <c r="AG14" s="335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944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928"/>
      <c r="AC15" s="928"/>
      <c r="AD15" s="344"/>
      <c r="AE15" s="344"/>
      <c r="AF15" s="48">
        <f t="shared" si="6"/>
        <v>0</v>
      </c>
      <c r="AG15" s="335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944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928"/>
      <c r="AC16" s="928"/>
      <c r="AD16" s="344"/>
      <c r="AE16" s="344"/>
      <c r="AF16" s="48">
        <f t="shared" si="6"/>
        <v>0</v>
      </c>
      <c r="AG16" s="335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220</v>
      </c>
      <c r="D17" s="938" t="s">
        <v>221</v>
      </c>
      <c r="E17" s="938"/>
      <c r="F17" s="274"/>
      <c r="G17" s="70"/>
      <c r="H17" s="71"/>
      <c r="I17" s="72"/>
      <c r="J17" s="70">
        <v>19</v>
      </c>
      <c r="K17" s="70">
        <v>2554.2857142857142</v>
      </c>
      <c r="L17" s="73">
        <v>135.41778816789875</v>
      </c>
      <c r="M17" s="101">
        <f t="shared" ref="M17:O17" si="9">AVERAGE(M5:M16)</f>
        <v>19</v>
      </c>
      <c r="N17" s="70">
        <f t="shared" si="9"/>
        <v>2406.4119755402085</v>
      </c>
      <c r="O17" s="73">
        <f t="shared" si="9"/>
        <v>127.44131339004376</v>
      </c>
      <c r="P17" s="65">
        <f t="shared" ref="P17:P23" si="10">M17-J17</f>
        <v>0</v>
      </c>
      <c r="Q17" s="74">
        <f t="shared" ref="Q17:Q23" si="11">O17-L17</f>
        <v>-7.9764747778549889</v>
      </c>
      <c r="R17" s="75">
        <f>O17/L17</f>
        <v>0.94109728946417814</v>
      </c>
      <c r="S17" s="944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0</v>
      </c>
      <c r="AE17" s="79">
        <f>SUM(AE5:AE16)</f>
        <v>0</v>
      </c>
      <c r="AF17" s="65">
        <f t="shared" si="6"/>
        <v>-147.87373874550576</v>
      </c>
      <c r="AG17" s="336">
        <f t="shared" si="7"/>
        <v>0.94210759668800115</v>
      </c>
      <c r="AH17" s="944"/>
    </row>
    <row r="18" spans="1:34" ht="19.2" customHeight="1">
      <c r="A18" s="92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511</v>
      </c>
      <c r="H18" s="84">
        <f t="shared" ref="H18:H29" si="12">F18*G18</f>
        <v>14052.5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1333.0434782608695</v>
      </c>
      <c r="O18" s="86">
        <f t="shared" ref="O18:O23" si="14">N18/M18</f>
        <v>111.08695652173913</v>
      </c>
      <c r="P18" s="54">
        <f t="shared" si="10"/>
        <v>0</v>
      </c>
      <c r="Q18" s="88">
        <f t="shared" si="11"/>
        <v>-55.579710144927532</v>
      </c>
      <c r="R18" s="338">
        <f t="shared" ref="R18:R23" si="15">O18/L18</f>
        <v>0.66652173913043478</v>
      </c>
      <c r="S18" s="927">
        <f>R30</f>
        <v>0.84976911342118233</v>
      </c>
      <c r="T18" s="89">
        <v>0.16666666666666666</v>
      </c>
      <c r="U18" s="89">
        <v>0.18263888888888888</v>
      </c>
      <c r="V18" s="344">
        <v>5</v>
      </c>
      <c r="W18" s="90">
        <f>(U18-T18)*24*60</f>
        <v>23</v>
      </c>
      <c r="X18" s="86"/>
      <c r="Y18" s="86"/>
      <c r="Z18" s="54"/>
      <c r="AA18" s="54"/>
      <c r="AB18" s="928"/>
      <c r="AC18" s="928"/>
      <c r="AD18" s="344"/>
      <c r="AE18" s="344"/>
      <c r="AF18" s="91">
        <f t="shared" si="6"/>
        <v>-666.95652173913049</v>
      </c>
      <c r="AG18" s="92">
        <f t="shared" si="7"/>
        <v>0.66652173913043478</v>
      </c>
      <c r="AH18" s="969">
        <f>AG30</f>
        <v>0.87599748410652545</v>
      </c>
    </row>
    <row r="19" spans="1:34" ht="19.2" customHeight="1">
      <c r="A19" s="926"/>
      <c r="B19" s="342" t="s">
        <v>103</v>
      </c>
      <c r="C19" s="341"/>
      <c r="D19" s="82" t="s">
        <v>60</v>
      </c>
      <c r="E19" s="83"/>
      <c r="F19" s="273">
        <v>43.14</v>
      </c>
      <c r="G19" s="57">
        <v>1583.2</v>
      </c>
      <c r="H19" s="84">
        <f t="shared" si="12"/>
        <v>68299.248000000007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1376.695652173913</v>
      </c>
      <c r="O19" s="95">
        <f t="shared" si="14"/>
        <v>80.98209718670077</v>
      </c>
      <c r="P19" s="54">
        <f t="shared" si="10"/>
        <v>0</v>
      </c>
      <c r="Q19" s="88">
        <f t="shared" si="11"/>
        <v>-7.253196930946288</v>
      </c>
      <c r="R19" s="338">
        <f t="shared" si="15"/>
        <v>0.9177971014492754</v>
      </c>
      <c r="S19" s="927"/>
      <c r="T19" s="89">
        <v>0.18680555555555556</v>
      </c>
      <c r="U19" s="89">
        <v>0.23472222222222222</v>
      </c>
      <c r="V19" s="344">
        <v>6</v>
      </c>
      <c r="W19" s="90">
        <f>(U19-T19)*24*60</f>
        <v>69</v>
      </c>
      <c r="X19" s="96"/>
      <c r="Y19" s="96"/>
      <c r="Z19" s="54"/>
      <c r="AA19" s="54"/>
      <c r="AB19" s="928"/>
      <c r="AC19" s="928"/>
      <c r="AD19" s="344"/>
      <c r="AE19" s="344"/>
      <c r="AF19" s="48">
        <f t="shared" si="6"/>
        <v>-123.304347826087</v>
      </c>
      <c r="AG19" s="335">
        <f t="shared" si="7"/>
        <v>0.91779710144927529</v>
      </c>
      <c r="AH19" s="970"/>
    </row>
    <row r="20" spans="1:34" ht="19.2" customHeight="1">
      <c r="A20" s="926"/>
      <c r="B20" s="342" t="s">
        <v>102</v>
      </c>
      <c r="C20" s="55"/>
      <c r="D20" s="42" t="s">
        <v>164</v>
      </c>
      <c r="E20" s="83"/>
      <c r="F20" s="273">
        <v>50.67</v>
      </c>
      <c r="G20" s="57">
        <v>3778</v>
      </c>
      <c r="H20" s="84">
        <f t="shared" si="12"/>
        <v>191431.26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1399.2592592592594</v>
      </c>
      <c r="O20" s="95">
        <f t="shared" si="14"/>
        <v>73.645224171539965</v>
      </c>
      <c r="P20" s="54">
        <f t="shared" si="10"/>
        <v>0</v>
      </c>
      <c r="Q20" s="88">
        <f t="shared" si="11"/>
        <v>-5.3021442495126649</v>
      </c>
      <c r="R20" s="338">
        <f t="shared" si="15"/>
        <v>0.93283950617283962</v>
      </c>
      <c r="S20" s="927"/>
      <c r="T20" s="89">
        <v>0.25</v>
      </c>
      <c r="U20" s="89">
        <v>0.36249999999999999</v>
      </c>
      <c r="V20" s="344">
        <v>22</v>
      </c>
      <c r="W20" s="90">
        <f t="shared" ref="W20:W29" si="16">(U20-T20)*24*60</f>
        <v>161.99999999999997</v>
      </c>
      <c r="X20" s="96">
        <v>0.2388888888888889</v>
      </c>
      <c r="Y20" s="96">
        <v>0.24861111111111112</v>
      </c>
      <c r="Z20" s="54"/>
      <c r="AA20" s="54"/>
      <c r="AB20" s="928"/>
      <c r="AC20" s="928"/>
      <c r="AD20" s="344"/>
      <c r="AE20" s="344"/>
      <c r="AF20" s="91">
        <f t="shared" si="6"/>
        <v>-100.74074074074065</v>
      </c>
      <c r="AG20" s="92">
        <f t="shared" si="7"/>
        <v>0.93283950617283962</v>
      </c>
      <c r="AH20" s="970"/>
    </row>
    <row r="21" spans="1:34" ht="19.2" customHeight="1">
      <c r="A21" s="926"/>
      <c r="B21" s="342" t="s">
        <v>102</v>
      </c>
      <c r="C21" s="97"/>
      <c r="D21" s="98" t="s">
        <v>149</v>
      </c>
      <c r="E21" s="43"/>
      <c r="F21" s="273">
        <v>49.91</v>
      </c>
      <c r="G21" s="44">
        <v>3372</v>
      </c>
      <c r="H21" s="84">
        <f t="shared" si="12"/>
        <v>168296.52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1466.0869565217392</v>
      </c>
      <c r="O21" s="95">
        <f t="shared" si="14"/>
        <v>86.240409207161136</v>
      </c>
      <c r="P21" s="54">
        <f t="shared" si="10"/>
        <v>0</v>
      </c>
      <c r="Q21" s="88">
        <f t="shared" si="11"/>
        <v>-5.8184143222506322</v>
      </c>
      <c r="R21" s="338">
        <f t="shared" si="15"/>
        <v>0.93679677733018485</v>
      </c>
      <c r="S21" s="927"/>
      <c r="T21" s="89">
        <v>0.36736111111111108</v>
      </c>
      <c r="U21" s="89">
        <v>0.46319444444444441</v>
      </c>
      <c r="V21" s="344">
        <v>7</v>
      </c>
      <c r="W21" s="90">
        <f t="shared" si="16"/>
        <v>138</v>
      </c>
      <c r="X21" s="96"/>
      <c r="Y21" s="96"/>
      <c r="Z21" s="54"/>
      <c r="AA21" s="54"/>
      <c r="AB21" s="928"/>
      <c r="AC21" s="928"/>
      <c r="AD21" s="344"/>
      <c r="AE21" s="344"/>
      <c r="AF21" s="48">
        <f t="shared" si="6"/>
        <v>-98.913043478260761</v>
      </c>
      <c r="AG21" s="335">
        <f t="shared" si="7"/>
        <v>0.93679677733018485</v>
      </c>
      <c r="AH21" s="971"/>
    </row>
    <row r="22" spans="1:34" ht="19.2" customHeight="1">
      <c r="A22" s="92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4675</v>
      </c>
      <c r="H22" s="84">
        <f t="shared" si="12"/>
        <v>176715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2527.0270270270289</v>
      </c>
      <c r="O22" s="95">
        <f t="shared" si="14"/>
        <v>126.35135135135144</v>
      </c>
      <c r="P22" s="54">
        <f t="shared" si="10"/>
        <v>0</v>
      </c>
      <c r="Q22" s="88">
        <f t="shared" si="11"/>
        <v>-12.098648648648549</v>
      </c>
      <c r="R22" s="338">
        <f t="shared" si="15"/>
        <v>0.91261358866992737</v>
      </c>
      <c r="S22" s="927"/>
      <c r="T22" s="89">
        <v>0.50347222222222221</v>
      </c>
      <c r="U22" s="89">
        <v>0.58055555555555549</v>
      </c>
      <c r="V22" s="344">
        <v>5</v>
      </c>
      <c r="W22" s="90">
        <f t="shared" si="16"/>
        <v>110.99999999999993</v>
      </c>
      <c r="X22" s="96"/>
      <c r="Y22" s="96"/>
      <c r="Z22" s="54"/>
      <c r="AA22" s="54"/>
      <c r="AB22" s="928"/>
      <c r="AC22" s="928"/>
      <c r="AD22" s="344"/>
      <c r="AE22" s="344">
        <v>1</v>
      </c>
      <c r="AF22" s="91">
        <f t="shared" si="6"/>
        <v>-241.97297297297109</v>
      </c>
      <c r="AG22" s="92">
        <f t="shared" si="7"/>
        <v>0.91261358866992737</v>
      </c>
      <c r="AH22" s="971"/>
    </row>
    <row r="23" spans="1:34" ht="19.2" customHeight="1">
      <c r="A23" s="926"/>
      <c r="B23" s="342" t="s">
        <v>100</v>
      </c>
      <c r="C23" s="97"/>
      <c r="D23" s="42" t="s">
        <v>59</v>
      </c>
      <c r="E23" s="43"/>
      <c r="F23" s="273">
        <v>36.729999999999997</v>
      </c>
      <c r="G23" s="44">
        <v>2068</v>
      </c>
      <c r="H23" s="84">
        <f t="shared" si="12"/>
        <v>75957.64</v>
      </c>
      <c r="I23" s="33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2176.8421052631597</v>
      </c>
      <c r="O23" s="95">
        <f t="shared" si="14"/>
        <v>114.57063711911367</v>
      </c>
      <c r="P23" s="54">
        <f t="shared" si="10"/>
        <v>1</v>
      </c>
      <c r="Q23" s="88">
        <f t="shared" si="11"/>
        <v>-18.762696214219673</v>
      </c>
      <c r="R23" s="338">
        <f t="shared" si="15"/>
        <v>0.85927977839335246</v>
      </c>
      <c r="S23" s="927"/>
      <c r="T23" s="89">
        <v>0.58611111111111103</v>
      </c>
      <c r="U23" s="89">
        <v>0.62569444444444433</v>
      </c>
      <c r="V23" s="344">
        <v>8</v>
      </c>
      <c r="W23" s="90">
        <f t="shared" si="16"/>
        <v>56.999999999999957</v>
      </c>
      <c r="X23" s="96"/>
      <c r="Y23" s="96"/>
      <c r="Z23" s="54"/>
      <c r="AA23" s="54"/>
      <c r="AB23" s="928"/>
      <c r="AC23" s="928"/>
      <c r="AD23" s="344">
        <v>1</v>
      </c>
      <c r="AE23" s="344"/>
      <c r="AF23" s="48">
        <f t="shared" si="6"/>
        <v>-223.15789473684026</v>
      </c>
      <c r="AG23" s="335">
        <f t="shared" si="7"/>
        <v>0.90701754385964994</v>
      </c>
      <c r="AH23" s="971"/>
    </row>
    <row r="24" spans="1:34" ht="19.2" customHeight="1">
      <c r="A24" s="92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92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928"/>
      <c r="AC24" s="928"/>
      <c r="AD24" s="344"/>
      <c r="AE24" s="344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92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928"/>
      <c r="AC25" s="928"/>
      <c r="AD25" s="344"/>
      <c r="AE25" s="344"/>
      <c r="AF25" s="48">
        <f t="shared" si="6"/>
        <v>0</v>
      </c>
      <c r="AG25" s="335" t="e">
        <f t="shared" si="7"/>
        <v>#DIV/0!</v>
      </c>
      <c r="AH25" s="971"/>
    </row>
    <row r="26" spans="1:34" ht="19.2" customHeight="1">
      <c r="A26" s="92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92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928"/>
      <c r="AC26" s="928"/>
      <c r="AD26" s="344"/>
      <c r="AE26" s="344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92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928"/>
      <c r="AC27" s="928"/>
      <c r="AD27" s="344"/>
      <c r="AE27" s="344"/>
      <c r="AF27" s="48">
        <f t="shared" si="6"/>
        <v>0</v>
      </c>
      <c r="AG27" s="335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92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928"/>
      <c r="AC28" s="928"/>
      <c r="AD28" s="344"/>
      <c r="AE28" s="344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92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928"/>
      <c r="AC29" s="928"/>
      <c r="AD29" s="344"/>
      <c r="AE29" s="344"/>
      <c r="AF29" s="48">
        <f t="shared" si="6"/>
        <v>0</v>
      </c>
      <c r="AG29" s="335"/>
      <c r="AH29" s="971"/>
    </row>
    <row r="30" spans="1:34" ht="19.2" customHeight="1">
      <c r="A30" s="926"/>
      <c r="B30" s="99">
        <v>0</v>
      </c>
      <c r="C30" s="100" t="s">
        <v>223</v>
      </c>
      <c r="D30" s="973" t="s">
        <v>221</v>
      </c>
      <c r="E30" s="973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116.28191434468523</v>
      </c>
      <c r="M30" s="101">
        <f t="shared" ref="M30:O30" si="17">AVERAGE(M18:M29)</f>
        <v>17.333333333333332</v>
      </c>
      <c r="N30" s="101">
        <f t="shared" si="17"/>
        <v>1713.159079750995</v>
      </c>
      <c r="O30" s="104">
        <f t="shared" si="17"/>
        <v>98.812779259601029</v>
      </c>
      <c r="P30" s="54">
        <f t="shared" ref="P30:P38" si="18">M30-J30</f>
        <v>0.1666666666666643</v>
      </c>
      <c r="Q30" s="88">
        <f t="shared" ref="Q30:Q38" si="19">O30-L30</f>
        <v>-17.469135085084204</v>
      </c>
      <c r="R30" s="105">
        <f t="shared" ref="R30:R38" si="20">O30/L30</f>
        <v>0.84976911342118233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1</v>
      </c>
      <c r="AF30" s="108">
        <f t="shared" si="6"/>
        <v>-242.50758691567171</v>
      </c>
      <c r="AG30" s="109">
        <f t="shared" ref="AG30" si="21">N30/K30</f>
        <v>0.87599748410652545</v>
      </c>
      <c r="AH30" s="972"/>
    </row>
    <row r="31" spans="1:34" ht="19.2" customHeight="1">
      <c r="A31" s="96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2601</v>
      </c>
      <c r="H31" s="112">
        <f t="shared" ref="H31:H40" si="22">F31*G31</f>
        <v>68926.5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1472.2641509433959</v>
      </c>
      <c r="O31" s="115">
        <f t="shared" ref="O31:O38" si="24">N31/M31</f>
        <v>122.68867924528298</v>
      </c>
      <c r="P31" s="116">
        <f t="shared" si="18"/>
        <v>0</v>
      </c>
      <c r="Q31" s="117">
        <f t="shared" si="19"/>
        <v>-43.977987421383673</v>
      </c>
      <c r="R31" s="339">
        <f t="shared" si="20"/>
        <v>0.7361320754716979</v>
      </c>
      <c r="S31" s="964">
        <f>R43</f>
        <v>0.8765068641891256</v>
      </c>
      <c r="T31" s="118">
        <v>0.125</v>
      </c>
      <c r="U31" s="118">
        <v>0.19861111111111113</v>
      </c>
      <c r="V31" s="142">
        <v>5</v>
      </c>
      <c r="W31" s="119">
        <f t="shared" ref="W31:W42" si="25">(U31-T31)*24*60</f>
        <v>106.00000000000003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-527.73584905660414</v>
      </c>
      <c r="AG31" s="120">
        <f t="shared" si="7"/>
        <v>0.7361320754716979</v>
      </c>
      <c r="AH31" s="942">
        <f>AG43</f>
        <v>0.87762589491209153</v>
      </c>
    </row>
    <row r="32" spans="1:34" ht="19.2" customHeight="1">
      <c r="A32" s="956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2281.5</v>
      </c>
      <c r="H32" s="84">
        <f t="shared" si="22"/>
        <v>78095.744999999995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2074.090909090909</v>
      </c>
      <c r="O32" s="47">
        <f t="shared" si="24"/>
        <v>159.54545454545453</v>
      </c>
      <c r="P32" s="116">
        <f t="shared" si="18"/>
        <v>0</v>
      </c>
      <c r="Q32" s="49">
        <f t="shared" si="19"/>
        <v>-13.531468531468533</v>
      </c>
      <c r="R32" s="335">
        <f t="shared" si="20"/>
        <v>0.92181818181818176</v>
      </c>
      <c r="S32" s="927"/>
      <c r="T32" s="89">
        <v>0.20277777777777781</v>
      </c>
      <c r="U32" s="89">
        <v>0.24861111111111114</v>
      </c>
      <c r="V32" s="142">
        <v>6</v>
      </c>
      <c r="W32" s="90">
        <f t="shared" si="25"/>
        <v>66</v>
      </c>
      <c r="X32" s="123"/>
      <c r="Y32" s="123"/>
      <c r="Z32" s="124"/>
      <c r="AA32" s="124"/>
      <c r="AB32" s="928"/>
      <c r="AC32" s="928"/>
      <c r="AD32" s="344"/>
      <c r="AE32" s="344"/>
      <c r="AF32" s="48">
        <f t="shared" si="6"/>
        <v>-175.90909090909099</v>
      </c>
      <c r="AG32" s="335">
        <f t="shared" si="7"/>
        <v>0.92181818181818176</v>
      </c>
      <c r="AH32" s="943"/>
    </row>
    <row r="33" spans="1:34" ht="19.2" customHeight="1">
      <c r="A33" s="956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2278.25</v>
      </c>
      <c r="H33" s="84">
        <f t="shared" si="22"/>
        <v>77984.497499999998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2102.9999999999995</v>
      </c>
      <c r="O33" s="47">
        <f t="shared" si="24"/>
        <v>161.76923076923075</v>
      </c>
      <c r="P33" s="116">
        <f t="shared" si="18"/>
        <v>0</v>
      </c>
      <c r="Q33" s="49">
        <f t="shared" si="19"/>
        <v>-11.307692307692321</v>
      </c>
      <c r="R33" s="335">
        <f t="shared" si="20"/>
        <v>0.93466666666666653</v>
      </c>
      <c r="S33" s="927"/>
      <c r="T33" s="89">
        <v>0.26458333333333339</v>
      </c>
      <c r="U33" s="89">
        <v>0.30972222222222229</v>
      </c>
      <c r="V33" s="142">
        <v>23</v>
      </c>
      <c r="W33" s="90">
        <f t="shared" si="25"/>
        <v>65.000000000000014</v>
      </c>
      <c r="X33" s="123">
        <v>0.25347222222222221</v>
      </c>
      <c r="Y33" s="123">
        <v>0.2638888888888889</v>
      </c>
      <c r="Z33" s="124"/>
      <c r="AA33" s="124"/>
      <c r="AB33" s="928"/>
      <c r="AC33" s="928"/>
      <c r="AD33" s="344">
        <v>1</v>
      </c>
      <c r="AE33" s="344"/>
      <c r="AF33" s="48">
        <f t="shared" si="6"/>
        <v>-147.00000000000045</v>
      </c>
      <c r="AG33" s="125">
        <f t="shared" si="7"/>
        <v>0.93466666666666642</v>
      </c>
      <c r="AH33" s="943"/>
    </row>
    <row r="34" spans="1:34" ht="19.2" customHeight="1">
      <c r="A34" s="956"/>
      <c r="B34" s="121" t="s">
        <v>102</v>
      </c>
      <c r="C34" s="126"/>
      <c r="D34" s="147" t="s">
        <v>174</v>
      </c>
      <c r="E34" s="83"/>
      <c r="F34" s="273">
        <v>49.91</v>
      </c>
      <c r="G34" s="137">
        <v>2532</v>
      </c>
      <c r="H34" s="84">
        <f t="shared" si="22"/>
        <v>126372.12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1393.7614678899081</v>
      </c>
      <c r="O34" s="47">
        <f t="shared" si="24"/>
        <v>81.985968699406357</v>
      </c>
      <c r="P34" s="116">
        <f t="shared" si="18"/>
        <v>0</v>
      </c>
      <c r="Q34" s="49">
        <f t="shared" si="19"/>
        <v>-10.072854830005411</v>
      </c>
      <c r="R34" s="335">
        <f t="shared" si="20"/>
        <v>0.89058240759738527</v>
      </c>
      <c r="S34" s="927"/>
      <c r="T34" s="89">
        <v>0.31527777777777782</v>
      </c>
      <c r="U34" s="89">
        <v>0.39097222222222228</v>
      </c>
      <c r="V34" s="137">
        <v>8</v>
      </c>
      <c r="W34" s="90">
        <f t="shared" si="25"/>
        <v>109.00000000000001</v>
      </c>
      <c r="X34" s="123"/>
      <c r="Y34" s="123"/>
      <c r="Z34" s="124"/>
      <c r="AA34" s="124"/>
      <c r="AB34" s="928"/>
      <c r="AC34" s="928"/>
      <c r="AD34" s="344"/>
      <c r="AE34" s="344"/>
      <c r="AF34" s="48">
        <f t="shared" si="6"/>
        <v>-171.23853211009191</v>
      </c>
      <c r="AG34" s="125">
        <f t="shared" si="7"/>
        <v>0.89058240759738538</v>
      </c>
      <c r="AH34" s="943"/>
    </row>
    <row r="35" spans="1:34" ht="19.2" customHeight="1">
      <c r="A35" s="956"/>
      <c r="B35" s="121" t="s">
        <v>102</v>
      </c>
      <c r="C35" s="41"/>
      <c r="D35" s="150" t="s">
        <v>168</v>
      </c>
      <c r="E35" s="43"/>
      <c r="F35" s="273">
        <v>44.3</v>
      </c>
      <c r="G35" s="137">
        <v>1721</v>
      </c>
      <c r="H35" s="84">
        <f t="shared" si="22"/>
        <v>76240.299999999988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1376.8000000000006</v>
      </c>
      <c r="O35" s="47">
        <f t="shared" si="24"/>
        <v>76.488888888888923</v>
      </c>
      <c r="P35" s="116">
        <f t="shared" si="18"/>
        <v>0</v>
      </c>
      <c r="Q35" s="49">
        <f t="shared" si="19"/>
        <v>-10.45555555555552</v>
      </c>
      <c r="R35" s="335">
        <f t="shared" si="20"/>
        <v>0.87974440894568728</v>
      </c>
      <c r="S35" s="927"/>
      <c r="T35" s="89">
        <v>0.40625000000000006</v>
      </c>
      <c r="U35" s="89">
        <v>0.45833333333333337</v>
      </c>
      <c r="V35" s="134">
        <v>22</v>
      </c>
      <c r="W35" s="90">
        <f t="shared" si="25"/>
        <v>74.999999999999972</v>
      </c>
      <c r="X35" s="123">
        <v>0.39583333333333331</v>
      </c>
      <c r="Y35" s="123">
        <v>0.4055555555555555</v>
      </c>
      <c r="Z35" s="124"/>
      <c r="AA35" s="124"/>
      <c r="AB35" s="928"/>
      <c r="AC35" s="928"/>
      <c r="AD35" s="344"/>
      <c r="AE35" s="344"/>
      <c r="AF35" s="116">
        <f t="shared" si="6"/>
        <v>-188.19999999999936</v>
      </c>
      <c r="AG35" s="120">
        <f t="shared" si="7"/>
        <v>0.87974440894568728</v>
      </c>
      <c r="AH35" s="944"/>
    </row>
    <row r="36" spans="1:34" ht="19.2" customHeight="1">
      <c r="A36" s="956"/>
      <c r="B36" s="121" t="s">
        <v>100</v>
      </c>
      <c r="C36" s="128"/>
      <c r="D36" s="150" t="s">
        <v>163</v>
      </c>
      <c r="E36" s="83"/>
      <c r="F36" s="273">
        <v>46.93</v>
      </c>
      <c r="G36" s="134">
        <v>801</v>
      </c>
      <c r="H36" s="84">
        <f t="shared" si="22"/>
        <v>37590.93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2089.5652173912972</v>
      </c>
      <c r="O36" s="47">
        <f t="shared" si="24"/>
        <v>109.97711670480511</v>
      </c>
      <c r="P36" s="116">
        <f t="shared" si="18"/>
        <v>0</v>
      </c>
      <c r="Q36" s="49">
        <f t="shared" si="19"/>
        <v>-16.338672768879093</v>
      </c>
      <c r="R36" s="335">
        <f t="shared" si="20"/>
        <v>0.87065217391304051</v>
      </c>
      <c r="S36" s="927"/>
      <c r="T36" s="89">
        <v>0.49861111111111112</v>
      </c>
      <c r="U36" s="89">
        <v>0.51458333333333339</v>
      </c>
      <c r="V36" s="134">
        <v>5</v>
      </c>
      <c r="W36" s="90">
        <f t="shared" si="25"/>
        <v>23.000000000000078</v>
      </c>
      <c r="X36" s="123"/>
      <c r="Y36" s="123"/>
      <c r="Z36" s="124"/>
      <c r="AA36" s="124"/>
      <c r="AB36" s="928"/>
      <c r="AC36" s="928"/>
      <c r="AD36" s="344"/>
      <c r="AE36" s="344"/>
      <c r="AF36" s="48">
        <f t="shared" si="6"/>
        <v>-310.43478260870279</v>
      </c>
      <c r="AG36" s="335">
        <f t="shared" si="7"/>
        <v>0.87065217391304051</v>
      </c>
      <c r="AH36" s="944"/>
    </row>
    <row r="37" spans="1:34" ht="19.2" customHeight="1">
      <c r="A37" s="956"/>
      <c r="B37" s="121" t="s">
        <v>100</v>
      </c>
      <c r="C37" s="128"/>
      <c r="D37" s="42" t="s">
        <v>170</v>
      </c>
      <c r="E37" s="83"/>
      <c r="F37" s="273">
        <v>43.96</v>
      </c>
      <c r="G37" s="134">
        <v>1145</v>
      </c>
      <c r="H37" s="84">
        <f t="shared" si="22"/>
        <v>50334.200000000004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2081.8181818181793</v>
      </c>
      <c r="O37" s="47">
        <f t="shared" si="24"/>
        <v>109.56937799043048</v>
      </c>
      <c r="P37" s="116">
        <f t="shared" si="18"/>
        <v>0</v>
      </c>
      <c r="Q37" s="49">
        <f t="shared" si="19"/>
        <v>-16.746411483253723</v>
      </c>
      <c r="R37" s="335">
        <f t="shared" si="20"/>
        <v>0.86742424242424132</v>
      </c>
      <c r="S37" s="927"/>
      <c r="T37" s="89">
        <v>0.51944444444444449</v>
      </c>
      <c r="U37" s="89">
        <v>0.54236111111111118</v>
      </c>
      <c r="V37" s="134">
        <v>7</v>
      </c>
      <c r="W37" s="90">
        <f t="shared" si="25"/>
        <v>33.000000000000043</v>
      </c>
      <c r="X37" s="123"/>
      <c r="Y37" s="123"/>
      <c r="Z37" s="124"/>
      <c r="AA37" s="124"/>
      <c r="AB37" s="928"/>
      <c r="AC37" s="928"/>
      <c r="AD37" s="344"/>
      <c r="AE37" s="344"/>
      <c r="AF37" s="48">
        <f t="shared" si="6"/>
        <v>-318.18181818182074</v>
      </c>
      <c r="AG37" s="125">
        <f t="shared" si="7"/>
        <v>0.86742424242424132</v>
      </c>
      <c r="AH37" s="944"/>
    </row>
    <row r="38" spans="1:34" ht="19.2" customHeight="1">
      <c r="A38" s="956"/>
      <c r="B38" s="121" t="s">
        <v>104</v>
      </c>
      <c r="C38" s="128"/>
      <c r="D38" s="150" t="s">
        <v>88</v>
      </c>
      <c r="E38" s="83"/>
      <c r="F38" s="273">
        <v>34.229999999999997</v>
      </c>
      <c r="G38" s="134">
        <v>1228.5</v>
      </c>
      <c r="H38" s="84">
        <f t="shared" si="22"/>
        <v>42051.554999999993</v>
      </c>
      <c r="I38" s="344"/>
      <c r="J38" s="46">
        <v>13</v>
      </c>
      <c r="K38" s="44">
        <v>2250</v>
      </c>
      <c r="L38" s="47">
        <v>173.07692307692307</v>
      </c>
      <c r="M38" s="149">
        <v>13</v>
      </c>
      <c r="N38" s="44">
        <f t="shared" si="23"/>
        <v>2047.4999999999982</v>
      </c>
      <c r="O38" s="47">
        <f t="shared" si="24"/>
        <v>157.49999999999986</v>
      </c>
      <c r="P38" s="116">
        <f t="shared" si="18"/>
        <v>0</v>
      </c>
      <c r="Q38" s="49">
        <f t="shared" si="19"/>
        <v>-15.576923076923208</v>
      </c>
      <c r="R38" s="335">
        <f t="shared" si="20"/>
        <v>0.90999999999999925</v>
      </c>
      <c r="S38" s="927"/>
      <c r="T38" s="151">
        <v>0.54791666666666672</v>
      </c>
      <c r="U38" s="151">
        <v>0.57291666666666674</v>
      </c>
      <c r="V38" s="134">
        <v>8</v>
      </c>
      <c r="W38" s="90">
        <f t="shared" si="25"/>
        <v>36.000000000000028</v>
      </c>
      <c r="X38" s="123"/>
      <c r="Y38" s="123"/>
      <c r="Z38" s="124"/>
      <c r="AA38" s="124"/>
      <c r="AB38" s="928"/>
      <c r="AC38" s="928"/>
      <c r="AD38" s="344">
        <v>1</v>
      </c>
      <c r="AE38" s="344">
        <v>1</v>
      </c>
      <c r="AF38" s="48">
        <f t="shared" si="6"/>
        <v>-202.50000000000182</v>
      </c>
      <c r="AG38" s="125">
        <f t="shared" si="7"/>
        <v>0.90999999999999914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927"/>
      <c r="T39" s="89"/>
      <c r="U39" s="89"/>
      <c r="V39" s="344"/>
      <c r="W39" s="90"/>
      <c r="X39" s="123"/>
      <c r="Y39" s="123"/>
      <c r="Z39" s="124"/>
      <c r="AA39" s="124"/>
      <c r="AB39" s="928"/>
      <c r="AC39" s="928"/>
      <c r="AD39" s="344"/>
      <c r="AE39" s="344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92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928"/>
      <c r="AC40" s="928"/>
      <c r="AD40" s="344"/>
      <c r="AE40" s="344"/>
      <c r="AF40" s="48">
        <f t="shared" si="6"/>
        <v>0</v>
      </c>
      <c r="AG40" s="335" t="e">
        <f t="shared" si="7"/>
        <v>#DIV/0!</v>
      </c>
      <c r="AH40" s="944"/>
    </row>
    <row r="41" spans="1:34" ht="19.2" customHeight="1">
      <c r="A41" s="956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92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928"/>
      <c r="AC41" s="928"/>
      <c r="AD41" s="344"/>
      <c r="AE41" s="344"/>
      <c r="AF41" s="48"/>
      <c r="AG41" s="129"/>
      <c r="AH41" s="944"/>
    </row>
    <row r="42" spans="1:34" ht="19.2" customHeight="1">
      <c r="A42" s="956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92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928"/>
      <c r="AC42" s="928"/>
      <c r="AD42" s="344"/>
      <c r="AE42" s="344"/>
      <c r="AF42" s="48"/>
      <c r="AG42" s="129"/>
      <c r="AH42" s="944"/>
    </row>
    <row r="43" spans="1:34" ht="19.2" customHeight="1">
      <c r="A43" s="956"/>
      <c r="B43" s="121">
        <v>0</v>
      </c>
      <c r="C43" s="100" t="s">
        <v>225</v>
      </c>
      <c r="D43" s="924" t="s">
        <v>221</v>
      </c>
      <c r="E43" s="924"/>
      <c r="F43" s="277"/>
      <c r="G43" s="101"/>
      <c r="H43" s="102"/>
      <c r="I43" s="103"/>
      <c r="J43" s="101">
        <v>15.5</v>
      </c>
      <c r="K43" s="101">
        <v>2085</v>
      </c>
      <c r="L43" s="104">
        <v>139.69153535233255</v>
      </c>
      <c r="M43" s="101">
        <f t="shared" ref="M43:O43" si="26">AVERAGE(M31:M42)</f>
        <v>15.5</v>
      </c>
      <c r="N43" s="101">
        <f t="shared" si="26"/>
        <v>1829.8499908917108</v>
      </c>
      <c r="O43" s="104">
        <f t="shared" si="26"/>
        <v>122.44058960543738</v>
      </c>
      <c r="P43" s="54">
        <f>M43-J43</f>
        <v>0</v>
      </c>
      <c r="Q43" s="88">
        <f>N43-K43</f>
        <v>-255.15000910828917</v>
      </c>
      <c r="R43" s="105">
        <f t="shared" ref="R43:R51" si="27">O43/L43</f>
        <v>0.8765068641891256</v>
      </c>
      <c r="S43" s="92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2</v>
      </c>
      <c r="AE43" s="107">
        <f>SUM(AE31:AE42)</f>
        <v>1</v>
      </c>
      <c r="AF43" s="48">
        <f t="shared" ref="AF43:AF54" si="28">N43-K43</f>
        <v>-255.15000910828917</v>
      </c>
      <c r="AG43" s="336">
        <f t="shared" si="7"/>
        <v>0.87762589491209153</v>
      </c>
      <c r="AH43" s="944"/>
    </row>
    <row r="44" spans="1:34" s="145" customFormat="1" ht="19.2" customHeight="1">
      <c r="A44" s="96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1923</v>
      </c>
      <c r="H44" s="45">
        <f>F44*G44</f>
        <v>47555.79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2097.8181818181815</v>
      </c>
      <c r="O44" s="138">
        <f t="shared" ref="O44:O51" si="30">N44/M44</f>
        <v>419.56363636363631</v>
      </c>
      <c r="P44" s="51">
        <f t="shared" ref="P44:P51" si="31">M44-J44</f>
        <v>1</v>
      </c>
      <c r="Q44" s="139">
        <f t="shared" ref="Q44:Q51" si="32">O44-L44</f>
        <v>-80.436363636363694</v>
      </c>
      <c r="R44" s="140">
        <f t="shared" si="27"/>
        <v>0.83912727272727261</v>
      </c>
      <c r="S44" s="943">
        <f>R56</f>
        <v>0.89025970800380505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928"/>
      <c r="AC44" s="928"/>
      <c r="AD44" s="344"/>
      <c r="AE44" s="344"/>
      <c r="AF44" s="144">
        <f t="shared" si="28"/>
        <v>97.818181818181529</v>
      </c>
      <c r="AG44" s="340">
        <f t="shared" si="7"/>
        <v>1.0489090909090908</v>
      </c>
      <c r="AH44" s="960">
        <f>AG56</f>
        <v>0.96166639627976158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1713</v>
      </c>
      <c r="H45" s="45">
        <f>F45*G45</f>
        <v>42362.49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2055.599999999999</v>
      </c>
      <c r="O45" s="138">
        <f t="shared" si="30"/>
        <v>411.11999999999978</v>
      </c>
      <c r="P45" s="51">
        <f t="shared" si="31"/>
        <v>1</v>
      </c>
      <c r="Q45" s="139">
        <f t="shared" si="32"/>
        <v>-88.880000000000223</v>
      </c>
      <c r="R45" s="140">
        <f t="shared" si="27"/>
        <v>0.82223999999999953</v>
      </c>
      <c r="S45" s="943"/>
      <c r="T45" s="89">
        <v>0.16666666666666666</v>
      </c>
      <c r="U45" s="89">
        <v>0.2013888888888889</v>
      </c>
      <c r="V45" s="142">
        <v>5</v>
      </c>
      <c r="W45" s="143">
        <f t="shared" si="33"/>
        <v>50.000000000000021</v>
      </c>
      <c r="X45" s="123"/>
      <c r="Y45" s="123"/>
      <c r="Z45" s="124"/>
      <c r="AA45" s="124"/>
      <c r="AB45" s="928"/>
      <c r="AC45" s="928"/>
      <c r="AD45" s="344"/>
      <c r="AE45" s="344"/>
      <c r="AF45" s="144">
        <f t="shared" si="28"/>
        <v>55.599999999999</v>
      </c>
      <c r="AG45" s="340">
        <f t="shared" si="7"/>
        <v>1.0277999999999996</v>
      </c>
      <c r="AH45" s="960"/>
    </row>
    <row r="46" spans="1:34" s="145" customFormat="1" ht="19.2" customHeight="1">
      <c r="A46" s="967"/>
      <c r="B46" s="97" t="s">
        <v>104</v>
      </c>
      <c r="C46" s="133"/>
      <c r="D46" s="42" t="s">
        <v>185</v>
      </c>
      <c r="E46" s="43"/>
      <c r="F46" s="280">
        <v>25.26</v>
      </c>
      <c r="G46" s="134">
        <v>837</v>
      </c>
      <c r="H46" s="45">
        <f t="shared" ref="H46:H51" si="34">F46*G46</f>
        <v>21142.620000000003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2092.5000000000005</v>
      </c>
      <c r="O46" s="138">
        <f t="shared" si="30"/>
        <v>298.9285714285715</v>
      </c>
      <c r="P46" s="51">
        <f t="shared" si="31"/>
        <v>0</v>
      </c>
      <c r="Q46" s="139">
        <f t="shared" si="32"/>
        <v>-15.357142857142776</v>
      </c>
      <c r="R46" s="140">
        <f t="shared" si="27"/>
        <v>0.95113636363636389</v>
      </c>
      <c r="S46" s="943"/>
      <c r="T46" s="89">
        <v>0.2048611111111111</v>
      </c>
      <c r="U46" s="89">
        <v>0.22152777777777777</v>
      </c>
      <c r="V46" s="142">
        <v>5</v>
      </c>
      <c r="W46" s="143">
        <f t="shared" si="33"/>
        <v>23.999999999999993</v>
      </c>
      <c r="X46" s="123"/>
      <c r="Y46" s="123"/>
      <c r="Z46" s="124"/>
      <c r="AA46" s="124"/>
      <c r="AB46" s="928"/>
      <c r="AC46" s="928"/>
      <c r="AD46" s="344"/>
      <c r="AE46" s="344"/>
      <c r="AF46" s="144">
        <f t="shared" si="28"/>
        <v>-107.49999999999955</v>
      </c>
      <c r="AG46" s="340">
        <f t="shared" si="7"/>
        <v>0.95113636363636389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65</v>
      </c>
      <c r="E47" s="148"/>
      <c r="F47" s="280">
        <v>31.43</v>
      </c>
      <c r="G47" s="137">
        <v>1590</v>
      </c>
      <c r="H47" s="45">
        <f t="shared" si="34"/>
        <v>49973.7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1423.8805970149253</v>
      </c>
      <c r="O47" s="138">
        <f t="shared" si="30"/>
        <v>203.41151385927506</v>
      </c>
      <c r="P47" s="51">
        <f t="shared" si="31"/>
        <v>0</v>
      </c>
      <c r="Q47" s="139">
        <f t="shared" si="32"/>
        <v>-10.874200426439216</v>
      </c>
      <c r="R47" s="140">
        <f t="shared" si="27"/>
        <v>0.94925373134328361</v>
      </c>
      <c r="S47" s="943"/>
      <c r="T47" s="89">
        <v>0.23888888888888887</v>
      </c>
      <c r="U47" s="89">
        <v>0.28541666666666665</v>
      </c>
      <c r="V47" s="137">
        <v>25</v>
      </c>
      <c r="W47" s="143">
        <f t="shared" si="33"/>
        <v>67</v>
      </c>
      <c r="X47" s="123">
        <v>0.22569444444444445</v>
      </c>
      <c r="Y47" s="123">
        <v>0.23750000000000002</v>
      </c>
      <c r="Z47" s="124"/>
      <c r="AA47" s="124"/>
      <c r="AB47" s="928"/>
      <c r="AC47" s="928"/>
      <c r="AD47" s="344"/>
      <c r="AE47" s="344"/>
      <c r="AF47" s="144">
        <f t="shared" si="28"/>
        <v>-76.119402985074657</v>
      </c>
      <c r="AG47" s="340">
        <f t="shared" si="7"/>
        <v>0.94925373134328361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1437</v>
      </c>
      <c r="H48" s="45">
        <f t="shared" si="34"/>
        <v>17042.82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1413.4426229508192</v>
      </c>
      <c r="O48" s="138">
        <f t="shared" si="30"/>
        <v>235.5737704918032</v>
      </c>
      <c r="P48" s="51">
        <f t="shared" si="31"/>
        <v>0</v>
      </c>
      <c r="Q48" s="139">
        <f t="shared" si="32"/>
        <v>-37.092896174863483</v>
      </c>
      <c r="R48" s="140">
        <f t="shared" si="27"/>
        <v>0.8639624834662708</v>
      </c>
      <c r="S48" s="943"/>
      <c r="T48" s="89">
        <v>0.29583333333333334</v>
      </c>
      <c r="U48" s="89">
        <v>0.33819444444444446</v>
      </c>
      <c r="V48" s="134">
        <v>15</v>
      </c>
      <c r="W48" s="143">
        <f t="shared" si="33"/>
        <v>61.000000000000021</v>
      </c>
      <c r="X48" s="123"/>
      <c r="Y48" s="123"/>
      <c r="Z48" s="124"/>
      <c r="AA48" s="124"/>
      <c r="AB48" s="928"/>
      <c r="AC48" s="928"/>
      <c r="AD48" s="344"/>
      <c r="AE48" s="344"/>
      <c r="AF48" s="144">
        <f t="shared" si="28"/>
        <v>-222.55737704918079</v>
      </c>
      <c r="AG48" s="340">
        <f t="shared" si="7"/>
        <v>0.86396248346627091</v>
      </c>
      <c r="AH48" s="960"/>
    </row>
    <row r="49" spans="1:34" s="145" customFormat="1" ht="19.2" customHeight="1">
      <c r="A49" s="967"/>
      <c r="B49" s="97" t="s">
        <v>103</v>
      </c>
      <c r="C49" s="133"/>
      <c r="D49" s="42" t="s">
        <v>171</v>
      </c>
      <c r="E49" s="148"/>
      <c r="F49" s="280">
        <v>28.47</v>
      </c>
      <c r="G49" s="134">
        <v>828</v>
      </c>
      <c r="H49" s="45">
        <f t="shared" si="34"/>
        <v>23573.16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1379.9999999999989</v>
      </c>
      <c r="O49" s="138">
        <f t="shared" si="30"/>
        <v>197.14285714285697</v>
      </c>
      <c r="P49" s="51">
        <f t="shared" si="31"/>
        <v>0</v>
      </c>
      <c r="Q49" s="139">
        <f t="shared" si="32"/>
        <v>-17.142857142857309</v>
      </c>
      <c r="R49" s="140">
        <f t="shared" si="27"/>
        <v>0.91999999999999926</v>
      </c>
      <c r="S49" s="943"/>
      <c r="T49" s="89">
        <v>0.34861111111111115</v>
      </c>
      <c r="U49" s="89">
        <v>0.37361111111111117</v>
      </c>
      <c r="V49" s="134">
        <v>15</v>
      </c>
      <c r="W49" s="143">
        <f t="shared" si="33"/>
        <v>36.000000000000028</v>
      </c>
      <c r="X49" s="152"/>
      <c r="Y49" s="152"/>
      <c r="Z49" s="153"/>
      <c r="AA49" s="124"/>
      <c r="AB49" s="928"/>
      <c r="AC49" s="928"/>
      <c r="AD49" s="344"/>
      <c r="AE49" s="344"/>
      <c r="AF49" s="144">
        <f t="shared" si="28"/>
        <v>-120.00000000000114</v>
      </c>
      <c r="AG49" s="340">
        <f t="shared" si="7"/>
        <v>0.91999999999999926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3684.56</v>
      </c>
      <c r="H50" s="45">
        <f t="shared" si="34"/>
        <v>37177.210399999996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1435.5428571428577</v>
      </c>
      <c r="O50" s="138">
        <f t="shared" si="30"/>
        <v>239.25714285714295</v>
      </c>
      <c r="P50" s="51">
        <f t="shared" si="31"/>
        <v>0</v>
      </c>
      <c r="Q50" s="139">
        <f t="shared" si="32"/>
        <v>-10.742857142857048</v>
      </c>
      <c r="R50" s="140">
        <f t="shared" si="27"/>
        <v>0.95702857142857178</v>
      </c>
      <c r="S50" s="943"/>
      <c r="T50" s="89">
        <v>0.39444444444444449</v>
      </c>
      <c r="U50" s="89">
        <v>0.50138888888888888</v>
      </c>
      <c r="V50" s="134">
        <v>30</v>
      </c>
      <c r="W50" s="143">
        <f t="shared" si="33"/>
        <v>153.99999999999994</v>
      </c>
      <c r="X50" s="152">
        <v>0.37777777777777777</v>
      </c>
      <c r="Y50" s="152">
        <v>0.39305555555555555</v>
      </c>
      <c r="Z50" s="153"/>
      <c r="AA50" s="153"/>
      <c r="AB50" s="928"/>
      <c r="AC50" s="928"/>
      <c r="AD50" s="344"/>
      <c r="AE50" s="344"/>
      <c r="AF50" s="144">
        <f t="shared" si="28"/>
        <v>-64.457142857142344</v>
      </c>
      <c r="AG50" s="340">
        <f t="shared" si="7"/>
        <v>0.95702857142857178</v>
      </c>
      <c r="AH50" s="960"/>
    </row>
    <row r="51" spans="1:34" s="145" customFormat="1" ht="19.2" customHeight="1">
      <c r="A51" s="967"/>
      <c r="B51" s="97" t="s">
        <v>105</v>
      </c>
      <c r="C51" s="133"/>
      <c r="D51" s="150" t="s">
        <v>64</v>
      </c>
      <c r="E51" s="148"/>
      <c r="F51" s="280">
        <v>10.09</v>
      </c>
      <c r="G51" s="134">
        <v>4689.4400000000005</v>
      </c>
      <c r="H51" s="45">
        <f t="shared" si="34"/>
        <v>47316.449600000007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1406.8319999999994</v>
      </c>
      <c r="O51" s="138">
        <f t="shared" si="30"/>
        <v>234.47199999999989</v>
      </c>
      <c r="P51" s="51">
        <f t="shared" si="31"/>
        <v>0</v>
      </c>
      <c r="Q51" s="139">
        <f t="shared" si="32"/>
        <v>-15.528000000000105</v>
      </c>
      <c r="R51" s="140">
        <f t="shared" si="27"/>
        <v>0.93788799999999961</v>
      </c>
      <c r="S51" s="943"/>
      <c r="T51" s="151">
        <v>0.52222222222222225</v>
      </c>
      <c r="U51" s="151">
        <v>0.6611111111111112</v>
      </c>
      <c r="V51" s="134">
        <v>30</v>
      </c>
      <c r="W51" s="143">
        <f t="shared" si="33"/>
        <v>200.00000000000009</v>
      </c>
      <c r="X51" s="152">
        <v>0.50555555555555554</v>
      </c>
      <c r="Y51" s="152">
        <v>0.52083333333333337</v>
      </c>
      <c r="Z51" s="153"/>
      <c r="AA51" s="153"/>
      <c r="AB51" s="928"/>
      <c r="AC51" s="928"/>
      <c r="AD51" s="344"/>
      <c r="AE51" s="344"/>
      <c r="AF51" s="144">
        <f t="shared" si="28"/>
        <v>-93.168000000000575</v>
      </c>
      <c r="AG51" s="340">
        <f t="shared" si="7"/>
        <v>0.93788799999999961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344"/>
      <c r="AE52" s="344"/>
      <c r="AF52" s="144">
        <f t="shared" si="28"/>
        <v>0</v>
      </c>
      <c r="AG52" s="340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344"/>
      <c r="AE53" s="344"/>
      <c r="AF53" s="144">
        <f t="shared" si="28"/>
        <v>0</v>
      </c>
      <c r="AG53" s="340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344"/>
      <c r="AE54" s="344"/>
      <c r="AF54" s="144">
        <f t="shared" si="28"/>
        <v>0</v>
      </c>
      <c r="AG54" s="340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344"/>
      <c r="AE55" s="344"/>
      <c r="AF55" s="144"/>
      <c r="AG55" s="340"/>
      <c r="AH55" s="960"/>
    </row>
    <row r="56" spans="1:34" ht="19.2" customHeight="1">
      <c r="A56" s="968"/>
      <c r="B56" s="157">
        <v>0</v>
      </c>
      <c r="C56" s="265" t="s">
        <v>227</v>
      </c>
      <c r="D56" s="965" t="s">
        <v>221</v>
      </c>
      <c r="E56" s="924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1663.2020323658476</v>
      </c>
      <c r="O56" s="104">
        <f t="shared" si="35"/>
        <v>279.9336865179107</v>
      </c>
      <c r="P56" s="158">
        <f>M56-J56</f>
        <v>0.25</v>
      </c>
      <c r="Q56" s="117">
        <f>N56-K56</f>
        <v>-66.297967634152428</v>
      </c>
      <c r="R56" s="159">
        <f t="shared" ref="R56:R61" si="36">O56/L56</f>
        <v>0.89025970800380505</v>
      </c>
      <c r="S56" s="943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-66.297967634152428</v>
      </c>
      <c r="AG56" s="338">
        <f>N56/K56</f>
        <v>0.96166639627976158</v>
      </c>
      <c r="AH56" s="960"/>
    </row>
    <row r="57" spans="1:34" ht="19.2" customHeight="1">
      <c r="A57" s="955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1213</v>
      </c>
      <c r="H57" s="84">
        <f t="shared" ref="H57:H66" si="37">F57*G57</f>
        <v>34279.380000000005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1427.0588235294124</v>
      </c>
      <c r="O57" s="86">
        <f t="shared" ref="O57:O61" si="39">N57/M57</f>
        <v>203.86554621848748</v>
      </c>
      <c r="P57" s="165">
        <f t="shared" ref="P57:P61" si="40">M57-J57</f>
        <v>0</v>
      </c>
      <c r="Q57" s="49">
        <f t="shared" ref="Q57:Q61" si="41">O57-L57</f>
        <v>-10.420168067226797</v>
      </c>
      <c r="R57" s="335">
        <f t="shared" si="36"/>
        <v>0.95137254901960833</v>
      </c>
      <c r="S57" s="943">
        <f>R69</f>
        <v>0.96863408816514096</v>
      </c>
      <c r="T57" s="50">
        <v>0.125</v>
      </c>
      <c r="U57" s="50">
        <v>0.16041666666666665</v>
      </c>
      <c r="V57" s="331">
        <v>5</v>
      </c>
      <c r="W57" s="328">
        <f>(U57-T57)*24*60</f>
        <v>50.999999999999979</v>
      </c>
      <c r="X57" s="53"/>
      <c r="Y57" s="53"/>
      <c r="Z57" s="54"/>
      <c r="AA57" s="54"/>
      <c r="AB57" s="928"/>
      <c r="AC57" s="928"/>
      <c r="AD57" s="344"/>
      <c r="AE57" s="344"/>
      <c r="AF57" s="48">
        <f t="shared" si="6"/>
        <v>-72.941176470587607</v>
      </c>
      <c r="AG57" s="339">
        <f t="shared" si="7"/>
        <v>0.95137254901960822</v>
      </c>
      <c r="AH57" s="942">
        <f>AG69</f>
        <v>0.96846088833871746</v>
      </c>
    </row>
    <row r="58" spans="1:34" ht="19.2" customHeight="1">
      <c r="A58" s="956"/>
      <c r="B58" s="121" t="s">
        <v>103</v>
      </c>
      <c r="C58" s="344"/>
      <c r="D58" s="42" t="s">
        <v>67</v>
      </c>
      <c r="E58" s="43"/>
      <c r="F58" s="273">
        <v>27.88</v>
      </c>
      <c r="G58" s="44">
        <v>3660</v>
      </c>
      <c r="H58" s="45">
        <f t="shared" si="37"/>
        <v>102040.8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1454.3046357615892</v>
      </c>
      <c r="O58" s="47">
        <f t="shared" si="39"/>
        <v>207.75780510879846</v>
      </c>
      <c r="P58" s="165">
        <f t="shared" si="40"/>
        <v>0</v>
      </c>
      <c r="Q58" s="49">
        <f t="shared" si="41"/>
        <v>-6.5279091769158128</v>
      </c>
      <c r="R58" s="335">
        <f t="shared" si="36"/>
        <v>0.96953642384105954</v>
      </c>
      <c r="S58" s="943"/>
      <c r="T58" s="50">
        <v>0.17430555555555555</v>
      </c>
      <c r="U58" s="50">
        <v>0.27916666666666667</v>
      </c>
      <c r="V58" s="331">
        <v>20</v>
      </c>
      <c r="W58" s="328">
        <f>(U58-T58)*24*60</f>
        <v>151.00000000000003</v>
      </c>
      <c r="X58" s="53">
        <v>0.16527777777777777</v>
      </c>
      <c r="Y58" s="53">
        <v>0.17361111111111113</v>
      </c>
      <c r="Z58" s="54"/>
      <c r="AA58" s="54"/>
      <c r="AB58" s="961"/>
      <c r="AC58" s="962"/>
      <c r="AD58" s="344"/>
      <c r="AE58" s="344"/>
      <c r="AF58" s="48">
        <f t="shared" si="6"/>
        <v>-45.695364238410775</v>
      </c>
      <c r="AG58" s="335">
        <f t="shared" si="7"/>
        <v>0.96953642384105954</v>
      </c>
      <c r="AH58" s="943"/>
    </row>
    <row r="59" spans="1:34" ht="19.2" customHeight="1">
      <c r="A59" s="956"/>
      <c r="B59" s="121" t="s">
        <v>103</v>
      </c>
      <c r="C59" s="344"/>
      <c r="D59" s="42" t="s">
        <v>68</v>
      </c>
      <c r="E59" s="43"/>
      <c r="F59" s="273">
        <v>28</v>
      </c>
      <c r="G59" s="44">
        <v>3206</v>
      </c>
      <c r="H59" s="45">
        <f t="shared" si="37"/>
        <v>89768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1468.3969465648854</v>
      </c>
      <c r="O59" s="47">
        <f t="shared" si="39"/>
        <v>209.7709923664122</v>
      </c>
      <c r="P59" s="165">
        <f t="shared" si="40"/>
        <v>0</v>
      </c>
      <c r="Q59" s="49">
        <f t="shared" si="41"/>
        <v>-4.514721919302076</v>
      </c>
      <c r="R59" s="335">
        <f t="shared" si="36"/>
        <v>0.9789312977099236</v>
      </c>
      <c r="S59" s="943"/>
      <c r="T59" s="50">
        <v>0.29652777777777778</v>
      </c>
      <c r="U59" s="50">
        <v>0.38750000000000001</v>
      </c>
      <c r="V59" s="142">
        <v>25</v>
      </c>
      <c r="W59" s="328">
        <f t="shared" ref="W59:W69" si="42">(U59-T59)*24*60</f>
        <v>131</v>
      </c>
      <c r="X59" s="53">
        <v>0.28333333333333333</v>
      </c>
      <c r="Y59" s="53">
        <v>0.29583333333333334</v>
      </c>
      <c r="Z59" s="54"/>
      <c r="AA59" s="54"/>
      <c r="AB59" s="928"/>
      <c r="AC59" s="928"/>
      <c r="AD59" s="344"/>
      <c r="AE59" s="344"/>
      <c r="AF59" s="48">
        <f t="shared" si="6"/>
        <v>-31.603053435114589</v>
      </c>
      <c r="AG59" s="335">
        <f t="shared" si="7"/>
        <v>0.9789312977099236</v>
      </c>
      <c r="AH59" s="943"/>
    </row>
    <row r="60" spans="1:34" ht="19.2" customHeight="1">
      <c r="A60" s="956"/>
      <c r="B60" s="121" t="s">
        <v>105</v>
      </c>
      <c r="C60" s="344"/>
      <c r="D60" s="42" t="s">
        <v>64</v>
      </c>
      <c r="E60" s="43"/>
      <c r="F60" s="273">
        <v>10.09</v>
      </c>
      <c r="G60" s="44">
        <v>3852.04</v>
      </c>
      <c r="H60" s="45">
        <f t="shared" si="37"/>
        <v>38867.083599999998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1462.8000000000009</v>
      </c>
      <c r="O60" s="47">
        <f t="shared" si="39"/>
        <v>243.80000000000015</v>
      </c>
      <c r="P60" s="165">
        <f t="shared" si="40"/>
        <v>0</v>
      </c>
      <c r="Q60" s="49">
        <f t="shared" si="41"/>
        <v>-6.1999999999998465</v>
      </c>
      <c r="R60" s="335">
        <f t="shared" si="36"/>
        <v>0.97520000000000062</v>
      </c>
      <c r="S60" s="943"/>
      <c r="T60" s="50">
        <v>0.40833333333333333</v>
      </c>
      <c r="U60" s="50">
        <v>0.51805555555555549</v>
      </c>
      <c r="V60" s="142">
        <v>30</v>
      </c>
      <c r="W60" s="328">
        <f t="shared" si="42"/>
        <v>157.99999999999991</v>
      </c>
      <c r="X60" s="53">
        <v>0.39166666666666666</v>
      </c>
      <c r="Y60" s="53">
        <v>0.4069444444444445</v>
      </c>
      <c r="Z60" s="54"/>
      <c r="AA60" s="54"/>
      <c r="AB60" s="928"/>
      <c r="AC60" s="928"/>
      <c r="AD60" s="344"/>
      <c r="AE60" s="344"/>
      <c r="AF60" s="48">
        <f t="shared" si="6"/>
        <v>-37.199999999999136</v>
      </c>
      <c r="AG60" s="339">
        <f t="shared" si="7"/>
        <v>0.97520000000000062</v>
      </c>
      <c r="AH60" s="943"/>
    </row>
    <row r="61" spans="1:34" ht="19.2" customHeight="1">
      <c r="A61" s="956"/>
      <c r="B61" s="121" t="s">
        <v>105</v>
      </c>
      <c r="C61" s="344"/>
      <c r="D61" s="42" t="s">
        <v>64</v>
      </c>
      <c r="E61" s="43"/>
      <c r="F61" s="273">
        <v>10.09</v>
      </c>
      <c r="G61" s="44">
        <v>4521.96</v>
      </c>
      <c r="H61" s="45">
        <f t="shared" si="37"/>
        <v>45626.576399999998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1450.8962566844923</v>
      </c>
      <c r="O61" s="47">
        <f t="shared" si="39"/>
        <v>241.81604278074872</v>
      </c>
      <c r="P61" s="165">
        <f t="shared" si="40"/>
        <v>0</v>
      </c>
      <c r="Q61" s="49">
        <f t="shared" si="41"/>
        <v>-8.1839572192512833</v>
      </c>
      <c r="R61" s="335">
        <f t="shared" si="36"/>
        <v>0.9672641711229949</v>
      </c>
      <c r="S61" s="943"/>
      <c r="T61" s="50">
        <v>0.53888888888888886</v>
      </c>
      <c r="U61" s="50">
        <v>0.66874999999999996</v>
      </c>
      <c r="V61" s="142">
        <v>30</v>
      </c>
      <c r="W61" s="328">
        <f t="shared" si="42"/>
        <v>186.99999999999997</v>
      </c>
      <c r="X61" s="53">
        <v>0.52222222222222225</v>
      </c>
      <c r="Y61" s="53">
        <v>0.53819444444444442</v>
      </c>
      <c r="Z61" s="54"/>
      <c r="AA61" s="54"/>
      <c r="AB61" s="928"/>
      <c r="AC61" s="928"/>
      <c r="AD61" s="344"/>
      <c r="AE61" s="344"/>
      <c r="AF61" s="48">
        <f t="shared" si="6"/>
        <v>-49.1037433155077</v>
      </c>
      <c r="AG61" s="335">
        <f t="shared" si="7"/>
        <v>0.9672641711229949</v>
      </c>
      <c r="AH61" s="943"/>
    </row>
    <row r="62" spans="1:34" ht="19.2" customHeight="1">
      <c r="A62" s="956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943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928"/>
      <c r="AC62" s="928"/>
      <c r="AD62" s="344"/>
      <c r="AE62" s="344"/>
      <c r="AF62" s="48">
        <f t="shared" si="6"/>
        <v>0</v>
      </c>
      <c r="AG62" s="335" t="e">
        <f t="shared" si="7"/>
        <v>#DIV/0!</v>
      </c>
      <c r="AH62" s="943"/>
    </row>
    <row r="63" spans="1:34" ht="19.2" customHeight="1">
      <c r="A63" s="956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943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928"/>
      <c r="AC63" s="928"/>
      <c r="AD63" s="344"/>
      <c r="AE63" s="344"/>
      <c r="AF63" s="48">
        <f t="shared" si="6"/>
        <v>0</v>
      </c>
      <c r="AG63" s="339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943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928"/>
      <c r="AC64" s="928"/>
      <c r="AD64" s="344"/>
      <c r="AE64" s="344"/>
      <c r="AF64" s="48">
        <f t="shared" si="6"/>
        <v>0</v>
      </c>
      <c r="AG64" s="335" t="e">
        <f t="shared" si="7"/>
        <v>#DIV/0!</v>
      </c>
      <c r="AH64" s="943"/>
    </row>
    <row r="65" spans="1:34" ht="19.2" customHeight="1">
      <c r="A65" s="957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943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928"/>
      <c r="AC65" s="928"/>
      <c r="AD65" s="344"/>
      <c r="AE65" s="344"/>
      <c r="AF65" s="48">
        <f t="shared" si="6"/>
        <v>0</v>
      </c>
      <c r="AG65" s="335" t="e">
        <f t="shared" si="7"/>
        <v>#DIV/0!</v>
      </c>
      <c r="AH65" s="943"/>
    </row>
    <row r="66" spans="1:34" ht="19.2" customHeight="1">
      <c r="A66" s="957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943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928"/>
      <c r="AC66" s="928"/>
      <c r="AD66" s="344"/>
      <c r="AE66" s="344"/>
      <c r="AF66" s="48">
        <f t="shared" si="6"/>
        <v>0</v>
      </c>
      <c r="AG66" s="339" t="e">
        <f t="shared" si="7"/>
        <v>#DIV/0!</v>
      </c>
      <c r="AH66" s="943"/>
    </row>
    <row r="67" spans="1:34" ht="19.2" customHeight="1">
      <c r="A67" s="957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943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928"/>
      <c r="AC67" s="928"/>
      <c r="AD67" s="344"/>
      <c r="AE67" s="344"/>
      <c r="AF67" s="48">
        <f t="shared" si="6"/>
        <v>0</v>
      </c>
      <c r="AG67" s="335" t="e">
        <f t="shared" si="7"/>
        <v>#DIV/0!</v>
      </c>
      <c r="AH67" s="943"/>
    </row>
    <row r="68" spans="1:34" ht="19.2" customHeight="1">
      <c r="A68" s="957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943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928"/>
      <c r="AC68" s="928"/>
      <c r="AD68" s="344"/>
      <c r="AE68" s="344"/>
      <c r="AF68" s="48"/>
      <c r="AG68" s="335"/>
      <c r="AH68" s="943"/>
    </row>
    <row r="69" spans="1:34" ht="19.2" customHeight="1">
      <c r="A69" s="957"/>
      <c r="B69" s="168">
        <v>0</v>
      </c>
      <c r="C69" s="6" t="s">
        <v>252</v>
      </c>
      <c r="D69" s="924" t="s">
        <v>221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1452.6913325080761</v>
      </c>
      <c r="O69" s="73">
        <f t="shared" si="43"/>
        <v>221.40207729488938</v>
      </c>
      <c r="P69" s="48">
        <f>M69-J69</f>
        <v>0</v>
      </c>
      <c r="Q69" s="49">
        <f>N69-K69</f>
        <v>-47.30866749192387</v>
      </c>
      <c r="R69" s="172">
        <f t="shared" ref="R69:R75" si="44">O69/L69</f>
        <v>0.96863408816514096</v>
      </c>
      <c r="S69" s="943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0</v>
      </c>
      <c r="AF69" s="48">
        <f t="shared" si="6"/>
        <v>-47.30866749192387</v>
      </c>
      <c r="AG69" s="335">
        <f t="shared" si="7"/>
        <v>0.96846088833871746</v>
      </c>
      <c r="AH69" s="943"/>
    </row>
    <row r="70" spans="1:34" ht="19.2" customHeight="1">
      <c r="A70" s="958" t="s">
        <v>253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807.3</v>
      </c>
      <c r="H70" s="45">
        <f>F70*G70</f>
        <v>43666.857000000004</v>
      </c>
      <c r="I70" s="331"/>
      <c r="J70" s="46">
        <v>16</v>
      </c>
      <c r="K70" s="44">
        <v>1500</v>
      </c>
      <c r="L70" s="47">
        <v>93.75</v>
      </c>
      <c r="M70" s="329">
        <v>16</v>
      </c>
      <c r="N70" s="44">
        <f t="shared" ref="N70:N75" si="45">G70/W70*60</f>
        <v>1383.9428571428557</v>
      </c>
      <c r="O70" s="47">
        <f t="shared" ref="O70:O75" si="46">N70/M70</f>
        <v>86.496428571428481</v>
      </c>
      <c r="P70" s="48">
        <f t="shared" ref="P70:P75" si="47">M70-J70</f>
        <v>0</v>
      </c>
      <c r="Q70" s="49">
        <f t="shared" ref="Q70:Q75" si="48">O70-L70</f>
        <v>-7.2535714285715187</v>
      </c>
      <c r="R70" s="335">
        <f t="shared" si="44"/>
        <v>0.92262857142857047</v>
      </c>
      <c r="S70" s="943">
        <f>R82</f>
        <v>0.91650767709479242</v>
      </c>
      <c r="T70" s="50">
        <v>0.25</v>
      </c>
      <c r="U70" s="50">
        <v>0.27430555555555558</v>
      </c>
      <c r="V70" s="331">
        <v>5</v>
      </c>
      <c r="W70" s="328">
        <f>(U70-T70)*24*60</f>
        <v>35.000000000000036</v>
      </c>
      <c r="X70" s="331"/>
      <c r="Y70" s="331"/>
      <c r="Z70" s="54"/>
      <c r="AA70" s="54"/>
      <c r="AB70" s="928"/>
      <c r="AC70" s="928"/>
      <c r="AD70" s="344"/>
      <c r="AE70" s="344"/>
      <c r="AF70" s="48">
        <f t="shared" si="6"/>
        <v>-116.0571428571443</v>
      </c>
      <c r="AG70" s="335">
        <f t="shared" si="7"/>
        <v>0.92262857142857047</v>
      </c>
      <c r="AH70" s="943">
        <f>AG82</f>
        <v>0.91517120011112285</v>
      </c>
    </row>
    <row r="71" spans="1:34" ht="19.2" customHeight="1">
      <c r="A71" s="958"/>
      <c r="B71" s="331" t="s">
        <v>101</v>
      </c>
      <c r="C71" s="41"/>
      <c r="D71" s="173" t="s">
        <v>183</v>
      </c>
      <c r="E71" s="43"/>
      <c r="F71" s="273">
        <v>65.27</v>
      </c>
      <c r="G71" s="44">
        <v>1227</v>
      </c>
      <c r="H71" s="45">
        <f>F71*G71</f>
        <v>80086.289999999994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1338.5454545454534</v>
      </c>
      <c r="O71" s="47">
        <f t="shared" si="46"/>
        <v>74.363636363636303</v>
      </c>
      <c r="P71" s="48">
        <f t="shared" si="47"/>
        <v>0</v>
      </c>
      <c r="Q71" s="49">
        <f t="shared" si="48"/>
        <v>-5.6363636363636971</v>
      </c>
      <c r="R71" s="335">
        <f t="shared" si="44"/>
        <v>0.92954545454545379</v>
      </c>
      <c r="S71" s="943"/>
      <c r="T71" s="50">
        <v>0.28958333333333336</v>
      </c>
      <c r="U71" s="50">
        <v>0.32777777777777783</v>
      </c>
      <c r="V71" s="331">
        <v>22</v>
      </c>
      <c r="W71" s="328">
        <f t="shared" ref="W71:W81" si="49">(U71-T71)*24*60</f>
        <v>55.000000000000043</v>
      </c>
      <c r="X71" s="53">
        <v>0.27916666666666667</v>
      </c>
      <c r="Y71" s="53">
        <v>0.28888888888888892</v>
      </c>
      <c r="Z71" s="54"/>
      <c r="AA71" s="54"/>
      <c r="AB71" s="928"/>
      <c r="AC71" s="928"/>
      <c r="AD71" s="344"/>
      <c r="AE71" s="344"/>
      <c r="AF71" s="48">
        <f>N71-K71</f>
        <v>-101.45454545454663</v>
      </c>
      <c r="AG71" s="335">
        <f>N71/K71</f>
        <v>0.92954545454545368</v>
      </c>
      <c r="AH71" s="943"/>
    </row>
    <row r="72" spans="1:34" ht="19.2" customHeight="1">
      <c r="A72" s="958"/>
      <c r="B72" s="331" t="s">
        <v>101</v>
      </c>
      <c r="C72" s="66"/>
      <c r="D72" s="173" t="s">
        <v>69</v>
      </c>
      <c r="E72" s="43"/>
      <c r="F72" s="273">
        <v>53.36</v>
      </c>
      <c r="G72" s="44">
        <v>5239.8</v>
      </c>
      <c r="H72" s="45">
        <f t="shared" ref="H72:H80" si="50">F72*G72</f>
        <v>279595.728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1429.0363636363636</v>
      </c>
      <c r="O72" s="47">
        <f t="shared" si="46"/>
        <v>75.212440191387557</v>
      </c>
      <c r="P72" s="48">
        <f t="shared" si="47"/>
        <v>0</v>
      </c>
      <c r="Q72" s="49">
        <f t="shared" si="48"/>
        <v>-10.892822966507183</v>
      </c>
      <c r="R72" s="335">
        <f t="shared" si="44"/>
        <v>0.87349410980217823</v>
      </c>
      <c r="S72" s="943"/>
      <c r="T72" s="50">
        <v>0.33194444444444449</v>
      </c>
      <c r="U72" s="50">
        <v>0.48472222222222228</v>
      </c>
      <c r="V72" s="331">
        <v>6</v>
      </c>
      <c r="W72" s="328">
        <f t="shared" si="49"/>
        <v>220.00000000000003</v>
      </c>
      <c r="X72" s="53"/>
      <c r="Y72" s="53"/>
      <c r="Z72" s="54"/>
      <c r="AA72" s="54"/>
      <c r="AB72" s="928"/>
      <c r="AC72" s="928"/>
      <c r="AD72" s="344"/>
      <c r="AE72" s="344"/>
      <c r="AF72" s="48">
        <f>N72-K72</f>
        <v>-206.9636363636364</v>
      </c>
      <c r="AG72" s="335">
        <f>N72/K72</f>
        <v>0.87349410980217823</v>
      </c>
      <c r="AH72" s="943"/>
    </row>
    <row r="73" spans="1:34" ht="19.2" customHeight="1">
      <c r="A73" s="958"/>
      <c r="B73" s="331" t="s">
        <v>105</v>
      </c>
      <c r="C73" s="175"/>
      <c r="D73" s="176" t="s">
        <v>75</v>
      </c>
      <c r="E73" s="177"/>
      <c r="F73" s="273">
        <v>56.43</v>
      </c>
      <c r="G73" s="44">
        <v>867</v>
      </c>
      <c r="H73" s="45">
        <f t="shared" si="50"/>
        <v>48924.81</v>
      </c>
      <c r="I73" s="344"/>
      <c r="J73" s="178">
        <v>18</v>
      </c>
      <c r="K73" s="179">
        <v>1500</v>
      </c>
      <c r="L73" s="86">
        <v>83.333333333333329</v>
      </c>
      <c r="M73" s="334">
        <v>18</v>
      </c>
      <c r="N73" s="44">
        <f t="shared" si="45"/>
        <v>1333.8461538461531</v>
      </c>
      <c r="O73" s="47">
        <f t="shared" si="46"/>
        <v>74.10256410256406</v>
      </c>
      <c r="P73" s="48">
        <f t="shared" si="47"/>
        <v>0</v>
      </c>
      <c r="Q73" s="49">
        <f t="shared" si="48"/>
        <v>-9.230769230769269</v>
      </c>
      <c r="R73" s="335">
        <f t="shared" si="44"/>
        <v>0.88923076923076871</v>
      </c>
      <c r="S73" s="943"/>
      <c r="T73" s="50">
        <v>0.52361111111111114</v>
      </c>
      <c r="U73" s="50">
        <v>0.55069444444444449</v>
      </c>
      <c r="V73" s="331">
        <v>5</v>
      </c>
      <c r="W73" s="328">
        <f t="shared" si="49"/>
        <v>39.000000000000021</v>
      </c>
      <c r="X73" s="180"/>
      <c r="Y73" s="180"/>
      <c r="Z73" s="124"/>
      <c r="AA73" s="124"/>
      <c r="AB73" s="928"/>
      <c r="AC73" s="928"/>
      <c r="AD73" s="344"/>
      <c r="AE73" s="344"/>
      <c r="AF73" s="48">
        <f>N73-K73</f>
        <v>-166.15384615384687</v>
      </c>
      <c r="AG73" s="335">
        <f>N73/K73</f>
        <v>0.88923076923076871</v>
      </c>
      <c r="AH73" s="943"/>
    </row>
    <row r="74" spans="1:34" ht="19.2" customHeight="1">
      <c r="A74" s="958"/>
      <c r="B74" s="331" t="s">
        <v>101</v>
      </c>
      <c r="C74" s="175"/>
      <c r="D74" s="176" t="s">
        <v>71</v>
      </c>
      <c r="E74" s="177"/>
      <c r="F74" s="273">
        <v>47.51</v>
      </c>
      <c r="G74" s="44">
        <v>1796</v>
      </c>
      <c r="H74" s="45">
        <f t="shared" si="50"/>
        <v>85327.959999999992</v>
      </c>
      <c r="I74" s="331"/>
      <c r="J74" s="87">
        <v>17</v>
      </c>
      <c r="K74" s="57">
        <v>1440</v>
      </c>
      <c r="L74" s="86">
        <v>84.705882352941174</v>
      </c>
      <c r="M74" s="329">
        <v>17</v>
      </c>
      <c r="N74" s="44">
        <f t="shared" si="45"/>
        <v>1346.9999999999995</v>
      </c>
      <c r="O74" s="47">
        <f t="shared" si="46"/>
        <v>79.23529411764703</v>
      </c>
      <c r="P74" s="48">
        <f t="shared" si="47"/>
        <v>0</v>
      </c>
      <c r="Q74" s="49">
        <f t="shared" si="48"/>
        <v>-5.4705882352941444</v>
      </c>
      <c r="R74" s="335">
        <f t="shared" si="44"/>
        <v>0.93541666666666634</v>
      </c>
      <c r="S74" s="943"/>
      <c r="T74" s="50">
        <v>0.55555555555555558</v>
      </c>
      <c r="U74" s="50">
        <v>0.61111111111111116</v>
      </c>
      <c r="V74" s="331">
        <v>7</v>
      </c>
      <c r="W74" s="328">
        <f t="shared" si="49"/>
        <v>80.000000000000028</v>
      </c>
      <c r="X74" s="180"/>
      <c r="Y74" s="180"/>
      <c r="Z74" s="124"/>
      <c r="AA74" s="124"/>
      <c r="AB74" s="928"/>
      <c r="AC74" s="928"/>
      <c r="AD74" s="344"/>
      <c r="AE74" s="344">
        <v>1</v>
      </c>
      <c r="AF74" s="48">
        <f t="shared" ref="AF74:AF80" si="51">N74-K74</f>
        <v>-93.000000000000455</v>
      </c>
      <c r="AG74" s="335">
        <f t="shared" ref="AG74:AG80" si="52">N74/K74</f>
        <v>0.93541666666666634</v>
      </c>
      <c r="AH74" s="943"/>
    </row>
    <row r="75" spans="1:34" ht="19.2" customHeight="1">
      <c r="A75" s="958"/>
      <c r="B75" s="331" t="s">
        <v>101</v>
      </c>
      <c r="C75" s="66"/>
      <c r="D75" s="173" t="s">
        <v>70</v>
      </c>
      <c r="E75" s="43"/>
      <c r="F75" s="273">
        <v>53.76</v>
      </c>
      <c r="G75" s="57">
        <v>2796</v>
      </c>
      <c r="H75" s="45">
        <f t="shared" si="50"/>
        <v>150312.95999999999</v>
      </c>
      <c r="I75" s="331"/>
      <c r="J75" s="87">
        <v>16</v>
      </c>
      <c r="K75" s="57">
        <v>1440</v>
      </c>
      <c r="L75" s="86">
        <v>90</v>
      </c>
      <c r="M75" s="329">
        <v>16</v>
      </c>
      <c r="N75" s="44">
        <f t="shared" si="45"/>
        <v>1363.9024390243897</v>
      </c>
      <c r="O75" s="47">
        <f t="shared" si="46"/>
        <v>85.243902439024353</v>
      </c>
      <c r="P75" s="48">
        <f t="shared" si="47"/>
        <v>0</v>
      </c>
      <c r="Q75" s="49">
        <f t="shared" si="48"/>
        <v>-4.7560975609756468</v>
      </c>
      <c r="R75" s="335">
        <f t="shared" si="44"/>
        <v>0.94715447154471499</v>
      </c>
      <c r="S75" s="943"/>
      <c r="T75" s="50">
        <v>0.62638888888888888</v>
      </c>
      <c r="U75" s="50">
        <v>0.71180555555555558</v>
      </c>
      <c r="V75" s="331">
        <v>22</v>
      </c>
      <c r="W75" s="328">
        <f t="shared" si="49"/>
        <v>123.00000000000004</v>
      </c>
      <c r="X75" s="180">
        <v>0.61527777777777781</v>
      </c>
      <c r="Y75" s="180">
        <v>0.625</v>
      </c>
      <c r="Z75" s="124"/>
      <c r="AA75" s="124"/>
      <c r="AB75" s="928"/>
      <c r="AC75" s="928"/>
      <c r="AD75" s="344"/>
      <c r="AE75" s="344"/>
      <c r="AF75" s="48">
        <f t="shared" si="51"/>
        <v>-76.097560975610349</v>
      </c>
      <c r="AG75" s="335">
        <f t="shared" si="52"/>
        <v>0.94715447154471499</v>
      </c>
      <c r="AH75" s="943"/>
    </row>
    <row r="76" spans="1:34" ht="19.2" customHeight="1">
      <c r="A76" s="958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943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928"/>
      <c r="AC76" s="928"/>
      <c r="AD76" s="344"/>
      <c r="AE76" s="344"/>
      <c r="AF76" s="48">
        <f t="shared" si="51"/>
        <v>0</v>
      </c>
      <c r="AG76" s="335" t="e">
        <f t="shared" si="52"/>
        <v>#DIV/0!</v>
      </c>
      <c r="AH76" s="943"/>
    </row>
    <row r="77" spans="1:34" ht="19.2" customHeight="1">
      <c r="A77" s="958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943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928"/>
      <c r="AC77" s="928"/>
      <c r="AD77" s="344"/>
      <c r="AE77" s="344"/>
      <c r="AF77" s="48">
        <f t="shared" si="51"/>
        <v>0</v>
      </c>
      <c r="AG77" s="335" t="e">
        <f t="shared" si="52"/>
        <v>#DIV/0!</v>
      </c>
      <c r="AH77" s="943"/>
    </row>
    <row r="78" spans="1:34" ht="19.2" customHeight="1">
      <c r="A78" s="958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943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928"/>
      <c r="AC78" s="928"/>
      <c r="AD78" s="344"/>
      <c r="AE78" s="344"/>
      <c r="AF78" s="48">
        <f t="shared" si="51"/>
        <v>0</v>
      </c>
      <c r="AG78" s="335" t="e">
        <f t="shared" si="52"/>
        <v>#DIV/0!</v>
      </c>
      <c r="AH78" s="943"/>
    </row>
    <row r="79" spans="1:34" ht="19.2" customHeight="1">
      <c r="A79" s="958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943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928"/>
      <c r="AC79" s="928"/>
      <c r="AD79" s="344"/>
      <c r="AE79" s="344"/>
      <c r="AF79" s="48">
        <f t="shared" si="51"/>
        <v>0</v>
      </c>
      <c r="AG79" s="335" t="e">
        <f t="shared" si="52"/>
        <v>#DIV/0!</v>
      </c>
      <c r="AH79" s="943"/>
    </row>
    <row r="80" spans="1:34" ht="19.2" customHeight="1">
      <c r="A80" s="958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943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928"/>
      <c r="AC80" s="928"/>
      <c r="AD80" s="344"/>
      <c r="AE80" s="344"/>
      <c r="AF80" s="48">
        <f t="shared" si="51"/>
        <v>0</v>
      </c>
      <c r="AG80" s="335" t="e">
        <f t="shared" si="52"/>
        <v>#DIV/0!</v>
      </c>
      <c r="AH80" s="943"/>
    </row>
    <row r="81" spans="1:34" ht="19.2" customHeight="1">
      <c r="A81" s="958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943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928"/>
      <c r="AC81" s="928"/>
      <c r="AD81" s="344"/>
      <c r="AE81" s="344"/>
      <c r="AF81" s="48"/>
      <c r="AG81" s="125"/>
      <c r="AH81" s="943"/>
    </row>
    <row r="82" spans="1:34" ht="19.2" customHeight="1">
      <c r="A82" s="959"/>
      <c r="B82" s="168">
        <v>0</v>
      </c>
      <c r="C82" s="100" t="s">
        <v>232</v>
      </c>
      <c r="D82" s="924" t="s">
        <v>221</v>
      </c>
      <c r="E82" s="924"/>
      <c r="F82" s="28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17.333333333333332</v>
      </c>
      <c r="N82" s="101">
        <f t="shared" si="53"/>
        <v>1366.0455446992028</v>
      </c>
      <c r="O82" s="184">
        <f t="shared" si="53"/>
        <v>79.109044297614616</v>
      </c>
      <c r="P82" s="116">
        <f>M82-J82</f>
        <v>0</v>
      </c>
      <c r="Q82" s="117">
        <f>N82-K82</f>
        <v>-126.62112196746398</v>
      </c>
      <c r="R82" s="172">
        <f>O82/L82</f>
        <v>0.91650767709479242</v>
      </c>
      <c r="S82" s="943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0</v>
      </c>
      <c r="AE82" s="107">
        <f>SUM(AE70:AE81)</f>
        <v>1</v>
      </c>
      <c r="AF82" s="48">
        <f>N82-K82</f>
        <v>-126.62112196746398</v>
      </c>
      <c r="AG82" s="335">
        <f>N82/K82</f>
        <v>0.91517120011112285</v>
      </c>
      <c r="AH82" s="943"/>
    </row>
    <row r="83" spans="1:34" ht="19.2" customHeight="1">
      <c r="A83" s="951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2185.9500000000003</v>
      </c>
      <c r="H83" s="84">
        <f t="shared" ref="H83:H94" si="54">F83*G83</f>
        <v>133386.66900000002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1352.1340206185571</v>
      </c>
      <c r="O83" s="183">
        <f t="shared" ref="O83:O89" si="56">N83/M83</f>
        <v>79.537295330503355</v>
      </c>
      <c r="P83" s="54">
        <f t="shared" ref="P83:P85" si="57">M83-J83</f>
        <v>0</v>
      </c>
      <c r="Q83" s="88">
        <f t="shared" ref="Q83:Q85" si="58">O83-L83</f>
        <v>-5.1685870224378192</v>
      </c>
      <c r="R83" s="185">
        <f t="shared" ref="R83:R85" si="59">O83/L83</f>
        <v>0.93898195876288681</v>
      </c>
      <c r="S83" s="943">
        <f>R95</f>
        <v>0.82914761744041909</v>
      </c>
      <c r="T83" s="50">
        <v>0.33333333333333331</v>
      </c>
      <c r="U83" s="50">
        <v>0.40069444444444441</v>
      </c>
      <c r="V83" s="331">
        <v>5</v>
      </c>
      <c r="W83" s="328">
        <f t="shared" ref="W83:W93" si="60">(U83-T83)*24*60</f>
        <v>96.999999999999972</v>
      </c>
      <c r="X83" s="53"/>
      <c r="Y83" s="53"/>
      <c r="Z83" s="54"/>
      <c r="AA83" s="54"/>
      <c r="AB83" s="928"/>
      <c r="AC83" s="928"/>
      <c r="AD83" s="344"/>
      <c r="AE83" s="344"/>
      <c r="AF83" s="48">
        <f t="shared" ref="AF83:AF173" si="61">N83-K83</f>
        <v>-87.865979381442912</v>
      </c>
      <c r="AG83" s="335">
        <f t="shared" ref="AG83:AG173" si="62">N83/K83</f>
        <v>0.93898195876288681</v>
      </c>
      <c r="AH83" s="943">
        <f>AG95</f>
        <v>0.84371878515344834</v>
      </c>
    </row>
    <row r="84" spans="1:34" ht="19.2" customHeight="1">
      <c r="A84" s="952"/>
      <c r="B84" s="110" t="s">
        <v>102</v>
      </c>
      <c r="C84" s="341"/>
      <c r="D84" s="186" t="s">
        <v>187</v>
      </c>
      <c r="E84" s="43"/>
      <c r="F84" s="280">
        <v>53.27</v>
      </c>
      <c r="G84" s="44">
        <v>3013.4</v>
      </c>
      <c r="H84" s="84">
        <f t="shared" si="54"/>
        <v>160523.81800000003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1300.7482014388488</v>
      </c>
      <c r="O84" s="183">
        <f t="shared" si="56"/>
        <v>76.514600084638161</v>
      </c>
      <c r="P84" s="54">
        <f t="shared" si="57"/>
        <v>0</v>
      </c>
      <c r="Q84" s="88">
        <f t="shared" si="58"/>
        <v>-15.544223444773607</v>
      </c>
      <c r="R84" s="185">
        <f t="shared" si="59"/>
        <v>0.83114901050405665</v>
      </c>
      <c r="S84" s="943"/>
      <c r="T84" s="50">
        <v>0.41666666666666663</v>
      </c>
      <c r="U84" s="50">
        <v>0.5131944444444444</v>
      </c>
      <c r="V84" s="331">
        <v>23</v>
      </c>
      <c r="W84" s="328">
        <f t="shared" si="60"/>
        <v>139</v>
      </c>
      <c r="X84" s="53">
        <v>0.4055555555555555</v>
      </c>
      <c r="Y84" s="53">
        <v>0.4152777777777778</v>
      </c>
      <c r="Z84" s="54"/>
      <c r="AA84" s="54"/>
      <c r="AB84" s="928"/>
      <c r="AC84" s="928"/>
      <c r="AD84" s="344"/>
      <c r="AE84" s="344"/>
      <c r="AF84" s="48">
        <f t="shared" si="61"/>
        <v>-264.25179856115119</v>
      </c>
      <c r="AG84" s="335">
        <f t="shared" si="62"/>
        <v>0.83114901050405676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2054.7000000000003</v>
      </c>
      <c r="H85" s="84">
        <f t="shared" si="54"/>
        <v>125521.62300000002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1297.7052631578949</v>
      </c>
      <c r="O85" s="183">
        <f t="shared" si="56"/>
        <v>76.335603715170294</v>
      </c>
      <c r="P85" s="54">
        <f t="shared" si="57"/>
        <v>0</v>
      </c>
      <c r="Q85" s="88">
        <f t="shared" si="58"/>
        <v>-8.3702786377708804</v>
      </c>
      <c r="R85" s="185">
        <f t="shared" si="59"/>
        <v>0.90118421052631603</v>
      </c>
      <c r="S85" s="943"/>
      <c r="T85" s="50">
        <v>0.55347222222222214</v>
      </c>
      <c r="U85" s="50">
        <v>0.61944444444444435</v>
      </c>
      <c r="V85" s="331">
        <v>5</v>
      </c>
      <c r="W85" s="328">
        <f t="shared" si="60"/>
        <v>94.999999999999986</v>
      </c>
      <c r="X85" s="53"/>
      <c r="Y85" s="53"/>
      <c r="Z85" s="54"/>
      <c r="AA85" s="54"/>
      <c r="AB85" s="928"/>
      <c r="AC85" s="928"/>
      <c r="AD85" s="344"/>
      <c r="AE85" s="344"/>
      <c r="AF85" s="48">
        <f t="shared" si="61"/>
        <v>-142.29473684210507</v>
      </c>
      <c r="AG85" s="335">
        <f t="shared" si="62"/>
        <v>0.90118421052631592</v>
      </c>
      <c r="AH85" s="943"/>
    </row>
    <row r="86" spans="1:34" ht="19.2" customHeight="1">
      <c r="A86" s="952"/>
      <c r="B86" s="110" t="s">
        <v>105</v>
      </c>
      <c r="C86" s="97"/>
      <c r="D86" s="186" t="s">
        <v>177</v>
      </c>
      <c r="E86" s="43"/>
      <c r="F86" s="280">
        <v>51.44</v>
      </c>
      <c r="G86" s="44">
        <v>1239.3</v>
      </c>
      <c r="H86" s="84">
        <f t="shared" si="54"/>
        <v>63749.591999999997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1282.0344827586216</v>
      </c>
      <c r="O86" s="183">
        <f t="shared" si="56"/>
        <v>64.101724137931086</v>
      </c>
      <c r="P86" s="54">
        <f>M86-J86</f>
        <v>0</v>
      </c>
      <c r="Q86" s="88">
        <f>O86-L86</f>
        <v>-7.898275862068914</v>
      </c>
      <c r="R86" s="185">
        <f>O86/L86</f>
        <v>0.89030172413793174</v>
      </c>
      <c r="S86" s="943"/>
      <c r="T86" s="50">
        <v>0.62499999999999989</v>
      </c>
      <c r="U86" s="50">
        <v>0.66527777777777763</v>
      </c>
      <c r="V86" s="331">
        <v>8</v>
      </c>
      <c r="W86" s="328">
        <f t="shared" si="60"/>
        <v>57.999999999999957</v>
      </c>
      <c r="X86" s="53"/>
      <c r="Y86" s="53"/>
      <c r="Z86" s="54"/>
      <c r="AA86" s="54"/>
      <c r="AB86" s="928"/>
      <c r="AC86" s="928"/>
      <c r="AD86" s="344"/>
      <c r="AE86" s="344"/>
      <c r="AF86" s="48">
        <f>N86-K86</f>
        <v>-157.96551724137839</v>
      </c>
      <c r="AG86" s="335">
        <f>N86/K86</f>
        <v>0.89030172413793163</v>
      </c>
      <c r="AH86" s="943"/>
    </row>
    <row r="87" spans="1:34" ht="19.2" customHeight="1">
      <c r="A87" s="952"/>
      <c r="B87" s="110" t="s">
        <v>101</v>
      </c>
      <c r="C87" s="97"/>
      <c r="D87" s="186" t="s">
        <v>154</v>
      </c>
      <c r="E87" s="43"/>
      <c r="F87" s="280">
        <v>61.02</v>
      </c>
      <c r="G87" s="44">
        <v>1177.05</v>
      </c>
      <c r="H87" s="84">
        <f t="shared" si="54"/>
        <v>71823.591</v>
      </c>
      <c r="I87" s="331">
        <v>1</v>
      </c>
      <c r="J87" s="87">
        <v>17</v>
      </c>
      <c r="K87" s="57">
        <v>1440</v>
      </c>
      <c r="L87" s="86">
        <v>84.705882352941174</v>
      </c>
      <c r="M87" s="334">
        <v>17</v>
      </c>
      <c r="N87" s="57">
        <f t="shared" si="55"/>
        <v>1284.0545454545461</v>
      </c>
      <c r="O87" s="183">
        <f t="shared" si="56"/>
        <v>75.532620320855656</v>
      </c>
      <c r="P87" s="54">
        <f>M87-J87</f>
        <v>0</v>
      </c>
      <c r="Q87" s="88">
        <f>O87-L87</f>
        <v>-9.1732620320855176</v>
      </c>
      <c r="R87" s="185">
        <f>O87/L87</f>
        <v>0.89170454545454592</v>
      </c>
      <c r="S87" s="943"/>
      <c r="T87" s="50">
        <v>0.68124999999999991</v>
      </c>
      <c r="U87" s="50">
        <v>0.71944444444444433</v>
      </c>
      <c r="V87" s="331">
        <v>23</v>
      </c>
      <c r="W87" s="328">
        <f t="shared" si="60"/>
        <v>54.999999999999964</v>
      </c>
      <c r="X87" s="53">
        <v>0.67013888888888884</v>
      </c>
      <c r="Y87" s="53">
        <v>0.68055555555555547</v>
      </c>
      <c r="Z87" s="54"/>
      <c r="AA87" s="54"/>
      <c r="AB87" s="928"/>
      <c r="AC87" s="928"/>
      <c r="AD87" s="344"/>
      <c r="AE87" s="344"/>
      <c r="AF87" s="48">
        <f>N87-K87</f>
        <v>-155.94545454545391</v>
      </c>
      <c r="AG87" s="335">
        <f>N87/K87</f>
        <v>0.89170454545454592</v>
      </c>
      <c r="AH87" s="943"/>
    </row>
    <row r="88" spans="1:34" ht="19.2" customHeight="1">
      <c r="A88" s="952"/>
      <c r="B88" s="110" t="s">
        <v>102</v>
      </c>
      <c r="C88" s="341"/>
      <c r="D88" s="186" t="s">
        <v>187</v>
      </c>
      <c r="E88" s="43"/>
      <c r="F88" s="280">
        <v>53.27</v>
      </c>
      <c r="G88" s="57">
        <v>1622.6</v>
      </c>
      <c r="H88" s="84">
        <f t="shared" si="54"/>
        <v>86435.902000000002</v>
      </c>
      <c r="I88" s="331">
        <v>1</v>
      </c>
      <c r="J88" s="87">
        <v>17</v>
      </c>
      <c r="K88" s="57">
        <v>1565</v>
      </c>
      <c r="L88" s="86">
        <v>92.058823529411768</v>
      </c>
      <c r="M88" s="334">
        <v>17</v>
      </c>
      <c r="N88" s="57">
        <f t="shared" si="55"/>
        <v>1248.1538461538455</v>
      </c>
      <c r="O88" s="183">
        <f t="shared" si="56"/>
        <v>73.420814479637968</v>
      </c>
      <c r="P88" s="54">
        <f t="shared" ref="P88:P89" si="63">M88-J88</f>
        <v>0</v>
      </c>
      <c r="Q88" s="88">
        <f t="shared" ref="Q88:Q89" si="64">O88-L88</f>
        <v>-18.6380090497738</v>
      </c>
      <c r="R88" s="185">
        <f t="shared" ref="R88:R89" si="65">O88/L88</f>
        <v>0.79754239370852742</v>
      </c>
      <c r="S88" s="943"/>
      <c r="T88" s="50">
        <v>0.72430555555555542</v>
      </c>
      <c r="U88" s="50">
        <v>0.77847222222222212</v>
      </c>
      <c r="V88" s="331">
        <v>7</v>
      </c>
      <c r="W88" s="328">
        <f t="shared" si="60"/>
        <v>78.000000000000043</v>
      </c>
      <c r="X88" s="53"/>
      <c r="Y88" s="53"/>
      <c r="Z88" s="54"/>
      <c r="AA88" s="54"/>
      <c r="AB88" s="928"/>
      <c r="AC88" s="928"/>
      <c r="AD88" s="344"/>
      <c r="AE88" s="344"/>
      <c r="AF88" s="48">
        <f>N88-K88</f>
        <v>-316.84615384615449</v>
      </c>
      <c r="AG88" s="335">
        <f>N88/K88</f>
        <v>0.79754239370852753</v>
      </c>
      <c r="AH88" s="943"/>
    </row>
    <row r="89" spans="1:34" ht="19.2" customHeight="1">
      <c r="A89" s="952"/>
      <c r="B89" s="110" t="s">
        <v>104</v>
      </c>
      <c r="C89" s="341"/>
      <c r="D89" s="42" t="s">
        <v>62</v>
      </c>
      <c r="E89" s="43"/>
      <c r="F89" s="280">
        <v>36.409999999999997</v>
      </c>
      <c r="G89" s="114">
        <v>1588.6000000000001</v>
      </c>
      <c r="H89" s="84">
        <f t="shared" si="54"/>
        <v>57840.925999999999</v>
      </c>
      <c r="I89" s="331">
        <v>1</v>
      </c>
      <c r="J89" s="87">
        <v>10</v>
      </c>
      <c r="K89" s="57">
        <v>2769</v>
      </c>
      <c r="L89" s="86">
        <v>276.89999999999998</v>
      </c>
      <c r="M89" s="334">
        <v>10</v>
      </c>
      <c r="N89" s="57">
        <f t="shared" si="55"/>
        <v>2072.0869565217395</v>
      </c>
      <c r="O89" s="183">
        <f t="shared" si="56"/>
        <v>207.20869565217396</v>
      </c>
      <c r="P89" s="54">
        <f t="shared" si="63"/>
        <v>0</v>
      </c>
      <c r="Q89" s="88">
        <f t="shared" si="64"/>
        <v>-69.691304347826019</v>
      </c>
      <c r="R89" s="185">
        <f t="shared" si="65"/>
        <v>0.74831598285364387</v>
      </c>
      <c r="S89" s="943"/>
      <c r="T89" s="50">
        <v>0.78402777777777766</v>
      </c>
      <c r="U89" s="50">
        <v>0.8159722222222221</v>
      </c>
      <c r="V89" s="331">
        <v>8</v>
      </c>
      <c r="W89" s="328">
        <f t="shared" si="60"/>
        <v>46</v>
      </c>
      <c r="X89" s="53"/>
      <c r="Y89" s="53"/>
      <c r="Z89" s="54"/>
      <c r="AA89" s="54"/>
      <c r="AB89" s="928"/>
      <c r="AC89" s="928"/>
      <c r="AD89" s="344">
        <v>2</v>
      </c>
      <c r="AE89" s="344">
        <v>1</v>
      </c>
      <c r="AF89" s="48">
        <f>N89-K89</f>
        <v>-696.91304347826053</v>
      </c>
      <c r="AG89" s="335">
        <f>N89/K89</f>
        <v>0.74831598285364376</v>
      </c>
      <c r="AH89" s="943"/>
    </row>
    <row r="90" spans="1:34" ht="19.2" customHeight="1">
      <c r="A90" s="952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943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928"/>
      <c r="AC90" s="928"/>
      <c r="AD90" s="344"/>
      <c r="AE90" s="344"/>
      <c r="AF90" s="48">
        <f t="shared" si="61"/>
        <v>0</v>
      </c>
      <c r="AG90" s="335" t="e">
        <f t="shared" si="62"/>
        <v>#DIV/0!</v>
      </c>
      <c r="AH90" s="943"/>
    </row>
    <row r="91" spans="1:34" ht="19.2" customHeight="1">
      <c r="A91" s="952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944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928"/>
      <c r="AC91" s="928"/>
      <c r="AD91" s="344"/>
      <c r="AE91" s="344"/>
      <c r="AF91" s="48">
        <f t="shared" si="61"/>
        <v>0</v>
      </c>
      <c r="AG91" s="335" t="e">
        <f t="shared" si="62"/>
        <v>#DIV/0!</v>
      </c>
      <c r="AH91" s="944"/>
    </row>
    <row r="92" spans="1:34" ht="19.2" customHeight="1">
      <c r="A92" s="952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928"/>
      <c r="AC92" s="928"/>
      <c r="AD92" s="344"/>
      <c r="AE92" s="344"/>
      <c r="AF92" s="48">
        <f t="shared" si="61"/>
        <v>0</v>
      </c>
      <c r="AG92" s="335" t="e">
        <f t="shared" si="62"/>
        <v>#DIV/0!</v>
      </c>
      <c r="AH92" s="944"/>
    </row>
    <row r="93" spans="1:34" ht="19.2" customHeight="1">
      <c r="A93" s="952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953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928"/>
      <c r="AC93" s="928"/>
      <c r="AD93" s="344"/>
      <c r="AE93" s="344"/>
      <c r="AF93" s="48">
        <f t="shared" si="61"/>
        <v>0</v>
      </c>
      <c r="AG93" s="335" t="e">
        <f t="shared" si="62"/>
        <v>#DIV/0!</v>
      </c>
      <c r="AH93" s="944"/>
    </row>
    <row r="94" spans="1:34" ht="19.2" customHeight="1">
      <c r="A94" s="952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953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928"/>
      <c r="AC94" s="928"/>
      <c r="AD94" s="344"/>
      <c r="AE94" s="344"/>
      <c r="AF94" s="48">
        <f t="shared" si="61"/>
        <v>0</v>
      </c>
      <c r="AG94" s="335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234</v>
      </c>
      <c r="D95" s="924" t="s">
        <v>221</v>
      </c>
      <c r="E95" s="924"/>
      <c r="F95" s="274"/>
      <c r="G95" s="70"/>
      <c r="H95" s="198"/>
      <c r="I95" s="103"/>
      <c r="J95" s="199">
        <v>16.428571428571427</v>
      </c>
      <c r="K95" s="199">
        <v>1665.5714285714287</v>
      </c>
      <c r="L95" s="200">
        <v>112.44789915966385</v>
      </c>
      <c r="M95" s="199">
        <f t="shared" ref="M95:O95" si="66">AVERAGE(M83:M94)</f>
        <v>16.428571428571427</v>
      </c>
      <c r="N95" s="199">
        <f t="shared" si="66"/>
        <v>1405.2739023005793</v>
      </c>
      <c r="O95" s="200">
        <f t="shared" si="66"/>
        <v>93.235907674415785</v>
      </c>
      <c r="P95" s="201">
        <f>M95-J95</f>
        <v>0</v>
      </c>
      <c r="Q95" s="202">
        <f t="shared" ref="Q95:Q102" si="67">O95-L95</f>
        <v>-19.211991485248063</v>
      </c>
      <c r="R95" s="203">
        <f>O95/L95</f>
        <v>0.82914761744041909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2</v>
      </c>
      <c r="AE95" s="107">
        <f>SUM(AE83:AE94)</f>
        <v>1</v>
      </c>
      <c r="AF95" s="65">
        <f t="shared" si="61"/>
        <v>-260.2975262708494</v>
      </c>
      <c r="AG95" s="336">
        <f t="shared" si="62"/>
        <v>0.84371878515344834</v>
      </c>
      <c r="AH95" s="944"/>
    </row>
    <row r="96" spans="1:34" ht="19.2" customHeight="1">
      <c r="A96" s="954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1486</v>
      </c>
      <c r="H96" s="45">
        <f t="shared" ref="H96:H105" si="68">F96*G96</f>
        <v>43777.56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9">G96/W96*60</f>
        <v>1087.3170731707312</v>
      </c>
      <c r="O96" s="47">
        <f t="shared" ref="O96:O102" si="70">N96/M96</f>
        <v>67.957317073170699</v>
      </c>
      <c r="P96" s="48">
        <f t="shared" ref="P96:P102" si="71">M96-J96</f>
        <v>0</v>
      </c>
      <c r="Q96" s="49">
        <f t="shared" si="67"/>
        <v>-18.605182926829301</v>
      </c>
      <c r="R96" s="335">
        <f t="shared" ref="R96:R102" si="72">O96/L96</f>
        <v>0.78506647882363267</v>
      </c>
      <c r="S96" s="943">
        <f>R108</f>
        <v>0.8354276439993491</v>
      </c>
      <c r="T96" s="89">
        <v>0.33333333333333331</v>
      </c>
      <c r="U96" s="89">
        <v>0.39027777777777778</v>
      </c>
      <c r="V96" s="344">
        <v>5</v>
      </c>
      <c r="W96" s="90">
        <f t="shared" ref="W96:W133" si="73">(U96-T96)*24*60</f>
        <v>82.000000000000028</v>
      </c>
      <c r="X96" s="96"/>
      <c r="Y96" s="96"/>
      <c r="Z96" s="54"/>
      <c r="AA96" s="54"/>
      <c r="AB96" s="928"/>
      <c r="AC96" s="928"/>
      <c r="AD96" s="344"/>
      <c r="AE96" s="344"/>
      <c r="AF96" s="54">
        <f t="shared" si="61"/>
        <v>-297.68292682926881</v>
      </c>
      <c r="AG96" s="338">
        <f t="shared" si="62"/>
        <v>0.78506647882363267</v>
      </c>
      <c r="AH96" s="927">
        <f>AG108</f>
        <v>0.83622446461561895</v>
      </c>
    </row>
    <row r="97" spans="1:34" s="212" customFormat="1" ht="19.2" customHeight="1">
      <c r="A97" s="954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3500</v>
      </c>
      <c r="H97" s="207">
        <f t="shared" si="68"/>
        <v>101896.02446483179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1249.9999999999995</v>
      </c>
      <c r="O97" s="47">
        <f t="shared" si="70"/>
        <v>62.499999999999979</v>
      </c>
      <c r="P97" s="48">
        <f t="shared" si="71"/>
        <v>0</v>
      </c>
      <c r="Q97" s="49">
        <f t="shared" si="67"/>
        <v>-6.7500000000000213</v>
      </c>
      <c r="R97" s="335">
        <f t="shared" si="72"/>
        <v>0.90252707581227409</v>
      </c>
      <c r="S97" s="943"/>
      <c r="T97" s="208">
        <v>0.40555555555555556</v>
      </c>
      <c r="U97" s="208">
        <v>0.52222222222222225</v>
      </c>
      <c r="V97" s="209">
        <v>22</v>
      </c>
      <c r="W97" s="90">
        <f t="shared" si="73"/>
        <v>168.00000000000006</v>
      </c>
      <c r="X97" s="53">
        <v>0.39444444444444443</v>
      </c>
      <c r="Y97" s="53">
        <v>0.40416666666666662</v>
      </c>
      <c r="Z97" s="54"/>
      <c r="AA97" s="54"/>
      <c r="AB97" s="928"/>
      <c r="AC97" s="928"/>
      <c r="AD97" s="209"/>
      <c r="AE97" s="209"/>
      <c r="AF97" s="210">
        <f t="shared" si="61"/>
        <v>-135.00000000000045</v>
      </c>
      <c r="AG97" s="211">
        <f t="shared" si="62"/>
        <v>0.90252707581227409</v>
      </c>
      <c r="AH97" s="927"/>
    </row>
    <row r="98" spans="1:34" s="215" customFormat="1" ht="19.2" customHeight="1">
      <c r="A98" s="954"/>
      <c r="B98" s="33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1179.9999999999995</v>
      </c>
      <c r="O98" s="47">
        <f t="shared" si="70"/>
        <v>65.555555555555529</v>
      </c>
      <c r="P98" s="48">
        <f t="shared" si="71"/>
        <v>0</v>
      </c>
      <c r="Q98" s="49">
        <f t="shared" si="67"/>
        <v>-11.388888888888914</v>
      </c>
      <c r="R98" s="335">
        <f t="shared" si="72"/>
        <v>0.85198555956678668</v>
      </c>
      <c r="S98" s="943"/>
      <c r="T98" s="89">
        <v>0.5625</v>
      </c>
      <c r="U98" s="89">
        <v>0.58958333333333335</v>
      </c>
      <c r="V98" s="344">
        <v>5</v>
      </c>
      <c r="W98" s="90">
        <f t="shared" si="73"/>
        <v>39.000000000000021</v>
      </c>
      <c r="X98" s="213"/>
      <c r="Y98" s="213"/>
      <c r="Z98" s="214"/>
      <c r="AA98" s="214"/>
      <c r="AB98" s="928"/>
      <c r="AC98" s="928"/>
      <c r="AD98" s="344"/>
      <c r="AE98" s="344"/>
      <c r="AF98" s="54">
        <f t="shared" si="61"/>
        <v>-205.00000000000045</v>
      </c>
      <c r="AG98" s="338">
        <f t="shared" si="62"/>
        <v>0.85198555956678668</v>
      </c>
      <c r="AH98" s="927"/>
    </row>
    <row r="99" spans="1:34" ht="19.2" customHeight="1">
      <c r="A99" s="954"/>
      <c r="B99" s="331" t="s">
        <v>101</v>
      </c>
      <c r="C99" s="81"/>
      <c r="D99" s="82" t="s">
        <v>58</v>
      </c>
      <c r="E99" s="83"/>
      <c r="F99" s="284">
        <v>59.54</v>
      </c>
      <c r="G99" s="57">
        <v>1471</v>
      </c>
      <c r="H99" s="207">
        <f t="shared" si="68"/>
        <v>87583.34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9"/>
        <v>1192.7027027027018</v>
      </c>
      <c r="O99" s="47">
        <f t="shared" si="70"/>
        <v>66.261261261261211</v>
      </c>
      <c r="P99" s="48">
        <f t="shared" si="71"/>
        <v>0</v>
      </c>
      <c r="Q99" s="49">
        <f t="shared" si="67"/>
        <v>-10.683183183183232</v>
      </c>
      <c r="R99" s="335">
        <f t="shared" si="72"/>
        <v>0.8611571860669327</v>
      </c>
      <c r="S99" s="943"/>
      <c r="T99" s="89">
        <v>0.59375</v>
      </c>
      <c r="U99" s="89">
        <v>0.64513888888888893</v>
      </c>
      <c r="V99" s="344">
        <v>6</v>
      </c>
      <c r="W99" s="90">
        <f t="shared" si="73"/>
        <v>74.000000000000057</v>
      </c>
      <c r="X99" s="180"/>
      <c r="Y99" s="180"/>
      <c r="Z99" s="124"/>
      <c r="AA99" s="124"/>
      <c r="AB99" s="928"/>
      <c r="AC99" s="928"/>
      <c r="AD99" s="344"/>
      <c r="AE99" s="344"/>
      <c r="AF99" s="210">
        <f t="shared" si="61"/>
        <v>-192.2972972972982</v>
      </c>
      <c r="AG99" s="211">
        <f t="shared" si="62"/>
        <v>0.8611571860669327</v>
      </c>
      <c r="AH99" s="927"/>
    </row>
    <row r="100" spans="1:34" s="215" customFormat="1" ht="19.2" customHeight="1">
      <c r="A100" s="954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1795</v>
      </c>
      <c r="H100" s="207">
        <f t="shared" si="68"/>
        <v>86878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9"/>
        <v>2197.9591836734703</v>
      </c>
      <c r="O100" s="47">
        <f t="shared" si="70"/>
        <v>129.29171668667473</v>
      </c>
      <c r="P100" s="48">
        <f t="shared" si="71"/>
        <v>0</v>
      </c>
      <c r="Q100" s="49">
        <f t="shared" si="67"/>
        <v>-21.94357743097234</v>
      </c>
      <c r="R100" s="335">
        <f t="shared" si="72"/>
        <v>0.8549043888267096</v>
      </c>
      <c r="S100" s="943"/>
      <c r="T100" s="208">
        <v>0.65069444444444446</v>
      </c>
      <c r="U100" s="208">
        <v>0.68472222222222223</v>
      </c>
      <c r="V100" s="209">
        <v>8</v>
      </c>
      <c r="W100" s="90">
        <f t="shared" si="73"/>
        <v>48.999999999999986</v>
      </c>
      <c r="X100" s="216"/>
      <c r="Y100" s="216"/>
      <c r="Z100" s="214"/>
      <c r="AA100" s="214"/>
      <c r="AB100" s="928"/>
      <c r="AC100" s="928"/>
      <c r="AD100" s="344"/>
      <c r="AE100" s="344"/>
      <c r="AF100" s="54">
        <f t="shared" si="61"/>
        <v>-373.04081632652969</v>
      </c>
      <c r="AG100" s="338">
        <f t="shared" si="62"/>
        <v>0.8549043888267096</v>
      </c>
      <c r="AH100" s="927"/>
    </row>
    <row r="101" spans="1:34" s="215" customFormat="1" ht="19.2" customHeight="1">
      <c r="A101" s="954"/>
      <c r="B101" s="331" t="s">
        <v>103</v>
      </c>
      <c r="C101" s="55"/>
      <c r="D101" s="82" t="s">
        <v>60</v>
      </c>
      <c r="E101" s="83"/>
      <c r="F101" s="284">
        <v>43.14</v>
      </c>
      <c r="G101" s="57">
        <v>395.8</v>
      </c>
      <c r="H101" s="207">
        <f t="shared" si="68"/>
        <v>17074.812000000002</v>
      </c>
      <c r="I101" s="344">
        <v>1</v>
      </c>
      <c r="J101" s="46">
        <v>17</v>
      </c>
      <c r="K101" s="44">
        <v>1500</v>
      </c>
      <c r="L101" s="47">
        <v>88.235294117647058</v>
      </c>
      <c r="M101" s="87">
        <v>17</v>
      </c>
      <c r="N101" s="44">
        <f t="shared" si="69"/>
        <v>1249.8947368421098</v>
      </c>
      <c r="O101" s="47">
        <f t="shared" si="70"/>
        <v>73.523219814241756</v>
      </c>
      <c r="P101" s="48">
        <f t="shared" si="71"/>
        <v>0</v>
      </c>
      <c r="Q101" s="49">
        <f t="shared" si="67"/>
        <v>-14.712074303405302</v>
      </c>
      <c r="R101" s="335">
        <f t="shared" si="72"/>
        <v>0.83326315789473993</v>
      </c>
      <c r="S101" s="943"/>
      <c r="T101" s="208">
        <v>0.7</v>
      </c>
      <c r="U101" s="89">
        <v>0.71319444444444435</v>
      </c>
      <c r="V101" s="209">
        <v>22</v>
      </c>
      <c r="W101" s="90">
        <f t="shared" si="73"/>
        <v>18.999999999999932</v>
      </c>
      <c r="X101" s="217">
        <v>0.68888888888888899</v>
      </c>
      <c r="Y101" s="217">
        <v>0.69861111111111107</v>
      </c>
      <c r="Z101" s="214"/>
      <c r="AA101" s="214"/>
      <c r="AB101" s="928"/>
      <c r="AC101" s="928"/>
      <c r="AD101" s="344"/>
      <c r="AE101" s="344"/>
      <c r="AF101" s="210">
        <f t="shared" si="61"/>
        <v>-250.10526315789025</v>
      </c>
      <c r="AG101" s="211">
        <f t="shared" si="62"/>
        <v>0.83326315789473981</v>
      </c>
      <c r="AH101" s="927"/>
    </row>
    <row r="102" spans="1:34" s="215" customFormat="1" ht="19.2" customHeight="1">
      <c r="A102" s="954"/>
      <c r="B102" s="331" t="s">
        <v>101</v>
      </c>
      <c r="C102" s="175"/>
      <c r="D102" s="176" t="s">
        <v>69</v>
      </c>
      <c r="E102" s="177"/>
      <c r="F102" s="284">
        <v>53.36</v>
      </c>
      <c r="G102" s="57">
        <v>582</v>
      </c>
      <c r="H102" s="207">
        <f t="shared" si="68"/>
        <v>31055.52</v>
      </c>
      <c r="I102" s="331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9"/>
        <v>1247.1428571428546</v>
      </c>
      <c r="O102" s="47">
        <f t="shared" si="70"/>
        <v>65.639097744360768</v>
      </c>
      <c r="P102" s="48">
        <f t="shared" si="71"/>
        <v>0</v>
      </c>
      <c r="Q102" s="49">
        <f t="shared" si="67"/>
        <v>-20.466165413533972</v>
      </c>
      <c r="R102" s="335">
        <f t="shared" si="72"/>
        <v>0.76231225986727047</v>
      </c>
      <c r="S102" s="943"/>
      <c r="T102" s="208">
        <v>0.71805555555555545</v>
      </c>
      <c r="U102" s="208">
        <v>0.73749999999999993</v>
      </c>
      <c r="V102" s="209">
        <v>7</v>
      </c>
      <c r="W102" s="90">
        <f t="shared" si="73"/>
        <v>28.00000000000006</v>
      </c>
      <c r="X102" s="217"/>
      <c r="Y102" s="217"/>
      <c r="Z102" s="214"/>
      <c r="AA102" s="214"/>
      <c r="AB102" s="928"/>
      <c r="AC102" s="928"/>
      <c r="AD102" s="344">
        <v>1</v>
      </c>
      <c r="AE102" s="344"/>
      <c r="AF102" s="54">
        <f t="shared" si="61"/>
        <v>-388.85714285714539</v>
      </c>
      <c r="AG102" s="338">
        <f t="shared" si="62"/>
        <v>0.76231225986727058</v>
      </c>
      <c r="AH102" s="927"/>
    </row>
    <row r="103" spans="1:34" s="215" customFormat="1" ht="19.2" customHeight="1">
      <c r="A103" s="954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943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344"/>
      <c r="AE103" s="344"/>
      <c r="AF103" s="54">
        <f t="shared" si="61"/>
        <v>0</v>
      </c>
      <c r="AG103" s="338" t="e">
        <f t="shared" si="62"/>
        <v>#DIV/0!</v>
      </c>
      <c r="AH103" s="927"/>
    </row>
    <row r="104" spans="1:34" s="215" customFormat="1" ht="19.2" customHeight="1">
      <c r="A104" s="954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344"/>
      <c r="AE104" s="344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344"/>
      <c r="AE105" s="344"/>
      <c r="AF105" s="54">
        <f t="shared" si="61"/>
        <v>0</v>
      </c>
      <c r="AG105" s="338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344"/>
      <c r="AE106" s="344"/>
      <c r="AF106" s="54">
        <f t="shared" si="61"/>
        <v>0</v>
      </c>
      <c r="AG106" s="338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344"/>
      <c r="AE107" s="344"/>
      <c r="AF107" s="214"/>
      <c r="AG107" s="338"/>
      <c r="AH107" s="927"/>
    </row>
    <row r="108" spans="1:34" ht="19.2" customHeight="1">
      <c r="A108" s="954"/>
      <c r="B108" s="110">
        <v>0</v>
      </c>
      <c r="C108" s="100" t="s">
        <v>236</v>
      </c>
      <c r="D108" s="924" t="s">
        <v>221</v>
      </c>
      <c r="E108" s="924"/>
      <c r="F108" s="285"/>
      <c r="G108" s="101"/>
      <c r="H108" s="102"/>
      <c r="I108" s="103"/>
      <c r="J108" s="101">
        <v>17.857142857142858</v>
      </c>
      <c r="K108" s="101">
        <v>1606.7142857142858</v>
      </c>
      <c r="L108" s="104">
        <v>90.753891468868261</v>
      </c>
      <c r="M108" s="101">
        <f t="shared" ref="M108:O108" si="74">AVERAGE(M96:M107)</f>
        <v>17.857142857142858</v>
      </c>
      <c r="N108" s="101">
        <f t="shared" si="74"/>
        <v>1343.5737933616952</v>
      </c>
      <c r="O108" s="104">
        <f t="shared" si="74"/>
        <v>75.81830973360924</v>
      </c>
      <c r="P108" s="54">
        <f t="shared" ref="P108:P119" si="75">M108-J108</f>
        <v>0</v>
      </c>
      <c r="Q108" s="88">
        <f t="shared" ref="Q108:Q119" si="76">O108-L108</f>
        <v>-14.935581735259021</v>
      </c>
      <c r="R108" s="105">
        <f t="shared" ref="R108:R119" si="77">O108/L108</f>
        <v>0.8354276439993491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1"/>
        <v>-263.14049235259063</v>
      </c>
      <c r="AG108" s="338">
        <f t="shared" si="62"/>
        <v>0.83622446461561895</v>
      </c>
      <c r="AH108" s="927"/>
    </row>
    <row r="109" spans="1:34" ht="19.2" customHeight="1">
      <c r="A109" s="945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1930</v>
      </c>
      <c r="H109" s="45">
        <f t="shared" ref="H109:H119" si="78">F109*G109</f>
        <v>57833.402346445815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9" si="79">G109/W109*60</f>
        <v>1218.9473684210527</v>
      </c>
      <c r="O109" s="47">
        <f t="shared" ref="O109:O119" si="80">N109/M109</f>
        <v>64.15512465373962</v>
      </c>
      <c r="P109" s="48">
        <f t="shared" si="75"/>
        <v>1</v>
      </c>
      <c r="Q109" s="49">
        <f t="shared" si="76"/>
        <v>-2.5115420129270518</v>
      </c>
      <c r="R109" s="335">
        <f t="shared" si="77"/>
        <v>0.96232686980609428</v>
      </c>
      <c r="S109" s="948">
        <f>R121</f>
        <v>0.8931803217519011</v>
      </c>
      <c r="T109" s="223">
        <v>0.5</v>
      </c>
      <c r="U109" s="223">
        <v>0.56597222222222221</v>
      </c>
      <c r="V109" s="224">
        <v>5</v>
      </c>
      <c r="W109" s="328">
        <f t="shared" si="73"/>
        <v>94.999999999999986</v>
      </c>
      <c r="X109" s="53"/>
      <c r="Y109" s="53"/>
      <c r="Z109" s="54"/>
      <c r="AA109" s="54"/>
      <c r="AB109" s="928"/>
      <c r="AC109" s="928"/>
      <c r="AD109" s="344"/>
      <c r="AE109" s="344"/>
      <c r="AF109" s="48">
        <f t="shared" si="61"/>
        <v>18.947368421052715</v>
      </c>
      <c r="AG109" s="125">
        <f t="shared" si="62"/>
        <v>1.0157894736842106</v>
      </c>
      <c r="AH109" s="927">
        <f>AG121</f>
        <v>0.89293056234984514</v>
      </c>
    </row>
    <row r="110" spans="1:34" ht="19.2" customHeight="1">
      <c r="A110" s="946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149</v>
      </c>
      <c r="H110" s="45">
        <f t="shared" si="78"/>
        <v>11525.15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9"/>
        <v>1117.5000000000041</v>
      </c>
      <c r="O110" s="47">
        <f t="shared" si="80"/>
        <v>58.815789473684426</v>
      </c>
      <c r="P110" s="48">
        <f t="shared" si="75"/>
        <v>0</v>
      </c>
      <c r="Q110" s="49">
        <f t="shared" si="76"/>
        <v>-16.973684210526095</v>
      </c>
      <c r="R110" s="335">
        <f t="shared" si="77"/>
        <v>0.77604166666666952</v>
      </c>
      <c r="S110" s="934"/>
      <c r="T110" s="223">
        <v>0.57152777777777775</v>
      </c>
      <c r="U110" s="223">
        <v>0.57708333333333328</v>
      </c>
      <c r="V110" s="224">
        <v>8</v>
      </c>
      <c r="W110" s="328">
        <f t="shared" si="73"/>
        <v>7.9999999999999716</v>
      </c>
      <c r="X110" s="188"/>
      <c r="Y110" s="188"/>
      <c r="Z110" s="54"/>
      <c r="AA110" s="54"/>
      <c r="AB110" s="928"/>
      <c r="AC110" s="928"/>
      <c r="AD110" s="344"/>
      <c r="AE110" s="344"/>
      <c r="AF110" s="48">
        <f t="shared" si="61"/>
        <v>-322.49999999999591</v>
      </c>
      <c r="AG110" s="125">
        <f t="shared" si="62"/>
        <v>0.77604166666666952</v>
      </c>
      <c r="AH110" s="927"/>
    </row>
    <row r="111" spans="1:34" ht="19.2" customHeight="1">
      <c r="A111" s="946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617</v>
      </c>
      <c r="H111" s="45">
        <f t="shared" si="78"/>
        <v>47718.78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9"/>
        <v>1322.1428571428544</v>
      </c>
      <c r="O111" s="47">
        <f t="shared" si="80"/>
        <v>73.452380952380793</v>
      </c>
      <c r="P111" s="48">
        <f t="shared" si="75"/>
        <v>0</v>
      </c>
      <c r="Q111" s="49">
        <f t="shared" si="76"/>
        <v>-6.5476190476192073</v>
      </c>
      <c r="R111" s="335">
        <f t="shared" si="77"/>
        <v>0.91815476190475986</v>
      </c>
      <c r="S111" s="934"/>
      <c r="T111" s="223">
        <v>0.58124999999999993</v>
      </c>
      <c r="U111" s="223">
        <v>0.60069444444444442</v>
      </c>
      <c r="V111" s="224">
        <v>6</v>
      </c>
      <c r="W111" s="328">
        <f t="shared" si="73"/>
        <v>28.00000000000006</v>
      </c>
      <c r="X111" s="53"/>
      <c r="Y111" s="53"/>
      <c r="Z111" s="54"/>
      <c r="AA111" s="54"/>
      <c r="AB111" s="928"/>
      <c r="AC111" s="928"/>
      <c r="AD111" s="344"/>
      <c r="AE111" s="344"/>
      <c r="AF111" s="48">
        <f t="shared" si="61"/>
        <v>-117.85714285714562</v>
      </c>
      <c r="AG111" s="125">
        <f t="shared" si="62"/>
        <v>0.91815476190475998</v>
      </c>
      <c r="AH111" s="927"/>
    </row>
    <row r="112" spans="1:34" ht="19.2" customHeight="1">
      <c r="A112" s="946"/>
      <c r="B112" s="331" t="s">
        <v>104</v>
      </c>
      <c r="C112" s="175"/>
      <c r="D112" s="176" t="s">
        <v>87</v>
      </c>
      <c r="E112" s="83"/>
      <c r="F112" s="273">
        <v>34.229999999999997</v>
      </c>
      <c r="G112" s="57">
        <v>1226.75</v>
      </c>
      <c r="H112" s="45">
        <f t="shared" si="78"/>
        <v>41991.652499999997</v>
      </c>
      <c r="I112" s="344">
        <v>1</v>
      </c>
      <c r="J112" s="46">
        <v>13</v>
      </c>
      <c r="K112" s="44">
        <v>2250</v>
      </c>
      <c r="L112" s="47">
        <v>173.07692307692307</v>
      </c>
      <c r="M112" s="329">
        <v>13</v>
      </c>
      <c r="N112" s="44">
        <f t="shared" si="79"/>
        <v>2164.852941176468</v>
      </c>
      <c r="O112" s="47">
        <f t="shared" si="80"/>
        <v>166.52714932126676</v>
      </c>
      <c r="P112" s="48">
        <f t="shared" si="75"/>
        <v>0</v>
      </c>
      <c r="Q112" s="49">
        <f t="shared" si="76"/>
        <v>-6.5497737556563038</v>
      </c>
      <c r="R112" s="335">
        <f t="shared" si="77"/>
        <v>0.96215686274509693</v>
      </c>
      <c r="S112" s="934"/>
      <c r="T112" s="223">
        <v>0.61597222222222214</v>
      </c>
      <c r="U112" s="223">
        <v>0.63958333333333328</v>
      </c>
      <c r="V112" s="224">
        <v>22</v>
      </c>
      <c r="W112" s="328">
        <f t="shared" si="73"/>
        <v>34.000000000000043</v>
      </c>
      <c r="X112" s="213">
        <v>0.60555555555555551</v>
      </c>
      <c r="Y112" s="213">
        <v>0.61527777777777781</v>
      </c>
      <c r="Z112" s="54"/>
      <c r="AA112" s="54"/>
      <c r="AB112" s="928"/>
      <c r="AC112" s="928"/>
      <c r="AD112" s="344"/>
      <c r="AE112" s="344">
        <v>1</v>
      </c>
      <c r="AF112" s="48">
        <f t="shared" si="61"/>
        <v>-85.147058823532006</v>
      </c>
      <c r="AG112" s="125">
        <f t="shared" si="62"/>
        <v>0.96215686274509693</v>
      </c>
      <c r="AH112" s="927"/>
    </row>
    <row r="113" spans="1:34" s="215" customFormat="1" ht="19.2" customHeight="1">
      <c r="A113" s="946"/>
      <c r="B113" s="331" t="s">
        <v>102</v>
      </c>
      <c r="C113" s="175"/>
      <c r="D113" s="176" t="s">
        <v>149</v>
      </c>
      <c r="E113" s="83"/>
      <c r="F113" s="273">
        <v>49.91</v>
      </c>
      <c r="G113" s="57">
        <v>843</v>
      </c>
      <c r="H113" s="45">
        <f t="shared" si="78"/>
        <v>42074.13</v>
      </c>
      <c r="I113" s="344">
        <v>1</v>
      </c>
      <c r="J113" s="46">
        <v>17</v>
      </c>
      <c r="K113" s="44">
        <v>1565</v>
      </c>
      <c r="L113" s="47">
        <v>92.058823529411768</v>
      </c>
      <c r="M113" s="334">
        <v>17</v>
      </c>
      <c r="N113" s="44">
        <f t="shared" si="79"/>
        <v>1445.1428571428555</v>
      </c>
      <c r="O113" s="47">
        <f t="shared" si="80"/>
        <v>85.008403361344449</v>
      </c>
      <c r="P113" s="48">
        <f t="shared" si="75"/>
        <v>0</v>
      </c>
      <c r="Q113" s="49">
        <f t="shared" si="76"/>
        <v>-7.0504201680673191</v>
      </c>
      <c r="R113" s="335">
        <f t="shared" si="77"/>
        <v>0.92341396622546679</v>
      </c>
      <c r="S113" s="934"/>
      <c r="T113" s="223">
        <v>0.64444444444444438</v>
      </c>
      <c r="U113" s="223">
        <v>0.66874999999999996</v>
      </c>
      <c r="V113" s="224">
        <v>7</v>
      </c>
      <c r="W113" s="328">
        <f t="shared" si="73"/>
        <v>35.000000000000036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-119.85714285714448</v>
      </c>
      <c r="AG113" s="125">
        <f t="shared" si="62"/>
        <v>0.92341396622546679</v>
      </c>
      <c r="AH113" s="927"/>
    </row>
    <row r="114" spans="1:34" s="215" customFormat="1" ht="19.2" customHeight="1">
      <c r="A114" s="946"/>
      <c r="B114" s="331" t="s">
        <v>105</v>
      </c>
      <c r="C114" s="175"/>
      <c r="D114" s="176" t="s">
        <v>172</v>
      </c>
      <c r="E114" s="43"/>
      <c r="F114" s="273">
        <v>54.09</v>
      </c>
      <c r="G114" s="44">
        <v>592</v>
      </c>
      <c r="H114" s="45">
        <f t="shared" si="78"/>
        <v>32021.280000000002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9"/>
        <v>1109.9999999999984</v>
      </c>
      <c r="O114" s="47">
        <f t="shared" si="80"/>
        <v>69.374999999999901</v>
      </c>
      <c r="P114" s="48">
        <f t="shared" si="75"/>
        <v>0</v>
      </c>
      <c r="Q114" s="49">
        <f t="shared" si="76"/>
        <v>-20.625000000000099</v>
      </c>
      <c r="R114" s="335">
        <f t="shared" si="77"/>
        <v>0.77083333333333226</v>
      </c>
      <c r="S114" s="934"/>
      <c r="T114" s="223">
        <v>0.70833333333333326</v>
      </c>
      <c r="U114" s="223">
        <v>0.73055555555555551</v>
      </c>
      <c r="V114" s="224">
        <v>4</v>
      </c>
      <c r="W114" s="328">
        <f t="shared" si="73"/>
        <v>32.000000000000043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-330.00000000000159</v>
      </c>
      <c r="AG114" s="125">
        <f t="shared" si="62"/>
        <v>0.77083333333333226</v>
      </c>
      <c r="AH114" s="927"/>
    </row>
    <row r="115" spans="1:34" s="215" customFormat="1" ht="19.2" customHeight="1">
      <c r="A115" s="946"/>
      <c r="B115" s="331" t="s">
        <v>105</v>
      </c>
      <c r="C115" s="175"/>
      <c r="D115" s="82" t="s">
        <v>76</v>
      </c>
      <c r="E115" s="83"/>
      <c r="F115" s="273">
        <v>55.56</v>
      </c>
      <c r="G115" s="226">
        <v>1314</v>
      </c>
      <c r="H115" s="45">
        <f t="shared" si="78"/>
        <v>73005.84</v>
      </c>
      <c r="I115" s="344"/>
      <c r="J115" s="46">
        <v>16</v>
      </c>
      <c r="K115" s="44">
        <v>1440</v>
      </c>
      <c r="L115" s="47">
        <v>90</v>
      </c>
      <c r="M115" s="334">
        <v>16</v>
      </c>
      <c r="N115" s="44">
        <f t="shared" si="79"/>
        <v>1314.0000000000011</v>
      </c>
      <c r="O115" s="47">
        <f t="shared" si="80"/>
        <v>82.125000000000071</v>
      </c>
      <c r="P115" s="48">
        <f t="shared" si="75"/>
        <v>0</v>
      </c>
      <c r="Q115" s="49">
        <f t="shared" si="76"/>
        <v>-7.8749999999999289</v>
      </c>
      <c r="R115" s="335">
        <f t="shared" si="77"/>
        <v>0.91250000000000075</v>
      </c>
      <c r="S115" s="934"/>
      <c r="T115" s="223">
        <v>0.73472222222222217</v>
      </c>
      <c r="U115" s="223">
        <v>0.7763888888888888</v>
      </c>
      <c r="V115" s="224">
        <v>6</v>
      </c>
      <c r="W115" s="328">
        <f t="shared" si="73"/>
        <v>59.999999999999943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-125.99999999999886</v>
      </c>
      <c r="AG115" s="125">
        <f t="shared" si="62"/>
        <v>0.91250000000000075</v>
      </c>
      <c r="AH115" s="927"/>
    </row>
    <row r="116" spans="1:34" s="215" customFormat="1" ht="19.2" customHeight="1">
      <c r="A116" s="946"/>
      <c r="B116" s="331" t="s">
        <v>105</v>
      </c>
      <c r="C116" s="55"/>
      <c r="D116" s="82" t="s">
        <v>162</v>
      </c>
      <c r="E116" s="83"/>
      <c r="F116" s="273">
        <v>51.06</v>
      </c>
      <c r="G116" s="226">
        <v>1642</v>
      </c>
      <c r="H116" s="45">
        <f t="shared" si="78"/>
        <v>83840.52</v>
      </c>
      <c r="I116" s="344"/>
      <c r="J116" s="46">
        <v>16</v>
      </c>
      <c r="K116" s="44">
        <v>1500</v>
      </c>
      <c r="L116" s="47">
        <v>93.75</v>
      </c>
      <c r="M116" s="334">
        <v>16</v>
      </c>
      <c r="N116" s="44">
        <f t="shared" si="79"/>
        <v>1313.599999999999</v>
      </c>
      <c r="O116" s="47">
        <f t="shared" si="80"/>
        <v>82.099999999999937</v>
      </c>
      <c r="P116" s="48">
        <f t="shared" si="75"/>
        <v>0</v>
      </c>
      <c r="Q116" s="49">
        <f t="shared" si="76"/>
        <v>-11.650000000000063</v>
      </c>
      <c r="R116" s="335">
        <f t="shared" si="77"/>
        <v>0.8757333333333327</v>
      </c>
      <c r="S116" s="934"/>
      <c r="T116" s="223">
        <v>0.78124999999999989</v>
      </c>
      <c r="U116" s="223">
        <v>0.83333333333333326</v>
      </c>
      <c r="V116" s="224">
        <v>7</v>
      </c>
      <c r="W116" s="328">
        <f t="shared" si="73"/>
        <v>75.000000000000057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-186.400000000001</v>
      </c>
      <c r="AG116" s="125">
        <f t="shared" si="62"/>
        <v>0.8757333333333327</v>
      </c>
      <c r="AH116" s="927"/>
    </row>
    <row r="117" spans="1:34" s="215" customFormat="1" ht="19.2" customHeight="1">
      <c r="A117" s="946"/>
      <c r="B117" s="331" t="s">
        <v>105</v>
      </c>
      <c r="C117" s="55"/>
      <c r="D117" s="82" t="s">
        <v>184</v>
      </c>
      <c r="E117" s="83"/>
      <c r="F117" s="273">
        <v>54.09</v>
      </c>
      <c r="G117" s="226">
        <v>1650</v>
      </c>
      <c r="H117" s="45">
        <f t="shared" si="78"/>
        <v>89248.5</v>
      </c>
      <c r="I117" s="344"/>
      <c r="J117" s="46">
        <v>19</v>
      </c>
      <c r="K117" s="44">
        <v>1440</v>
      </c>
      <c r="L117" s="47">
        <v>75.78947368421052</v>
      </c>
      <c r="M117" s="334">
        <v>19</v>
      </c>
      <c r="N117" s="44">
        <f t="shared" si="79"/>
        <v>1302.6315789473674</v>
      </c>
      <c r="O117" s="47">
        <f t="shared" si="80"/>
        <v>68.559556786703553</v>
      </c>
      <c r="P117" s="48">
        <f t="shared" si="75"/>
        <v>0</v>
      </c>
      <c r="Q117" s="49">
        <f t="shared" si="76"/>
        <v>-7.2299168975069676</v>
      </c>
      <c r="R117" s="335">
        <f t="shared" si="77"/>
        <v>0.90460526315789413</v>
      </c>
      <c r="S117" s="934"/>
      <c r="T117" s="223">
        <v>0.84861111111111098</v>
      </c>
      <c r="U117" s="223">
        <v>0.9013888888888888</v>
      </c>
      <c r="V117" s="224">
        <v>22</v>
      </c>
      <c r="W117" s="328">
        <f t="shared" si="73"/>
        <v>76.000000000000057</v>
      </c>
      <c r="X117" s="213">
        <v>0.83750000000000002</v>
      </c>
      <c r="Y117" s="213">
        <v>0.84722222222222221</v>
      </c>
      <c r="Z117" s="214"/>
      <c r="AA117" s="214"/>
      <c r="AB117" s="928"/>
      <c r="AC117" s="928"/>
      <c r="AD117" s="218"/>
      <c r="AE117" s="218"/>
      <c r="AF117" s="48">
        <f t="shared" si="61"/>
        <v>-137.36842105263258</v>
      </c>
      <c r="AG117" s="125">
        <f t="shared" si="62"/>
        <v>0.90460526315789402</v>
      </c>
      <c r="AH117" s="927"/>
    </row>
    <row r="118" spans="1:34" s="215" customFormat="1" ht="19.2" customHeight="1">
      <c r="A118" s="946"/>
      <c r="B118" s="331" t="s">
        <v>105</v>
      </c>
      <c r="C118" s="163"/>
      <c r="D118" s="176" t="s">
        <v>186</v>
      </c>
      <c r="E118" s="43"/>
      <c r="F118" s="273">
        <v>57.3</v>
      </c>
      <c r="G118" s="44">
        <v>1205</v>
      </c>
      <c r="H118" s="45">
        <f t="shared" si="78"/>
        <v>69046.5</v>
      </c>
      <c r="I118" s="344"/>
      <c r="J118" s="46">
        <v>17</v>
      </c>
      <c r="K118" s="44">
        <v>1440</v>
      </c>
      <c r="L118" s="47">
        <v>84.705882352941174</v>
      </c>
      <c r="M118" s="334">
        <v>17</v>
      </c>
      <c r="N118" s="44">
        <f t="shared" si="79"/>
        <v>1338.8888888888896</v>
      </c>
      <c r="O118" s="47">
        <f t="shared" si="80"/>
        <v>78.758169934640563</v>
      </c>
      <c r="P118" s="48">
        <f t="shared" si="75"/>
        <v>0</v>
      </c>
      <c r="Q118" s="49">
        <f t="shared" si="76"/>
        <v>-5.9477124183006111</v>
      </c>
      <c r="R118" s="335">
        <f t="shared" si="77"/>
        <v>0.92978395061728447</v>
      </c>
      <c r="S118" s="934"/>
      <c r="T118" s="223">
        <v>0.90624999999999989</v>
      </c>
      <c r="U118" s="223">
        <v>0.94374999999999987</v>
      </c>
      <c r="V118" s="224">
        <v>7</v>
      </c>
      <c r="W118" s="328">
        <f t="shared" si="73"/>
        <v>53.999999999999972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-101.1111111111104</v>
      </c>
      <c r="AG118" s="125">
        <f t="shared" si="62"/>
        <v>0.92978395061728447</v>
      </c>
      <c r="AH118" s="927"/>
    </row>
    <row r="119" spans="1:34" s="215" customFormat="1" ht="19.2" customHeight="1">
      <c r="A119" s="946"/>
      <c r="B119" s="331" t="s">
        <v>105</v>
      </c>
      <c r="C119" s="220"/>
      <c r="D119" s="82" t="s">
        <v>182</v>
      </c>
      <c r="E119" s="83"/>
      <c r="F119" s="273">
        <v>54.5</v>
      </c>
      <c r="G119" s="226">
        <v>1229</v>
      </c>
      <c r="H119" s="45">
        <f t="shared" si="78"/>
        <v>66980.5</v>
      </c>
      <c r="I119" s="344"/>
      <c r="J119" s="46">
        <v>21</v>
      </c>
      <c r="K119" s="44">
        <v>1440</v>
      </c>
      <c r="L119" s="47">
        <v>68.571428571428569</v>
      </c>
      <c r="M119" s="334">
        <v>21</v>
      </c>
      <c r="N119" s="44">
        <f t="shared" si="79"/>
        <v>1170.4761904761917</v>
      </c>
      <c r="O119" s="47">
        <f t="shared" si="80"/>
        <v>55.736961451247225</v>
      </c>
      <c r="P119" s="48">
        <f t="shared" si="75"/>
        <v>0</v>
      </c>
      <c r="Q119" s="49">
        <f t="shared" si="76"/>
        <v>-12.834467120181344</v>
      </c>
      <c r="R119" s="335">
        <f t="shared" si="77"/>
        <v>0.81283068783068868</v>
      </c>
      <c r="S119" s="934"/>
      <c r="T119" s="223">
        <v>0.94791666666666652</v>
      </c>
      <c r="U119" s="223">
        <v>0.99166666666666647</v>
      </c>
      <c r="V119" s="224">
        <v>6</v>
      </c>
      <c r="W119" s="328">
        <f t="shared" si="73"/>
        <v>62.999999999999936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-269.52380952380827</v>
      </c>
      <c r="AG119" s="125">
        <f t="shared" si="62"/>
        <v>0.81283068783068868</v>
      </c>
      <c r="AH119" s="927"/>
    </row>
    <row r="120" spans="1:34" s="215" customFormat="1" ht="19.2" customHeight="1">
      <c r="A120" s="946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934"/>
      <c r="T120" s="223"/>
      <c r="U120" s="223"/>
      <c r="V120" s="224"/>
      <c r="W120" s="328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254</v>
      </c>
      <c r="D121" s="229" t="s">
        <v>221</v>
      </c>
      <c r="E121" s="230"/>
      <c r="F121" s="282"/>
      <c r="G121" s="231"/>
      <c r="H121" s="232"/>
      <c r="I121" s="233"/>
      <c r="J121" s="199">
        <v>17.272727272727273</v>
      </c>
      <c r="K121" s="199">
        <v>1508.6363636363637</v>
      </c>
      <c r="L121" s="200">
        <v>90.037151960526572</v>
      </c>
      <c r="M121" s="199">
        <f t="shared" ref="M121:O121" si="81">AVERAGE(M109:M120)</f>
        <v>17.363636363636363</v>
      </c>
      <c r="N121" s="199">
        <f t="shared" si="81"/>
        <v>1347.1075165632437</v>
      </c>
      <c r="O121" s="200">
        <f t="shared" si="81"/>
        <v>80.419412357727936</v>
      </c>
      <c r="P121" s="48">
        <f t="shared" ref="P121:P131" si="82">M121-J121</f>
        <v>9.090909090908994E-2</v>
      </c>
      <c r="Q121" s="49">
        <f t="shared" ref="Q121:Q131" si="83">O121-L121</f>
        <v>-9.6177396027986362</v>
      </c>
      <c r="R121" s="172">
        <f t="shared" ref="R121:R131" si="84">O121/L121</f>
        <v>0.8931803217519011</v>
      </c>
      <c r="S121" s="942"/>
      <c r="T121" s="50"/>
      <c r="U121" s="50"/>
      <c r="V121" s="44"/>
      <c r="W121" s="32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1</v>
      </c>
      <c r="AF121" s="48">
        <f>N121-K121</f>
        <v>-161.52884707312001</v>
      </c>
      <c r="AG121" s="125">
        <f>N121/K121</f>
        <v>0.89293056234984514</v>
      </c>
      <c r="AH121" s="927"/>
    </row>
    <row r="122" spans="1:34" ht="19.2" customHeight="1">
      <c r="A122" s="949" t="s">
        <v>255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681</v>
      </c>
      <c r="H122" s="45">
        <f t="shared" ref="H122:H132" si="85">F122*G122</f>
        <v>43529.520000000004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1" si="86">G122/W122*60</f>
        <v>1318.0645161290302</v>
      </c>
      <c r="O122" s="234">
        <f t="shared" ref="O122:O131" si="87">N122/M122</f>
        <v>69.371816638370007</v>
      </c>
      <c r="P122" s="108">
        <f t="shared" si="82"/>
        <v>0</v>
      </c>
      <c r="Q122" s="182">
        <f t="shared" si="83"/>
        <v>-6.4176570458405138</v>
      </c>
      <c r="R122" s="109">
        <f t="shared" si="84"/>
        <v>0.91532258064515992</v>
      </c>
      <c r="S122" s="943">
        <f>R134</f>
        <v>0.8967158178876502</v>
      </c>
      <c r="T122" s="50">
        <v>0.5</v>
      </c>
      <c r="U122" s="50">
        <v>0.52152777777777781</v>
      </c>
      <c r="V122" s="224">
        <v>5</v>
      </c>
      <c r="W122" s="328">
        <f t="shared" si="73"/>
        <v>31.00000000000005</v>
      </c>
      <c r="X122" s="53"/>
      <c r="Y122" s="53"/>
      <c r="Z122" s="54"/>
      <c r="AA122" s="54"/>
      <c r="AB122" s="928"/>
      <c r="AC122" s="928"/>
      <c r="AD122" s="344"/>
      <c r="AE122" s="344"/>
      <c r="AF122" s="48">
        <f t="shared" si="61"/>
        <v>-121.93548387096985</v>
      </c>
      <c r="AG122" s="335">
        <f t="shared" si="62"/>
        <v>0.91532258064515981</v>
      </c>
      <c r="AH122" s="942">
        <f>AG134</f>
        <v>0.89817686903256622</v>
      </c>
    </row>
    <row r="123" spans="1:34" ht="19.2" customHeight="1">
      <c r="A123" s="94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2016</v>
      </c>
      <c r="H123" s="45">
        <f t="shared" si="85"/>
        <v>118278.72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6"/>
        <v>1344</v>
      </c>
      <c r="O123" s="86">
        <f t="shared" si="87"/>
        <v>70.736842105263165</v>
      </c>
      <c r="P123" s="54">
        <f t="shared" si="82"/>
        <v>0</v>
      </c>
      <c r="Q123" s="88">
        <f t="shared" si="83"/>
        <v>-5.0526315789473557</v>
      </c>
      <c r="R123" s="338">
        <f t="shared" si="84"/>
        <v>0.93333333333333346</v>
      </c>
      <c r="S123" s="943"/>
      <c r="T123" s="50">
        <v>0.52569444444444446</v>
      </c>
      <c r="U123" s="50">
        <v>0.58819444444444446</v>
      </c>
      <c r="V123" s="224">
        <v>6</v>
      </c>
      <c r="W123" s="328">
        <f t="shared" si="73"/>
        <v>90</v>
      </c>
      <c r="X123" s="53"/>
      <c r="Y123" s="53"/>
      <c r="Z123" s="54"/>
      <c r="AA123" s="54"/>
      <c r="AB123" s="928"/>
      <c r="AC123" s="928"/>
      <c r="AD123" s="344"/>
      <c r="AE123" s="344"/>
      <c r="AF123" s="48">
        <f t="shared" si="61"/>
        <v>-96</v>
      </c>
      <c r="AG123" s="335">
        <f t="shared" si="62"/>
        <v>0.93333333333333335</v>
      </c>
      <c r="AH123" s="943"/>
    </row>
    <row r="124" spans="1:34" ht="19.2" customHeight="1">
      <c r="A124" s="94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2015</v>
      </c>
      <c r="H124" s="45">
        <f t="shared" si="85"/>
        <v>119932.8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6"/>
        <v>1286.1702127659578</v>
      </c>
      <c r="O124" s="234">
        <f t="shared" si="87"/>
        <v>61.24620060790275</v>
      </c>
      <c r="P124" s="108">
        <f t="shared" si="82"/>
        <v>0</v>
      </c>
      <c r="Q124" s="182">
        <f t="shared" si="83"/>
        <v>-4.7061803444781987</v>
      </c>
      <c r="R124" s="109">
        <f t="shared" si="84"/>
        <v>0.92864275289960851</v>
      </c>
      <c r="S124" s="950"/>
      <c r="T124" s="50">
        <v>0.60347222222222219</v>
      </c>
      <c r="U124" s="50">
        <v>0.66874999999999996</v>
      </c>
      <c r="V124" s="224">
        <v>22</v>
      </c>
      <c r="W124" s="328">
        <f t="shared" si="73"/>
        <v>93.999999999999986</v>
      </c>
      <c r="X124" s="188">
        <v>0.59305555555555556</v>
      </c>
      <c r="Y124" s="188">
        <v>0.60277777777777775</v>
      </c>
      <c r="Z124" s="54"/>
      <c r="AA124" s="54"/>
      <c r="AB124" s="928"/>
      <c r="AC124" s="928"/>
      <c r="AD124" s="344">
        <v>1</v>
      </c>
      <c r="AE124" s="344"/>
      <c r="AF124" s="108">
        <f t="shared" si="61"/>
        <v>-98.829787234042215</v>
      </c>
      <c r="AG124" s="109">
        <f t="shared" si="62"/>
        <v>0.92864275289960851</v>
      </c>
      <c r="AH124" s="943"/>
    </row>
    <row r="125" spans="1:34" ht="19.2" customHeight="1">
      <c r="A125" s="949"/>
      <c r="B125" s="130" t="s">
        <v>101</v>
      </c>
      <c r="C125" s="97"/>
      <c r="D125" s="42" t="s">
        <v>161</v>
      </c>
      <c r="E125" s="43"/>
      <c r="F125" s="273">
        <v>61.09</v>
      </c>
      <c r="G125" s="44">
        <v>228.3</v>
      </c>
      <c r="H125" s="45">
        <f t="shared" si="85"/>
        <v>13946.847000000002</v>
      </c>
      <c r="I125" s="331">
        <v>1</v>
      </c>
      <c r="J125" s="46">
        <v>17</v>
      </c>
      <c r="K125" s="44">
        <v>1440</v>
      </c>
      <c r="L125" s="47">
        <v>84.705882352941174</v>
      </c>
      <c r="M125" s="329">
        <v>17</v>
      </c>
      <c r="N125" s="174">
        <f t="shared" si="86"/>
        <v>1245.2727272727318</v>
      </c>
      <c r="O125" s="234">
        <f t="shared" si="87"/>
        <v>73.251336898395991</v>
      </c>
      <c r="P125" s="108">
        <f t="shared" si="82"/>
        <v>0</v>
      </c>
      <c r="Q125" s="182">
        <f t="shared" si="83"/>
        <v>-11.454545454545183</v>
      </c>
      <c r="R125" s="109">
        <f t="shared" si="84"/>
        <v>0.86477272727273047</v>
      </c>
      <c r="S125" s="950"/>
      <c r="T125" s="50">
        <v>0.67361111111111105</v>
      </c>
      <c r="U125" s="50">
        <v>0.68124999999999991</v>
      </c>
      <c r="V125" s="224">
        <v>7</v>
      </c>
      <c r="W125" s="328">
        <f t="shared" si="73"/>
        <v>10.999999999999961</v>
      </c>
      <c r="X125" s="64"/>
      <c r="Y125" s="64"/>
      <c r="Z125" s="54"/>
      <c r="AA125" s="54"/>
      <c r="AB125" s="928"/>
      <c r="AC125" s="928"/>
      <c r="AD125" s="344"/>
      <c r="AE125" s="344"/>
      <c r="AF125" s="48">
        <f t="shared" si="61"/>
        <v>-194.7272727272682</v>
      </c>
      <c r="AG125" s="335">
        <f t="shared" si="62"/>
        <v>0.86477272727273047</v>
      </c>
      <c r="AH125" s="944"/>
    </row>
    <row r="126" spans="1:34" ht="19.2" customHeight="1">
      <c r="A126" s="949"/>
      <c r="B126" s="130" t="s">
        <v>105</v>
      </c>
      <c r="C126" s="344"/>
      <c r="D126" s="321" t="s">
        <v>79</v>
      </c>
      <c r="E126" s="177"/>
      <c r="F126" s="273">
        <v>56.79</v>
      </c>
      <c r="G126" s="57">
        <v>1483</v>
      </c>
      <c r="H126" s="45">
        <f t="shared" si="85"/>
        <v>84219.569999999992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6"/>
        <v>1412.3809523809537</v>
      </c>
      <c r="O126" s="86">
        <f t="shared" si="87"/>
        <v>78.46560846560854</v>
      </c>
      <c r="P126" s="54">
        <f t="shared" si="82"/>
        <v>0</v>
      </c>
      <c r="Q126" s="88">
        <f t="shared" si="83"/>
        <v>-12.423280423280346</v>
      </c>
      <c r="R126" s="338">
        <f t="shared" si="84"/>
        <v>0.86331354057515508</v>
      </c>
      <c r="S126" s="950"/>
      <c r="T126" s="50">
        <v>0.72083333333333321</v>
      </c>
      <c r="U126" s="50">
        <v>0.76458333333333317</v>
      </c>
      <c r="V126" s="224">
        <v>4</v>
      </c>
      <c r="W126" s="328">
        <f t="shared" si="73"/>
        <v>62.999999999999936</v>
      </c>
      <c r="X126" s="64"/>
      <c r="Y126" s="64"/>
      <c r="Z126" s="54"/>
      <c r="AA126" s="54"/>
      <c r="AB126" s="928"/>
      <c r="AC126" s="928"/>
      <c r="AD126" s="344"/>
      <c r="AE126" s="344"/>
      <c r="AF126" s="108">
        <f t="shared" si="61"/>
        <v>-223.61904761904634</v>
      </c>
      <c r="AG126" s="109">
        <f t="shared" si="62"/>
        <v>0.86331354057515508</v>
      </c>
      <c r="AH126" s="944"/>
    </row>
    <row r="127" spans="1:34" ht="19.2" customHeight="1">
      <c r="A127" s="949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1172</v>
      </c>
      <c r="H127" s="45">
        <f t="shared" si="85"/>
        <v>66651.64</v>
      </c>
      <c r="I127" s="218"/>
      <c r="J127" s="46">
        <v>18</v>
      </c>
      <c r="K127" s="44">
        <v>1636</v>
      </c>
      <c r="L127" s="47">
        <v>90.888888888888886</v>
      </c>
      <c r="M127" s="329">
        <v>18</v>
      </c>
      <c r="N127" s="57">
        <f t="shared" si="86"/>
        <v>1435.102040816327</v>
      </c>
      <c r="O127" s="86">
        <f t="shared" si="87"/>
        <v>79.727891156462604</v>
      </c>
      <c r="P127" s="54">
        <f t="shared" si="82"/>
        <v>0</v>
      </c>
      <c r="Q127" s="88">
        <f t="shared" si="83"/>
        <v>-11.160997732426281</v>
      </c>
      <c r="R127" s="338">
        <f t="shared" si="84"/>
        <v>0.87720173644029764</v>
      </c>
      <c r="S127" s="950"/>
      <c r="T127" s="50">
        <v>0.76944444444444426</v>
      </c>
      <c r="U127" s="50">
        <v>0.80347222222222203</v>
      </c>
      <c r="V127" s="331">
        <v>7</v>
      </c>
      <c r="W127" s="328">
        <f t="shared" si="73"/>
        <v>48.999999999999986</v>
      </c>
      <c r="X127" s="64"/>
      <c r="Y127" s="64"/>
      <c r="Z127" s="54"/>
      <c r="AA127" s="54"/>
      <c r="AB127" s="928"/>
      <c r="AC127" s="928"/>
      <c r="AD127" s="344"/>
      <c r="AE127" s="344"/>
      <c r="AF127" s="108">
        <f t="shared" si="61"/>
        <v>-200.89795918367304</v>
      </c>
      <c r="AG127" s="109">
        <f t="shared" si="62"/>
        <v>0.87720173644029764</v>
      </c>
      <c r="AH127" s="944"/>
    </row>
    <row r="128" spans="1:34" ht="19.2" customHeight="1">
      <c r="A128" s="949"/>
      <c r="B128" s="130" t="s">
        <v>105</v>
      </c>
      <c r="C128" s="157"/>
      <c r="D128" s="59" t="s">
        <v>81</v>
      </c>
      <c r="E128" s="83"/>
      <c r="F128" s="273">
        <v>47.6</v>
      </c>
      <c r="G128" s="57">
        <v>1491</v>
      </c>
      <c r="H128" s="45">
        <f t="shared" si="85"/>
        <v>70971.600000000006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1296.5217391304334</v>
      </c>
      <c r="O128" s="86">
        <f t="shared" si="87"/>
        <v>68.237986270022816</v>
      </c>
      <c r="P128" s="54">
        <f t="shared" si="82"/>
        <v>0</v>
      </c>
      <c r="Q128" s="88">
        <f t="shared" si="83"/>
        <v>-7.5514874141877044</v>
      </c>
      <c r="R128" s="338">
        <f t="shared" si="84"/>
        <v>0.90036231884057893</v>
      </c>
      <c r="S128" s="950"/>
      <c r="T128" s="50">
        <v>0.80763888888888868</v>
      </c>
      <c r="U128" s="50">
        <v>0.8555555555555554</v>
      </c>
      <c r="V128" s="331">
        <v>6</v>
      </c>
      <c r="W128" s="328">
        <f t="shared" si="73"/>
        <v>69.000000000000071</v>
      </c>
      <c r="X128" s="64"/>
      <c r="Y128" s="64"/>
      <c r="Z128" s="54"/>
      <c r="AA128" s="54"/>
      <c r="AB128" s="928"/>
      <c r="AC128" s="928"/>
      <c r="AD128" s="344"/>
      <c r="AE128" s="344"/>
      <c r="AF128" s="48">
        <f t="shared" si="61"/>
        <v>-143.47826086956661</v>
      </c>
      <c r="AG128" s="335">
        <f t="shared" si="62"/>
        <v>0.90036231884057871</v>
      </c>
      <c r="AH128" s="944"/>
    </row>
    <row r="129" spans="1:34" ht="19.2" customHeight="1">
      <c r="A129" s="949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1352</v>
      </c>
      <c r="H129" s="45">
        <f t="shared" si="85"/>
        <v>68505.84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1398.6206896551735</v>
      </c>
      <c r="O129" s="86">
        <f t="shared" si="87"/>
        <v>77.701149425287412</v>
      </c>
      <c r="P129" s="54">
        <f t="shared" si="82"/>
        <v>0</v>
      </c>
      <c r="Q129" s="88">
        <f t="shared" si="83"/>
        <v>-5.6321839080459171</v>
      </c>
      <c r="R129" s="338">
        <f t="shared" si="84"/>
        <v>0.93241379310344896</v>
      </c>
      <c r="S129" s="950"/>
      <c r="T129" s="50">
        <v>0.87083333333333313</v>
      </c>
      <c r="U129" s="50">
        <v>0.91111111111111087</v>
      </c>
      <c r="V129" s="331">
        <v>22</v>
      </c>
      <c r="W129" s="328">
        <f t="shared" si="73"/>
        <v>57.999999999999957</v>
      </c>
      <c r="X129" s="64">
        <v>0.85972222222222217</v>
      </c>
      <c r="Y129" s="64">
        <v>0.86944444444444446</v>
      </c>
      <c r="Z129" s="54"/>
      <c r="AA129" s="54"/>
      <c r="AB129" s="928"/>
      <c r="AC129" s="928"/>
      <c r="AD129" s="344"/>
      <c r="AE129" s="344"/>
      <c r="AF129" s="108">
        <f t="shared" si="61"/>
        <v>-101.37931034482654</v>
      </c>
      <c r="AG129" s="109">
        <f t="shared" si="62"/>
        <v>0.93241379310344896</v>
      </c>
      <c r="AH129" s="944"/>
    </row>
    <row r="130" spans="1:34" ht="19.2" customHeight="1">
      <c r="A130" s="949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1082</v>
      </c>
      <c r="H130" s="45">
        <f t="shared" si="85"/>
        <v>62939.94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6"/>
        <v>1411.304347826087</v>
      </c>
      <c r="O130" s="86">
        <f t="shared" si="87"/>
        <v>88.206521739130437</v>
      </c>
      <c r="P130" s="54">
        <f t="shared" si="82"/>
        <v>0</v>
      </c>
      <c r="Q130" s="88">
        <f t="shared" si="83"/>
        <v>-14.043478260869563</v>
      </c>
      <c r="R130" s="338">
        <f t="shared" si="84"/>
        <v>0.86265546933134907</v>
      </c>
      <c r="S130" s="950"/>
      <c r="T130" s="50">
        <v>0.91597222222222197</v>
      </c>
      <c r="U130" s="50">
        <v>0.94791666666666641</v>
      </c>
      <c r="V130" s="331">
        <v>7</v>
      </c>
      <c r="W130" s="328">
        <f t="shared" si="73"/>
        <v>46</v>
      </c>
      <c r="X130" s="64"/>
      <c r="Y130" s="64"/>
      <c r="Z130" s="54"/>
      <c r="AA130" s="54"/>
      <c r="AB130" s="928"/>
      <c r="AC130" s="928"/>
      <c r="AD130" s="344"/>
      <c r="AE130" s="344"/>
      <c r="AF130" s="108">
        <f t="shared" si="61"/>
        <v>-224.695652173913</v>
      </c>
      <c r="AG130" s="109">
        <f t="shared" si="62"/>
        <v>0.86265546933134907</v>
      </c>
      <c r="AH130" s="944"/>
    </row>
    <row r="131" spans="1:34" ht="19.2" customHeight="1">
      <c r="A131" s="949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1231</v>
      </c>
      <c r="H131" s="45">
        <f t="shared" si="85"/>
        <v>70536.3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1318.9285714285725</v>
      </c>
      <c r="O131" s="86">
        <f t="shared" si="87"/>
        <v>69.417293233082759</v>
      </c>
      <c r="P131" s="54">
        <f t="shared" si="82"/>
        <v>0</v>
      </c>
      <c r="Q131" s="88">
        <f t="shared" si="83"/>
        <v>-6.3721804511277611</v>
      </c>
      <c r="R131" s="338">
        <f t="shared" si="84"/>
        <v>0.91592261904761985</v>
      </c>
      <c r="S131" s="950"/>
      <c r="T131" s="50">
        <v>0.95208333333333306</v>
      </c>
      <c r="U131" s="50">
        <v>0.99097222222222192</v>
      </c>
      <c r="V131" s="331">
        <v>6</v>
      </c>
      <c r="W131" s="328">
        <f t="shared" si="73"/>
        <v>55.999999999999957</v>
      </c>
      <c r="X131" s="64"/>
      <c r="Y131" s="64"/>
      <c r="Z131" s="54"/>
      <c r="AA131" s="54"/>
      <c r="AB131" s="928"/>
      <c r="AC131" s="928"/>
      <c r="AD131" s="344"/>
      <c r="AE131" s="344"/>
      <c r="AF131" s="48">
        <f t="shared" si="61"/>
        <v>-121.07142857142753</v>
      </c>
      <c r="AG131" s="335">
        <f t="shared" si="62"/>
        <v>0.91592261904761973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950"/>
      <c r="T132" s="50"/>
      <c r="U132" s="50"/>
      <c r="V132" s="331"/>
      <c r="W132" s="328">
        <f t="shared" si="73"/>
        <v>0</v>
      </c>
      <c r="X132" s="64"/>
      <c r="Y132" s="64"/>
      <c r="Z132" s="54"/>
      <c r="AA132" s="54"/>
      <c r="AB132" s="928"/>
      <c r="AC132" s="928"/>
      <c r="AD132" s="344"/>
      <c r="AE132" s="344"/>
      <c r="AF132" s="65"/>
      <c r="AG132" s="336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950"/>
      <c r="T133" s="50"/>
      <c r="U133" s="50"/>
      <c r="V133" s="331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344"/>
      <c r="AE133" s="344"/>
      <c r="AF133" s="65"/>
      <c r="AG133" s="336"/>
      <c r="AH133" s="944"/>
    </row>
    <row r="134" spans="1:34" ht="19.2" customHeight="1">
      <c r="A134" s="949"/>
      <c r="B134" s="168">
        <v>0</v>
      </c>
      <c r="C134" s="100" t="s">
        <v>241</v>
      </c>
      <c r="D134" s="924" t="s">
        <v>221</v>
      </c>
      <c r="E134" s="924"/>
      <c r="F134" s="283"/>
      <c r="G134" s="101"/>
      <c r="H134" s="102"/>
      <c r="I134" s="238"/>
      <c r="J134" s="239">
        <v>18.399999999999999</v>
      </c>
      <c r="K134" s="239">
        <v>1499.3</v>
      </c>
      <c r="L134" s="240">
        <v>82.117726915327538</v>
      </c>
      <c r="M134" s="239">
        <f t="shared" ref="M134:O134" si="88">AVERAGE(M122:M133)</f>
        <v>18.399999999999999</v>
      </c>
      <c r="N134" s="239">
        <f t="shared" si="88"/>
        <v>1346.6365797405265</v>
      </c>
      <c r="O134" s="240">
        <f t="shared" si="88"/>
        <v>73.636264653952637</v>
      </c>
      <c r="P134" s="51">
        <f t="shared" ref="P134" si="89">M134-J134</f>
        <v>0</v>
      </c>
      <c r="Q134" s="139">
        <f t="shared" ref="Q134" si="90">O134-L134</f>
        <v>-8.4814622613749009</v>
      </c>
      <c r="R134" s="241">
        <f t="shared" ref="R134" si="91">O134/L134</f>
        <v>0.8967158178876502</v>
      </c>
      <c r="S134" s="943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1</v>
      </c>
      <c r="AE134" s="107">
        <f>SUM(AE122:AE133)</f>
        <v>0</v>
      </c>
      <c r="AF134" s="48">
        <f t="shared" si="61"/>
        <v>-152.66342025947347</v>
      </c>
      <c r="AG134" s="335">
        <f t="shared" si="62"/>
        <v>0.89817686903256622</v>
      </c>
      <c r="AH134" s="944"/>
    </row>
    <row r="135" spans="1:34" ht="19.2" customHeight="1">
      <c r="A135" s="930" t="s">
        <v>242</v>
      </c>
      <c r="B135" s="331" t="s">
        <v>105</v>
      </c>
      <c r="C135" s="344"/>
      <c r="D135" s="82" t="s">
        <v>115</v>
      </c>
      <c r="E135" s="83"/>
      <c r="F135" s="273">
        <v>54.09</v>
      </c>
      <c r="G135" s="57">
        <v>1883.6999999999998</v>
      </c>
      <c r="H135" s="242">
        <f t="shared" ref="H135:H146" si="92">F135*G135</f>
        <v>101889.333</v>
      </c>
      <c r="I135" s="344"/>
      <c r="J135" s="46">
        <v>16</v>
      </c>
      <c r="K135" s="57">
        <v>1500</v>
      </c>
      <c r="L135" s="86">
        <v>93.75</v>
      </c>
      <c r="M135" s="225">
        <v>17</v>
      </c>
      <c r="N135" s="57">
        <v>1395.3333333333339</v>
      </c>
      <c r="O135" s="115">
        <v>82.078431372549062</v>
      </c>
      <c r="P135" s="54">
        <v>1</v>
      </c>
      <c r="Q135" s="88">
        <v>-11.671568627450938</v>
      </c>
      <c r="R135" s="338">
        <v>0.87550326797385669</v>
      </c>
      <c r="S135" s="934">
        <f>R147</f>
        <v>0.8897536335423557</v>
      </c>
      <c r="T135" s="243">
        <v>0.45833333333333331</v>
      </c>
      <c r="U135" s="50">
        <v>0.51458333333333328</v>
      </c>
      <c r="V135" s="142">
        <v>5</v>
      </c>
      <c r="W135" s="244">
        <f t="shared" ref="W135:W147" si="93">(U135-T135)*24*60</f>
        <v>80.999999999999957</v>
      </c>
      <c r="X135" s="53"/>
      <c r="Y135" s="53"/>
      <c r="Z135" s="54"/>
      <c r="AA135" s="54"/>
      <c r="AB135" s="928"/>
      <c r="AC135" s="928"/>
      <c r="AD135" s="344">
        <v>1</v>
      </c>
      <c r="AE135" s="344"/>
      <c r="AF135" s="116">
        <f t="shared" si="61"/>
        <v>-104.66666666666606</v>
      </c>
      <c r="AG135" s="120">
        <f t="shared" si="62"/>
        <v>0.93022222222222262</v>
      </c>
      <c r="AH135" s="927">
        <f>AG147</f>
        <v>0.90895433155340744</v>
      </c>
    </row>
    <row r="136" spans="1:34" ht="19.2" customHeight="1">
      <c r="A136" s="931"/>
      <c r="B136" s="331" t="s">
        <v>105</v>
      </c>
      <c r="C136" s="344"/>
      <c r="D136" s="82" t="s">
        <v>74</v>
      </c>
      <c r="E136" s="83"/>
      <c r="F136" s="273">
        <v>57.734999999999999</v>
      </c>
      <c r="G136" s="57">
        <v>1833</v>
      </c>
      <c r="H136" s="84">
        <f t="shared" si="92"/>
        <v>105828.255</v>
      </c>
      <c r="I136" s="344"/>
      <c r="J136" s="46">
        <v>16</v>
      </c>
      <c r="K136" s="57">
        <v>1565</v>
      </c>
      <c r="L136" s="86">
        <v>97.8125</v>
      </c>
      <c r="M136" s="334">
        <v>16</v>
      </c>
      <c r="N136" s="57">
        <v>1374.7499999999995</v>
      </c>
      <c r="O136" s="86">
        <v>85.921874999999972</v>
      </c>
      <c r="P136" s="54">
        <v>0</v>
      </c>
      <c r="Q136" s="88">
        <v>-11.890625000000028</v>
      </c>
      <c r="R136" s="338">
        <v>0.87843450479233198</v>
      </c>
      <c r="S136" s="934"/>
      <c r="T136" s="243">
        <v>0.52013888888888882</v>
      </c>
      <c r="U136" s="50">
        <v>0.5756944444444444</v>
      </c>
      <c r="V136" s="142">
        <v>8</v>
      </c>
      <c r="W136" s="244">
        <f t="shared" si="93"/>
        <v>80.000000000000028</v>
      </c>
      <c r="X136" s="53"/>
      <c r="Y136" s="53"/>
      <c r="Z136" s="54"/>
      <c r="AA136" s="54"/>
      <c r="AB136" s="928"/>
      <c r="AC136" s="928"/>
      <c r="AD136" s="344"/>
      <c r="AE136" s="344"/>
      <c r="AF136" s="48">
        <f t="shared" si="61"/>
        <v>-190.25000000000045</v>
      </c>
      <c r="AG136" s="125">
        <f t="shared" si="62"/>
        <v>0.87843450479233198</v>
      </c>
      <c r="AH136" s="927"/>
    </row>
    <row r="137" spans="1:34" ht="19.2" customHeight="1">
      <c r="A137" s="931"/>
      <c r="B137" s="331" t="s">
        <v>105</v>
      </c>
      <c r="C137" s="344"/>
      <c r="D137" s="82" t="s">
        <v>160</v>
      </c>
      <c r="E137" s="83"/>
      <c r="F137" s="273">
        <v>53.27</v>
      </c>
      <c r="G137" s="206">
        <v>1330</v>
      </c>
      <c r="H137" s="84">
        <f t="shared" si="92"/>
        <v>70849.100000000006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v>1352.5423728813571</v>
      </c>
      <c r="O137" s="86">
        <v>84.533898305084819</v>
      </c>
      <c r="P137" s="54">
        <v>0</v>
      </c>
      <c r="Q137" s="88">
        <v>-9.2161016949151815</v>
      </c>
      <c r="R137" s="338">
        <v>0.90169491525423806</v>
      </c>
      <c r="S137" s="934"/>
      <c r="T137" s="50">
        <v>0.59166666666666656</v>
      </c>
      <c r="U137" s="50">
        <v>0.63263888888888875</v>
      </c>
      <c r="V137" s="246">
        <v>23</v>
      </c>
      <c r="W137" s="244">
        <f t="shared" si="93"/>
        <v>58.99999999999995</v>
      </c>
      <c r="X137" s="53">
        <v>0.57986111111111105</v>
      </c>
      <c r="Y137" s="53">
        <v>0.59027777777777779</v>
      </c>
      <c r="Z137" s="54"/>
      <c r="AA137" s="54"/>
      <c r="AB137" s="928"/>
      <c r="AC137" s="928"/>
      <c r="AD137" s="344"/>
      <c r="AE137" s="344"/>
      <c r="AF137" s="48">
        <f t="shared" si="61"/>
        <v>-147.4576271186429</v>
      </c>
      <c r="AG137" s="125">
        <f t="shared" si="62"/>
        <v>0.90169491525423806</v>
      </c>
      <c r="AH137" s="927"/>
    </row>
    <row r="138" spans="1:34" ht="19.2" customHeight="1">
      <c r="A138" s="931"/>
      <c r="B138" s="331" t="s">
        <v>105</v>
      </c>
      <c r="C138" s="220"/>
      <c r="D138" s="82" t="s">
        <v>146</v>
      </c>
      <c r="E138" s="83"/>
      <c r="F138" s="273">
        <v>50.67</v>
      </c>
      <c r="G138" s="57">
        <v>904.4</v>
      </c>
      <c r="H138" s="84">
        <f t="shared" si="92"/>
        <v>45825.948000000004</v>
      </c>
      <c r="I138" s="344">
        <v>1</v>
      </c>
      <c r="J138" s="87">
        <v>18</v>
      </c>
      <c r="K138" s="57">
        <v>1500</v>
      </c>
      <c r="L138" s="86">
        <v>83.333333333333329</v>
      </c>
      <c r="M138" s="225">
        <v>18</v>
      </c>
      <c r="N138" s="57">
        <v>1391.3846153846146</v>
      </c>
      <c r="O138" s="86">
        <v>77.299145299145252</v>
      </c>
      <c r="P138" s="54">
        <v>0</v>
      </c>
      <c r="Q138" s="88">
        <v>-6.0341880341880767</v>
      </c>
      <c r="R138" s="343">
        <v>0.92758974358974311</v>
      </c>
      <c r="S138" s="934"/>
      <c r="T138" s="50">
        <v>0.6368055555555554</v>
      </c>
      <c r="U138" s="50">
        <v>0.66388888888888875</v>
      </c>
      <c r="V138" s="246">
        <v>6</v>
      </c>
      <c r="W138" s="244">
        <f t="shared" si="93"/>
        <v>39.000000000000021</v>
      </c>
      <c r="X138" s="53"/>
      <c r="Y138" s="53"/>
      <c r="Z138" s="54"/>
      <c r="AA138" s="54"/>
      <c r="AB138" s="928"/>
      <c r="AC138" s="928"/>
      <c r="AD138" s="344"/>
      <c r="AE138" s="344"/>
      <c r="AF138" s="48">
        <f t="shared" si="61"/>
        <v>-108.61538461538544</v>
      </c>
      <c r="AG138" s="125">
        <f t="shared" si="62"/>
        <v>0.927589743589743</v>
      </c>
      <c r="AH138" s="927"/>
    </row>
    <row r="139" spans="1:34" ht="19.2" customHeight="1">
      <c r="A139" s="931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1585</v>
      </c>
      <c r="H139" s="84">
        <f t="shared" si="92"/>
        <v>80803.299999999988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v>1320.8333333333323</v>
      </c>
      <c r="O139" s="86">
        <v>66.041666666666615</v>
      </c>
      <c r="P139" s="54">
        <v>0</v>
      </c>
      <c r="Q139" s="88">
        <v>-5.9583333333333854</v>
      </c>
      <c r="R139" s="338">
        <v>0.91724537037036968</v>
      </c>
      <c r="S139" s="934"/>
      <c r="T139" s="50">
        <v>0.70833333333333337</v>
      </c>
      <c r="U139" s="50">
        <v>0.75833333333333341</v>
      </c>
      <c r="V139" s="247">
        <v>5</v>
      </c>
      <c r="W139" s="244">
        <f t="shared" si="93"/>
        <v>72.000000000000057</v>
      </c>
      <c r="X139" s="53"/>
      <c r="Y139" s="53"/>
      <c r="Z139" s="54"/>
      <c r="AA139" s="54"/>
      <c r="AB139" s="928"/>
      <c r="AC139" s="928"/>
      <c r="AD139" s="344"/>
      <c r="AE139" s="344"/>
      <c r="AF139" s="48">
        <f t="shared" si="61"/>
        <v>-119.16666666666765</v>
      </c>
      <c r="AG139" s="125">
        <f t="shared" si="62"/>
        <v>0.91724537037036968</v>
      </c>
      <c r="AH139" s="927"/>
    </row>
    <row r="140" spans="1:34" ht="19.2" customHeight="1">
      <c r="A140" s="932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1078</v>
      </c>
      <c r="H140" s="84">
        <f t="shared" si="92"/>
        <v>54622.26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v>1376.1702127659578</v>
      </c>
      <c r="O140" s="86">
        <v>80.951188986232808</v>
      </c>
      <c r="P140" s="54">
        <v>0</v>
      </c>
      <c r="Q140" s="88">
        <v>-7.2841051314142504</v>
      </c>
      <c r="R140" s="338">
        <v>0.91744680851063853</v>
      </c>
      <c r="S140" s="935"/>
      <c r="T140" s="63">
        <v>0.76319444444444451</v>
      </c>
      <c r="U140" s="249">
        <v>0.79583333333333339</v>
      </c>
      <c r="V140" s="250">
        <v>7</v>
      </c>
      <c r="W140" s="244">
        <f t="shared" si="93"/>
        <v>46.999999999999993</v>
      </c>
      <c r="X140" s="53"/>
      <c r="Y140" s="53"/>
      <c r="Z140" s="54"/>
      <c r="AA140" s="54"/>
      <c r="AB140" s="928"/>
      <c r="AC140" s="928"/>
      <c r="AD140" s="344"/>
      <c r="AE140" s="344"/>
      <c r="AF140" s="48">
        <f t="shared" si="61"/>
        <v>-123.82978723404221</v>
      </c>
      <c r="AG140" s="125">
        <f t="shared" si="62"/>
        <v>0.91744680851063853</v>
      </c>
      <c r="AH140" s="927"/>
    </row>
    <row r="141" spans="1:34" ht="19.2" customHeight="1">
      <c r="A141" s="932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1736</v>
      </c>
      <c r="H141" s="84">
        <f t="shared" si="92"/>
        <v>88397.12000000001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v>1335.3846153846148</v>
      </c>
      <c r="O141" s="86">
        <v>70.283400809716568</v>
      </c>
      <c r="P141" s="54">
        <v>0</v>
      </c>
      <c r="Q141" s="88">
        <v>-5.5060728744939524</v>
      </c>
      <c r="R141" s="338">
        <v>0.92735042735042705</v>
      </c>
      <c r="S141" s="935"/>
      <c r="T141" s="63">
        <v>0.80069444444444449</v>
      </c>
      <c r="U141" s="249">
        <v>0.85486111111111118</v>
      </c>
      <c r="V141" s="55">
        <v>7</v>
      </c>
      <c r="W141" s="244">
        <f t="shared" si="93"/>
        <v>78.000000000000043</v>
      </c>
      <c r="X141" s="53"/>
      <c r="Y141" s="53"/>
      <c r="Z141" s="54"/>
      <c r="AA141" s="54"/>
      <c r="AB141" s="928"/>
      <c r="AC141" s="928"/>
      <c r="AD141" s="344"/>
      <c r="AE141" s="344"/>
      <c r="AF141" s="48">
        <f t="shared" si="61"/>
        <v>-104.61538461538521</v>
      </c>
      <c r="AG141" s="125">
        <f t="shared" si="62"/>
        <v>0.92735042735042694</v>
      </c>
      <c r="AH141" s="927"/>
    </row>
    <row r="142" spans="1:34" ht="19.2" customHeight="1">
      <c r="A142" s="932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1196</v>
      </c>
      <c r="H142" s="84">
        <f t="shared" si="92"/>
        <v>67490.28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v>1353.9622641509441</v>
      </c>
      <c r="O142" s="86">
        <v>79.644839067702591</v>
      </c>
      <c r="P142" s="54">
        <v>1</v>
      </c>
      <c r="Q142" s="88">
        <v>-14.105160932297409</v>
      </c>
      <c r="R142" s="338">
        <v>0.84954495005549435</v>
      </c>
      <c r="S142" s="935"/>
      <c r="T142" s="63">
        <v>0.87013888888888891</v>
      </c>
      <c r="U142" s="249">
        <v>0.90694444444444444</v>
      </c>
      <c r="V142" s="55">
        <v>22</v>
      </c>
      <c r="W142" s="244">
        <f t="shared" si="93"/>
        <v>52.999999999999972</v>
      </c>
      <c r="X142" s="53">
        <v>0.85972222222222217</v>
      </c>
      <c r="Y142" s="53">
        <v>0.86944444444444446</v>
      </c>
      <c r="Z142" s="54"/>
      <c r="AA142" s="54"/>
      <c r="AB142" s="928"/>
      <c r="AC142" s="928"/>
      <c r="AD142" s="344"/>
      <c r="AE142" s="344"/>
      <c r="AF142" s="48">
        <f t="shared" si="61"/>
        <v>-146.03773584905593</v>
      </c>
      <c r="AG142" s="125">
        <f t="shared" si="62"/>
        <v>0.90264150943396271</v>
      </c>
      <c r="AH142" s="927"/>
    </row>
    <row r="143" spans="1:34" ht="19.2" customHeight="1">
      <c r="A143" s="932"/>
      <c r="B143" s="331" t="s">
        <v>105</v>
      </c>
      <c r="C143" s="252"/>
      <c r="D143" s="82" t="s">
        <v>85</v>
      </c>
      <c r="E143" s="83"/>
      <c r="F143" s="273">
        <v>50.67</v>
      </c>
      <c r="G143" s="57">
        <v>902</v>
      </c>
      <c r="H143" s="84">
        <f t="shared" si="92"/>
        <v>45704.340000000004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v>1288.571428571428</v>
      </c>
      <c r="O143" s="86">
        <v>75.798319327731065</v>
      </c>
      <c r="P143" s="54">
        <v>0</v>
      </c>
      <c r="Q143" s="88">
        <v>-8.9075630252101092</v>
      </c>
      <c r="R143" s="338">
        <v>0.89484126984126955</v>
      </c>
      <c r="S143" s="935"/>
      <c r="T143" s="63">
        <v>0.91180555555555554</v>
      </c>
      <c r="U143" s="249">
        <v>0.94097222222222221</v>
      </c>
      <c r="V143" s="55">
        <v>7</v>
      </c>
      <c r="W143" s="244">
        <f t="shared" si="93"/>
        <v>42.000000000000014</v>
      </c>
      <c r="X143" s="53"/>
      <c r="Y143" s="53"/>
      <c r="Z143" s="54"/>
      <c r="AA143" s="54"/>
      <c r="AB143" s="928"/>
      <c r="AC143" s="928"/>
      <c r="AD143" s="344"/>
      <c r="AE143" s="344"/>
      <c r="AF143" s="48">
        <f t="shared" si="61"/>
        <v>-151.42857142857201</v>
      </c>
      <c r="AG143" s="125">
        <f t="shared" si="62"/>
        <v>0.89484126984126944</v>
      </c>
      <c r="AH143" s="927"/>
    </row>
    <row r="144" spans="1:34" ht="19.2" customHeight="1">
      <c r="A144" s="932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1222</v>
      </c>
      <c r="H144" s="84">
        <f t="shared" si="92"/>
        <v>61698.78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v>1286.3157894736851</v>
      </c>
      <c r="O144" s="86">
        <v>85.754385964912345</v>
      </c>
      <c r="P144" s="54">
        <v>1</v>
      </c>
      <c r="Q144" s="88">
        <v>-17.102756892230516</v>
      </c>
      <c r="R144" s="338">
        <v>0.8337231968810922</v>
      </c>
      <c r="S144" s="935"/>
      <c r="T144" s="63">
        <v>0.94513888888888886</v>
      </c>
      <c r="U144" s="249">
        <v>0.98472222222222217</v>
      </c>
      <c r="V144" s="55">
        <v>6</v>
      </c>
      <c r="W144" s="244">
        <f t="shared" si="93"/>
        <v>56.999999999999957</v>
      </c>
      <c r="X144" s="53"/>
      <c r="Y144" s="53"/>
      <c r="Z144" s="54"/>
      <c r="AA144" s="54"/>
      <c r="AB144" s="928"/>
      <c r="AC144" s="928"/>
      <c r="AD144" s="344"/>
      <c r="AE144" s="344"/>
      <c r="AF144" s="48">
        <f t="shared" si="61"/>
        <v>-153.68421052631493</v>
      </c>
      <c r="AG144" s="125">
        <f t="shared" si="62"/>
        <v>0.89327485380117022</v>
      </c>
      <c r="AH144" s="927"/>
    </row>
    <row r="145" spans="1:34" ht="19.2" customHeight="1">
      <c r="A145" s="932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338"/>
      <c r="S145" s="935"/>
      <c r="T145" s="63"/>
      <c r="U145" s="249"/>
      <c r="V145" s="55"/>
      <c r="W145" s="244">
        <f t="shared" si="93"/>
        <v>0</v>
      </c>
      <c r="X145" s="53"/>
      <c r="Y145" s="53"/>
      <c r="Z145" s="54"/>
      <c r="AA145" s="54"/>
      <c r="AB145" s="928"/>
      <c r="AC145" s="928"/>
      <c r="AD145" s="344"/>
      <c r="AE145" s="344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338"/>
      <c r="S146" s="935"/>
      <c r="T146" s="63"/>
      <c r="U146" s="249"/>
      <c r="V146" s="55"/>
      <c r="W146" s="244">
        <f t="shared" si="93"/>
        <v>0</v>
      </c>
      <c r="X146" s="53"/>
      <c r="Y146" s="53"/>
      <c r="Z146" s="54"/>
      <c r="AA146" s="54"/>
      <c r="AB146" s="928"/>
      <c r="AC146" s="928"/>
      <c r="AD146" s="344"/>
      <c r="AE146" s="344"/>
      <c r="AF146" s="54"/>
      <c r="AG146" s="338"/>
      <c r="AH146" s="927"/>
    </row>
    <row r="147" spans="1:34" ht="19.2" customHeight="1">
      <c r="A147" s="933"/>
      <c r="B147" s="254">
        <v>0</v>
      </c>
      <c r="C147" s="100" t="s">
        <v>243</v>
      </c>
      <c r="D147" s="924" t="s">
        <v>221</v>
      </c>
      <c r="E147" s="924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4">AVERAGE(M135:M146)</f>
        <v>17.2</v>
      </c>
      <c r="N147" s="239">
        <f t="shared" si="94"/>
        <v>1347.5247965279266</v>
      </c>
      <c r="O147" s="240">
        <f t="shared" si="94"/>
        <v>78.830715079974112</v>
      </c>
      <c r="P147" s="51">
        <f t="shared" ref="P147:P153" si="95">M147-J147</f>
        <v>0.30000000000000071</v>
      </c>
      <c r="Q147" s="139">
        <f t="shared" ref="Q147:Q153" si="96">O147-L147</f>
        <v>-9.7676475545533776</v>
      </c>
      <c r="R147" s="255">
        <f t="shared" ref="R147:R153" si="97">O147/L147</f>
        <v>0.8897536335423557</v>
      </c>
      <c r="S147" s="936"/>
      <c r="T147" s="63"/>
      <c r="U147" s="63"/>
      <c r="V147" s="55"/>
      <c r="W147" s="328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1</v>
      </c>
      <c r="AE147" s="107">
        <f>SUM(AE135:AE146)</f>
        <v>0</v>
      </c>
      <c r="AF147" s="201">
        <f t="shared" si="61"/>
        <v>-134.97520347207342</v>
      </c>
      <c r="AG147" s="256">
        <f t="shared" si="62"/>
        <v>0.90895433155340744</v>
      </c>
      <c r="AH147" s="927"/>
    </row>
    <row r="148" spans="1:34" ht="19.2" customHeight="1">
      <c r="A148" s="939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2705</v>
      </c>
      <c r="H148" s="84">
        <f t="shared" ref="H148:H172" si="98">F148*G148</f>
        <v>99868.6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99">G148/W148*60</f>
        <v>1545.7142857142853</v>
      </c>
      <c r="O148" s="47">
        <f t="shared" ref="O148:O153" si="100">N148/M148</f>
        <v>128.80952380952377</v>
      </c>
      <c r="P148" s="48">
        <f t="shared" si="95"/>
        <v>0</v>
      </c>
      <c r="Q148" s="49">
        <f t="shared" si="96"/>
        <v>-37.85714285714289</v>
      </c>
      <c r="R148" s="335">
        <f t="shared" si="97"/>
        <v>0.77285714285714269</v>
      </c>
      <c r="S148" s="940">
        <f>R160</f>
        <v>0.82688455906280711</v>
      </c>
      <c r="T148" s="243">
        <v>0.45833333333333331</v>
      </c>
      <c r="U148" s="50">
        <v>0.53125</v>
      </c>
      <c r="V148" s="331">
        <v>5</v>
      </c>
      <c r="W148" s="328">
        <f>(U148-T148)*24*60</f>
        <v>105.00000000000003</v>
      </c>
      <c r="X148" s="53"/>
      <c r="Y148" s="53"/>
      <c r="Z148" s="54"/>
      <c r="AA148" s="54"/>
      <c r="AB148" s="928"/>
      <c r="AC148" s="928"/>
      <c r="AD148" s="344"/>
      <c r="AE148" s="344"/>
      <c r="AF148" s="48">
        <f t="shared" si="61"/>
        <v>-454.28571428571468</v>
      </c>
      <c r="AG148" s="125">
        <f t="shared" si="62"/>
        <v>0.77285714285714269</v>
      </c>
      <c r="AH148" s="927">
        <f>AG160</f>
        <v>0.82323621553884874</v>
      </c>
    </row>
    <row r="149" spans="1:34" ht="19.2" customHeight="1">
      <c r="A149" s="939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910.34999999999991</v>
      </c>
      <c r="H149" s="84">
        <f t="shared" si="98"/>
        <v>24124.274999999998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99"/>
        <v>1517.2499999999986</v>
      </c>
      <c r="O149" s="47">
        <f t="shared" si="100"/>
        <v>126.43749999999989</v>
      </c>
      <c r="P149" s="48">
        <f t="shared" si="95"/>
        <v>0</v>
      </c>
      <c r="Q149" s="49">
        <f t="shared" si="96"/>
        <v>-40.229166666666771</v>
      </c>
      <c r="R149" s="335">
        <f t="shared" si="97"/>
        <v>0.75862499999999933</v>
      </c>
      <c r="S149" s="941"/>
      <c r="T149" s="243">
        <v>0.53472222222222221</v>
      </c>
      <c r="U149" s="50">
        <v>0.55972222222222223</v>
      </c>
      <c r="V149" s="331">
        <v>5</v>
      </c>
      <c r="W149" s="328">
        <f t="shared" ref="W149:W159" si="101">(U149-T149)*24*60</f>
        <v>36.000000000000028</v>
      </c>
      <c r="X149" s="53"/>
      <c r="Y149" s="53"/>
      <c r="Z149" s="54"/>
      <c r="AA149" s="54"/>
      <c r="AB149" s="928"/>
      <c r="AC149" s="928"/>
      <c r="AD149" s="344"/>
      <c r="AE149" s="344"/>
      <c r="AF149" s="48">
        <f t="shared" si="61"/>
        <v>-482.75000000000136</v>
      </c>
      <c r="AG149" s="125">
        <f t="shared" si="62"/>
        <v>0.75862499999999933</v>
      </c>
      <c r="AH149" s="929"/>
    </row>
    <row r="150" spans="1:34" ht="19.2" customHeight="1">
      <c r="A150" s="939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148</v>
      </c>
      <c r="H150" s="84">
        <f t="shared" si="98"/>
        <v>8215.48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99"/>
        <v>1268.571428571433</v>
      </c>
      <c r="O150" s="47">
        <f t="shared" si="100"/>
        <v>105.71428571428608</v>
      </c>
      <c r="P150" s="48">
        <f t="shared" si="95"/>
        <v>0</v>
      </c>
      <c r="Q150" s="49">
        <f t="shared" si="96"/>
        <v>-19.285714285713922</v>
      </c>
      <c r="R150" s="335">
        <f t="shared" si="97"/>
        <v>0.84571428571428864</v>
      </c>
      <c r="S150" s="941"/>
      <c r="T150" s="243">
        <v>0.70833333333333337</v>
      </c>
      <c r="U150" s="50">
        <v>0.71319444444444446</v>
      </c>
      <c r="V150" s="331">
        <v>5</v>
      </c>
      <c r="W150" s="328">
        <f t="shared" si="101"/>
        <v>6.9999999999999751</v>
      </c>
      <c r="X150" s="213"/>
      <c r="Y150" s="213"/>
      <c r="Z150" s="214"/>
      <c r="AA150" s="214"/>
      <c r="AB150" s="928"/>
      <c r="AC150" s="928"/>
      <c r="AD150" s="344"/>
      <c r="AE150" s="344"/>
      <c r="AF150" s="48">
        <f t="shared" si="61"/>
        <v>-231.42857142856701</v>
      </c>
      <c r="AG150" s="125">
        <f t="shared" si="62"/>
        <v>0.84571428571428864</v>
      </c>
      <c r="AH150" s="929"/>
    </row>
    <row r="151" spans="1:34" s="215" customFormat="1" ht="19.2" customHeight="1">
      <c r="A151" s="939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1293</v>
      </c>
      <c r="H151" s="84">
        <f t="shared" si="98"/>
        <v>36941.01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99"/>
        <v>1385.357142857144</v>
      </c>
      <c r="O151" s="47">
        <f t="shared" si="100"/>
        <v>115.44642857142867</v>
      </c>
      <c r="P151" s="48">
        <f t="shared" si="95"/>
        <v>0</v>
      </c>
      <c r="Q151" s="49">
        <f t="shared" si="96"/>
        <v>-9.5535714285713311</v>
      </c>
      <c r="R151" s="335">
        <f t="shared" si="97"/>
        <v>0.92357142857142938</v>
      </c>
      <c r="S151" s="941"/>
      <c r="T151" s="243">
        <v>0.71666666666666667</v>
      </c>
      <c r="U151" s="50">
        <v>0.75555555555555554</v>
      </c>
      <c r="V151" s="331">
        <v>5</v>
      </c>
      <c r="W151" s="328">
        <f t="shared" si="101"/>
        <v>55.999999999999957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-114.64285714285597</v>
      </c>
      <c r="AG151" s="125">
        <f t="shared" si="62"/>
        <v>0.92357142857142938</v>
      </c>
      <c r="AH151" s="929"/>
    </row>
    <row r="152" spans="1:34" s="215" customFormat="1" ht="19.2" customHeight="1">
      <c r="A152" s="939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461</v>
      </c>
      <c r="H152" s="84">
        <f t="shared" si="98"/>
        <v>8722.1200000000008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99"/>
        <v>1844.0000000000064</v>
      </c>
      <c r="O152" s="47">
        <f t="shared" si="100"/>
        <v>368.80000000000126</v>
      </c>
      <c r="P152" s="48">
        <f t="shared" si="95"/>
        <v>0</v>
      </c>
      <c r="Q152" s="49">
        <f t="shared" si="96"/>
        <v>-71.199999999998738</v>
      </c>
      <c r="R152" s="335">
        <f t="shared" si="97"/>
        <v>0.83818181818182103</v>
      </c>
      <c r="S152" s="941"/>
      <c r="T152" s="258">
        <v>0.75902777777777775</v>
      </c>
      <c r="U152" s="63">
        <v>0.76944444444444438</v>
      </c>
      <c r="V152" s="332">
        <v>5</v>
      </c>
      <c r="W152" s="328">
        <f t="shared" si="101"/>
        <v>14.999999999999947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-355.99999999999363</v>
      </c>
      <c r="AG152" s="125">
        <f t="shared" si="62"/>
        <v>0.83818181818182103</v>
      </c>
      <c r="AH152" s="929"/>
    </row>
    <row r="153" spans="1:34" s="215" customFormat="1" ht="19.2" customHeight="1">
      <c r="A153" s="939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304</v>
      </c>
      <c r="H153" s="84">
        <f t="shared" si="98"/>
        <v>5383.84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99"/>
        <v>1824.0000000000066</v>
      </c>
      <c r="O153" s="47">
        <f t="shared" si="100"/>
        <v>364.80000000000132</v>
      </c>
      <c r="P153" s="48">
        <f t="shared" si="95"/>
        <v>0</v>
      </c>
      <c r="Q153" s="49">
        <f t="shared" si="96"/>
        <v>-75.199999999998681</v>
      </c>
      <c r="R153" s="335">
        <f t="shared" si="97"/>
        <v>0.8290909090909121</v>
      </c>
      <c r="S153" s="941"/>
      <c r="T153" s="258">
        <v>0.77291666666666659</v>
      </c>
      <c r="U153" s="63">
        <v>0.77986111111111101</v>
      </c>
      <c r="V153" s="332">
        <v>5</v>
      </c>
      <c r="W153" s="328">
        <f t="shared" si="101"/>
        <v>9.9999999999999645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-375.99999999999341</v>
      </c>
      <c r="AG153" s="125">
        <f t="shared" si="62"/>
        <v>0.8290909090909121</v>
      </c>
      <c r="AH153" s="929"/>
    </row>
    <row r="154" spans="1:34" s="215" customFormat="1" ht="19.2" customHeight="1">
      <c r="A154" s="939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98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941"/>
      <c r="T154" s="258"/>
      <c r="U154" s="63"/>
      <c r="V154" s="332"/>
      <c r="W154" s="328">
        <f t="shared" si="101"/>
        <v>0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0</v>
      </c>
      <c r="AG154" s="125" t="e">
        <f t="shared" si="62"/>
        <v>#DIV/0!</v>
      </c>
      <c r="AH154" s="929"/>
    </row>
    <row r="155" spans="1:34" s="215" customFormat="1" ht="19.2" customHeight="1">
      <c r="A155" s="939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98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941"/>
      <c r="T155" s="258"/>
      <c r="U155" s="63"/>
      <c r="V155" s="332"/>
      <c r="W155" s="328">
        <f t="shared" si="101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8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941"/>
      <c r="T156" s="258"/>
      <c r="U156" s="63"/>
      <c r="V156" s="332"/>
      <c r="W156" s="262">
        <f t="shared" si="101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8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332"/>
      <c r="W157" s="262">
        <f t="shared" si="101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8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332"/>
      <c r="W158" s="262">
        <f t="shared" si="101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8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941"/>
      <c r="T159" s="258"/>
      <c r="U159" s="63"/>
      <c r="V159" s="332"/>
      <c r="W159" s="263">
        <f t="shared" si="101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245</v>
      </c>
      <c r="D160" s="937" t="s">
        <v>221</v>
      </c>
      <c r="E160" s="938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2">AVERAGE(M148:M159)</f>
        <v>9.6666666666666661</v>
      </c>
      <c r="N160" s="266">
        <f t="shared" si="102"/>
        <v>1564.1488095238126</v>
      </c>
      <c r="O160" s="267">
        <f t="shared" si="102"/>
        <v>201.66795634920683</v>
      </c>
      <c r="P160" s="65">
        <f t="shared" ref="P160:P165" si="103">M160-J160</f>
        <v>0</v>
      </c>
      <c r="Q160" s="74">
        <f t="shared" ref="Q160:Q165" si="104">O160-L160</f>
        <v>-42.220932539682053</v>
      </c>
      <c r="R160" s="268">
        <f>O160/L160</f>
        <v>0.82688455906280711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0</v>
      </c>
      <c r="AF160" s="65">
        <f t="shared" si="61"/>
        <v>-335.85119047618741</v>
      </c>
      <c r="AG160" s="129">
        <f t="shared" si="62"/>
        <v>0.82323621553884874</v>
      </c>
      <c r="AH160" s="929"/>
    </row>
    <row r="161" spans="1:36" ht="19.2" customHeight="1">
      <c r="A161" s="92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3934</v>
      </c>
      <c r="H161" s="84">
        <f t="shared" ref="H161:H170" si="105">F161*G161</f>
        <v>118531.42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1162.7586206896551</v>
      </c>
      <c r="O161" s="86">
        <f t="shared" ref="O161:O165" si="107">N161/M161</f>
        <v>64.597701149425291</v>
      </c>
      <c r="P161" s="54">
        <f t="shared" si="103"/>
        <v>0</v>
      </c>
      <c r="Q161" s="88">
        <f t="shared" si="104"/>
        <v>-2.0689655172413808</v>
      </c>
      <c r="R161" s="338">
        <f t="shared" ref="R161:R165" si="108">O161/L161</f>
        <v>0.96896551724137925</v>
      </c>
      <c r="S161" s="927">
        <f>R173</f>
        <v>0.91942018856654761</v>
      </c>
      <c r="T161" s="89">
        <v>0.16666666666666666</v>
      </c>
      <c r="U161" s="89">
        <v>0.30763888888888891</v>
      </c>
      <c r="V161" s="344">
        <v>5</v>
      </c>
      <c r="W161" s="90">
        <f t="shared" ref="W161:W172" si="109">(U161-T161)*24*60</f>
        <v>203.00000000000003</v>
      </c>
      <c r="X161" s="96"/>
      <c r="Y161" s="96"/>
      <c r="Z161" s="54"/>
      <c r="AA161" s="54"/>
      <c r="AB161" s="928"/>
      <c r="AC161" s="928"/>
      <c r="AD161" s="344"/>
      <c r="AE161" s="344"/>
      <c r="AF161" s="54">
        <f t="shared" si="61"/>
        <v>-37.241379310344882</v>
      </c>
      <c r="AG161" s="338">
        <f t="shared" si="62"/>
        <v>0.96896551724137925</v>
      </c>
      <c r="AH161" s="927">
        <f>AG173</f>
        <v>0.92352494609929903</v>
      </c>
    </row>
    <row r="162" spans="1:36" ht="19.2" customHeight="1">
      <c r="A162" s="92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2011</v>
      </c>
      <c r="H162" s="84">
        <f t="shared" si="105"/>
        <v>71048.62999999999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6"/>
        <v>1978.0327868852453</v>
      </c>
      <c r="O162" s="86">
        <f t="shared" si="107"/>
        <v>164.83606557377044</v>
      </c>
      <c r="P162" s="54">
        <f t="shared" si="103"/>
        <v>0</v>
      </c>
      <c r="Q162" s="88">
        <f t="shared" si="104"/>
        <v>-11.663934426229559</v>
      </c>
      <c r="R162" s="338">
        <f t="shared" si="108"/>
        <v>0.93391538568708465</v>
      </c>
      <c r="S162" s="927"/>
      <c r="T162" s="89">
        <v>0.32291666666666669</v>
      </c>
      <c r="U162" s="89">
        <v>0.36527777777777781</v>
      </c>
      <c r="V162" s="344">
        <v>22</v>
      </c>
      <c r="W162" s="90">
        <f t="shared" si="109"/>
        <v>61.000000000000021</v>
      </c>
      <c r="X162" s="96">
        <v>0.3125</v>
      </c>
      <c r="Y162" s="96">
        <v>0.32222222222222224</v>
      </c>
      <c r="Z162" s="54"/>
      <c r="AA162" s="54"/>
      <c r="AB162" s="928"/>
      <c r="AC162" s="928"/>
      <c r="AD162" s="344"/>
      <c r="AE162" s="344"/>
      <c r="AF162" s="54">
        <f t="shared" si="61"/>
        <v>-139.96721311475471</v>
      </c>
      <c r="AG162" s="338">
        <f t="shared" si="62"/>
        <v>0.93391538568708465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3477</v>
      </c>
      <c r="H163" s="84">
        <f t="shared" si="105"/>
        <v>124580.90999999999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2128.7755102040824</v>
      </c>
      <c r="O163" s="86">
        <f t="shared" si="107"/>
        <v>193.52504638218932</v>
      </c>
      <c r="P163" s="54">
        <f t="shared" si="103"/>
        <v>0</v>
      </c>
      <c r="Q163" s="88">
        <f t="shared" si="104"/>
        <v>-11.020408163265216</v>
      </c>
      <c r="R163" s="338">
        <f t="shared" si="108"/>
        <v>0.9461224489795923</v>
      </c>
      <c r="S163" s="927"/>
      <c r="T163" s="89">
        <v>0.37013888888888891</v>
      </c>
      <c r="U163" s="89">
        <v>0.43819444444444444</v>
      </c>
      <c r="V163" s="344">
        <v>7</v>
      </c>
      <c r="W163" s="90">
        <f t="shared" si="109"/>
        <v>97.999999999999972</v>
      </c>
      <c r="X163" s="96"/>
      <c r="Y163" s="96"/>
      <c r="Z163" s="54"/>
      <c r="AA163" s="54"/>
      <c r="AB163" s="928"/>
      <c r="AC163" s="928"/>
      <c r="AD163" s="344"/>
      <c r="AE163" s="344">
        <v>1</v>
      </c>
      <c r="AF163" s="54">
        <f t="shared" si="61"/>
        <v>-121.22448979591763</v>
      </c>
      <c r="AG163" s="338">
        <f t="shared" si="62"/>
        <v>0.94612244897959219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6354.4000000000005</v>
      </c>
      <c r="H164" s="84">
        <f t="shared" si="105"/>
        <v>231363.704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2368.0993788819869</v>
      </c>
      <c r="O164" s="86">
        <f t="shared" si="107"/>
        <v>236.8099378881987</v>
      </c>
      <c r="P164" s="54">
        <f t="shared" si="103"/>
        <v>0</v>
      </c>
      <c r="Q164" s="88">
        <f t="shared" si="104"/>
        <v>-40.090062111801274</v>
      </c>
      <c r="R164" s="338">
        <f t="shared" si="108"/>
        <v>0.85521826611844975</v>
      </c>
      <c r="S164" s="927"/>
      <c r="T164" s="89">
        <v>0.47847222222222219</v>
      </c>
      <c r="U164" s="89">
        <v>0.59027777777777779</v>
      </c>
      <c r="V164" s="344">
        <v>5</v>
      </c>
      <c r="W164" s="90">
        <f t="shared" si="109"/>
        <v>161.00000000000006</v>
      </c>
      <c r="X164" s="96"/>
      <c r="Y164" s="96"/>
      <c r="Z164" s="54"/>
      <c r="AA164" s="54"/>
      <c r="AB164" s="928"/>
      <c r="AC164" s="928"/>
      <c r="AD164" s="344"/>
      <c r="AE164" s="344"/>
      <c r="AF164" s="54">
        <f>N164-K164</f>
        <v>-400.90062111801308</v>
      </c>
      <c r="AG164" s="338">
        <f>N164/K164</f>
        <v>0.85521826611844964</v>
      </c>
      <c r="AH164" s="927"/>
    </row>
    <row r="165" spans="1:36" ht="19.2" customHeight="1">
      <c r="A165" s="926"/>
      <c r="B165" s="121" t="s">
        <v>104</v>
      </c>
      <c r="C165" s="81"/>
      <c r="D165" s="82" t="s">
        <v>89</v>
      </c>
      <c r="E165" s="83"/>
      <c r="F165" s="276">
        <v>35.83</v>
      </c>
      <c r="G165" s="57">
        <v>2318</v>
      </c>
      <c r="H165" s="84">
        <f t="shared" si="105"/>
        <v>83053.94</v>
      </c>
      <c r="I165" s="344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6"/>
        <v>2139.6923076923099</v>
      </c>
      <c r="O165" s="86">
        <f t="shared" si="107"/>
        <v>194.5174825174827</v>
      </c>
      <c r="P165" s="54">
        <f t="shared" si="103"/>
        <v>0</v>
      </c>
      <c r="Q165" s="88">
        <f t="shared" si="104"/>
        <v>-10.027972027971828</v>
      </c>
      <c r="R165" s="338">
        <f t="shared" si="108"/>
        <v>0.95097435897436</v>
      </c>
      <c r="S165" s="927"/>
      <c r="T165" s="89">
        <v>0.60624999999999996</v>
      </c>
      <c r="U165" s="89">
        <v>0.6513888888888888</v>
      </c>
      <c r="V165" s="344">
        <v>23</v>
      </c>
      <c r="W165" s="90">
        <f t="shared" si="109"/>
        <v>64.999999999999929</v>
      </c>
      <c r="X165" s="96">
        <v>0.59444444444444444</v>
      </c>
      <c r="Y165" s="96">
        <v>0.60555555555555551</v>
      </c>
      <c r="Z165" s="54"/>
      <c r="AA165" s="54"/>
      <c r="AB165" s="928"/>
      <c r="AC165" s="928"/>
      <c r="AD165" s="344"/>
      <c r="AE165" s="344"/>
      <c r="AF165" s="54">
        <f>N165-K165</f>
        <v>-110.3076923076901</v>
      </c>
      <c r="AG165" s="338">
        <f>N165/K165</f>
        <v>0.95097435897436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5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927"/>
      <c r="T166" s="89"/>
      <c r="U166" s="89"/>
      <c r="V166" s="344"/>
      <c r="W166" s="90">
        <f t="shared" si="109"/>
        <v>0</v>
      </c>
      <c r="X166" s="96"/>
      <c r="Y166" s="96"/>
      <c r="Z166" s="54"/>
      <c r="AA166" s="54"/>
      <c r="AB166" s="928"/>
      <c r="AC166" s="928"/>
      <c r="AD166" s="344"/>
      <c r="AE166" s="344"/>
      <c r="AF166" s="54">
        <f>N166-K166</f>
        <v>0</v>
      </c>
      <c r="AG166" s="338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5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927"/>
      <c r="T167" s="89"/>
      <c r="U167" s="89"/>
      <c r="V167" s="344" t="s">
        <v>15</v>
      </c>
      <c r="W167" s="90">
        <f t="shared" si="109"/>
        <v>0</v>
      </c>
      <c r="X167" s="96"/>
      <c r="Y167" s="96"/>
      <c r="Z167" s="54"/>
      <c r="AA167" s="54"/>
      <c r="AB167" s="928"/>
      <c r="AC167" s="928"/>
      <c r="AD167" s="344"/>
      <c r="AE167" s="344"/>
      <c r="AF167" s="54">
        <f t="shared" si="61"/>
        <v>0</v>
      </c>
      <c r="AG167" s="338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5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927"/>
      <c r="T168" s="89"/>
      <c r="U168" s="89"/>
      <c r="V168" s="344"/>
      <c r="W168" s="90">
        <f t="shared" si="109"/>
        <v>0</v>
      </c>
      <c r="X168" s="96"/>
      <c r="Y168" s="96"/>
      <c r="Z168" s="54"/>
      <c r="AA168" s="54"/>
      <c r="AB168" s="928"/>
      <c r="AC168" s="928"/>
      <c r="AD168" s="344"/>
      <c r="AE168" s="344"/>
      <c r="AF168" s="54">
        <f t="shared" si="61"/>
        <v>0</v>
      </c>
      <c r="AG168" s="338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5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927"/>
      <c r="T169" s="89"/>
      <c r="U169" s="89"/>
      <c r="V169" s="344"/>
      <c r="W169" s="90">
        <f t="shared" si="109"/>
        <v>0</v>
      </c>
      <c r="X169" s="96"/>
      <c r="Y169" s="96"/>
      <c r="Z169" s="54"/>
      <c r="AA169" s="54"/>
      <c r="AB169" s="928"/>
      <c r="AC169" s="928"/>
      <c r="AD169" s="344"/>
      <c r="AE169" s="344"/>
      <c r="AF169" s="54">
        <f t="shared" si="61"/>
        <v>0</v>
      </c>
      <c r="AG169" s="338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5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927"/>
      <c r="T170" s="89"/>
      <c r="U170" s="89"/>
      <c r="V170" s="344"/>
      <c r="W170" s="90">
        <f t="shared" si="109"/>
        <v>0</v>
      </c>
      <c r="X170" s="96"/>
      <c r="Y170" s="96"/>
      <c r="Z170" s="54"/>
      <c r="AA170" s="54"/>
      <c r="AB170" s="928"/>
      <c r="AC170" s="928"/>
      <c r="AD170" s="344"/>
      <c r="AE170" s="344"/>
      <c r="AF170" s="54">
        <f t="shared" si="61"/>
        <v>0</v>
      </c>
      <c r="AG170" s="338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8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927"/>
      <c r="T171" s="89"/>
      <c r="U171" s="89"/>
      <c r="V171" s="344"/>
      <c r="W171" s="90">
        <f t="shared" si="109"/>
        <v>0</v>
      </c>
      <c r="X171" s="96"/>
      <c r="Y171" s="96"/>
      <c r="Z171" s="54"/>
      <c r="AA171" s="54"/>
      <c r="AB171" s="928"/>
      <c r="AC171" s="928"/>
      <c r="AD171" s="344"/>
      <c r="AE171" s="344"/>
      <c r="AF171" s="54"/>
      <c r="AG171" s="338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8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927"/>
      <c r="T172" s="89"/>
      <c r="U172" s="89"/>
      <c r="V172" s="344"/>
      <c r="W172" s="90">
        <f t="shared" si="109"/>
        <v>0</v>
      </c>
      <c r="X172" s="96"/>
      <c r="Y172" s="96"/>
      <c r="Z172" s="54"/>
      <c r="AA172" s="54"/>
      <c r="AB172" s="928"/>
      <c r="AC172" s="928"/>
      <c r="AD172" s="344"/>
      <c r="AE172" s="344"/>
      <c r="AF172" s="54"/>
      <c r="AG172" s="338"/>
      <c r="AH172" s="927"/>
    </row>
    <row r="173" spans="1:36" ht="19.2" customHeight="1">
      <c r="A173" s="926"/>
      <c r="B173" s="121">
        <v>0</v>
      </c>
      <c r="C173" s="100" t="s">
        <v>247</v>
      </c>
      <c r="D173" s="924" t="s">
        <v>221</v>
      </c>
      <c r="E173" s="924"/>
      <c r="F173" s="277"/>
      <c r="G173" s="101"/>
      <c r="H173" s="102"/>
      <c r="I173" s="103"/>
      <c r="J173" s="101">
        <v>12.4</v>
      </c>
      <c r="K173" s="101">
        <v>2117.4</v>
      </c>
      <c r="L173" s="104">
        <v>185.83151515151513</v>
      </c>
      <c r="M173" s="101">
        <f t="shared" ref="M173:O173" si="110">AVERAGE(M161:M172)</f>
        <v>12.4</v>
      </c>
      <c r="N173" s="101">
        <f t="shared" si="110"/>
        <v>1955.4717208706559</v>
      </c>
      <c r="O173" s="104">
        <f t="shared" si="110"/>
        <v>170.8572467022133</v>
      </c>
      <c r="P173" s="54">
        <f>M173-J173</f>
        <v>0</v>
      </c>
      <c r="Q173" s="88">
        <f>O173-L173</f>
        <v>-14.974268449301832</v>
      </c>
      <c r="R173" s="105">
        <f>O173/L173</f>
        <v>0.91942018856654761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1</v>
      </c>
      <c r="AF173" s="54">
        <f t="shared" si="61"/>
        <v>-161.92827912934422</v>
      </c>
      <c r="AG173" s="338">
        <f t="shared" si="62"/>
        <v>0.92352494609929903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pageSetUpPr fitToPage="1"/>
  </sheetPr>
  <dimension ref="B1:W38"/>
  <sheetViews>
    <sheetView zoomScale="40" zoomScaleNormal="40" workbookViewId="0">
      <selection activeCell="V15" sqref="V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369</v>
      </c>
      <c r="E3" s="860"/>
      <c r="F3" s="849" t="s">
        <v>2</v>
      </c>
      <c r="G3" s="810"/>
      <c r="H3" s="861">
        <v>275697.25</v>
      </c>
      <c r="I3" s="862"/>
      <c r="J3" s="849" t="s">
        <v>3</v>
      </c>
      <c r="K3" s="810"/>
      <c r="L3" s="854">
        <v>9212206.1612279508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359.0572034636009</v>
      </c>
      <c r="G6" s="851"/>
      <c r="H6" s="829">
        <f>AVERAGE(D13:P13,Q13)</f>
        <v>142.51437662397277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11</v>
      </c>
      <c r="Q6" s="818">
        <v>8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328.92357869075812</v>
      </c>
      <c r="G7" s="822"/>
      <c r="H7" s="823">
        <f>AVERAGE(D14:P14,Q14)</f>
        <v>127.77511901473342</v>
      </c>
      <c r="I7" s="824"/>
      <c r="J7" s="823">
        <f>AVERAGE(D31:E31,G31:H31)</f>
        <v>710.71564748672336</v>
      </c>
      <c r="K7" s="824"/>
      <c r="L7" s="825">
        <f>AVERAGE(K31:M31)</f>
        <v>758.56029878425318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0.89681476101237034</v>
      </c>
      <c r="G8" s="828"/>
      <c r="H8" s="827">
        <f>AVERAGE(D15:O15,P15:Q15)</f>
        <v>0.89229528663434698</v>
      </c>
      <c r="I8" s="828"/>
      <c r="J8" s="827">
        <f>AVERAGE(D32:E32,G32:H32)</f>
        <v>0.95311040977451911</v>
      </c>
      <c r="K8" s="828"/>
      <c r="L8" s="827">
        <f>AVERAGE(K32:M32)</f>
        <v>0.84284477642694799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137.9874195292152</v>
      </c>
      <c r="E13" s="19">
        <v>116.28191434468522</v>
      </c>
      <c r="F13" s="19">
        <v>136.96133173242305</v>
      </c>
      <c r="G13" s="19">
        <v>314.44047619047615</v>
      </c>
      <c r="H13" s="19">
        <v>228.57142857142858</v>
      </c>
      <c r="I13" s="19">
        <v>85.809486952675798</v>
      </c>
      <c r="J13" s="19">
        <v>84.199279711884742</v>
      </c>
      <c r="K13" s="19">
        <v>79.562131815445468</v>
      </c>
      <c r="L13" s="19">
        <v>122.08741258741259</v>
      </c>
      <c r="M13" s="19">
        <v>81.830154088926022</v>
      </c>
      <c r="N13" s="19">
        <v>88.59836263452749</v>
      </c>
      <c r="O13" s="19">
        <v>190.84207659672057</v>
      </c>
      <c r="P13" s="19">
        <v>178.02979797979799</v>
      </c>
      <c r="Q13" s="21">
        <v>150</v>
      </c>
    </row>
    <row r="14" spans="2:17" ht="39.9" customHeight="1">
      <c r="B14" s="802"/>
      <c r="C14" s="14" t="s">
        <v>133</v>
      </c>
      <c r="D14" s="19">
        <v>128.19112506171737</v>
      </c>
      <c r="E14" s="19">
        <v>100.58266497579852</v>
      </c>
      <c r="F14" s="19">
        <v>118.02409846610747</v>
      </c>
      <c r="G14" s="19">
        <v>279.68909915757945</v>
      </c>
      <c r="H14" s="19">
        <v>219.91147815679597</v>
      </c>
      <c r="I14" s="19">
        <v>76.425305585819046</v>
      </c>
      <c r="J14" s="19">
        <v>71.969541618243611</v>
      </c>
      <c r="K14" s="19">
        <v>67.290164111542268</v>
      </c>
      <c r="L14" s="19">
        <v>114.54919333324651</v>
      </c>
      <c r="M14" s="19">
        <v>73.19051322703794</v>
      </c>
      <c r="N14" s="19">
        <v>79.630151284060361</v>
      </c>
      <c r="O14" s="19">
        <v>163.60553626397308</v>
      </c>
      <c r="P14" s="19">
        <v>159.12628907204888</v>
      </c>
      <c r="Q14" s="9">
        <v>136.66650589229769</v>
      </c>
    </row>
    <row r="15" spans="2:17" ht="39.9" customHeight="1">
      <c r="B15" s="803"/>
      <c r="C15" s="290" t="s">
        <v>134</v>
      </c>
      <c r="D15" s="10">
        <f t="shared" ref="D15:Q15" si="0">D14/D13</f>
        <v>0.92900588690678632</v>
      </c>
      <c r="E15" s="10">
        <f t="shared" si="0"/>
        <v>0.86498975823230206</v>
      </c>
      <c r="F15" s="10">
        <f t="shared" si="0"/>
        <v>0.86173299407373871</v>
      </c>
      <c r="G15" s="10">
        <f t="shared" si="0"/>
        <v>0.88948185852560013</v>
      </c>
      <c r="H15" s="10">
        <f t="shared" si="0"/>
        <v>0.96211271693598233</v>
      </c>
      <c r="I15" s="10">
        <f t="shared" si="0"/>
        <v>0.89063934886323048</v>
      </c>
      <c r="J15" s="10">
        <f t="shared" si="0"/>
        <v>0.85475246183234388</v>
      </c>
      <c r="K15" s="10">
        <f t="shared" si="0"/>
        <v>0.84575617289429095</v>
      </c>
      <c r="L15" s="10">
        <f t="shared" si="0"/>
        <v>0.93825555727320509</v>
      </c>
      <c r="M15" s="10">
        <f t="shared" si="0"/>
        <v>0.89441983877362297</v>
      </c>
      <c r="N15" s="10">
        <f t="shared" si="0"/>
        <v>0.89877678228139013</v>
      </c>
      <c r="O15" s="10">
        <f t="shared" si="0"/>
        <v>0.85728230996824351</v>
      </c>
      <c r="P15" s="292">
        <f t="shared" si="0"/>
        <v>0.89381828703813848</v>
      </c>
      <c r="Q15" s="11">
        <f t="shared" si="0"/>
        <v>0.91111003928198464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0.4826388888888889</v>
      </c>
    </row>
    <row r="17" spans="2:23" ht="22.8" customHeight="1">
      <c r="B17" s="805"/>
      <c r="C17" s="290" t="s">
        <v>36</v>
      </c>
      <c r="D17" s="12">
        <v>0.64444444444444449</v>
      </c>
      <c r="E17" s="12">
        <v>0.64652777777777759</v>
      </c>
      <c r="F17" s="12">
        <v>0.56805555555555542</v>
      </c>
      <c r="G17" s="12">
        <v>0.63194444444444442</v>
      </c>
      <c r="H17" s="12">
        <v>0.62638888888888888</v>
      </c>
      <c r="I17" s="12">
        <v>0.71319444444444435</v>
      </c>
      <c r="J17" s="12">
        <v>0.80208333333333326</v>
      </c>
      <c r="K17" s="12">
        <v>0.77222222222222214</v>
      </c>
      <c r="L17" s="12">
        <v>0.93888888888888866</v>
      </c>
      <c r="M17" s="12">
        <v>0.96458333333333324</v>
      </c>
      <c r="N17" s="12">
        <v>0.99583333333333313</v>
      </c>
      <c r="O17" s="22">
        <v>0.93611111111111101</v>
      </c>
      <c r="P17" s="12">
        <v>0.64722222222222214</v>
      </c>
      <c r="Q17" s="293">
        <v>0.67013888888888884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 t="s">
        <v>15</v>
      </c>
      <c r="J20" s="295">
        <v>2</v>
      </c>
      <c r="K20" s="295">
        <v>2</v>
      </c>
      <c r="L20" s="295">
        <v>2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 t="s">
        <v>15</v>
      </c>
      <c r="J21" s="295">
        <v>1</v>
      </c>
      <c r="K21" s="295" t="s">
        <v>15</v>
      </c>
      <c r="L21" s="295">
        <v>1</v>
      </c>
      <c r="M21" s="295">
        <v>2</v>
      </c>
      <c r="N21" s="295">
        <v>1</v>
      </c>
      <c r="O21" s="295">
        <v>2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43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4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166.11137973137974</v>
      </c>
      <c r="E31" s="8">
        <v>823.89682678821862</v>
      </c>
      <c r="F31" s="8">
        <v>0</v>
      </c>
      <c r="G31" s="8">
        <v>911.99253993555283</v>
      </c>
      <c r="H31" s="306">
        <v>940.86184349174198</v>
      </c>
      <c r="I31" s="305">
        <v>0</v>
      </c>
      <c r="J31" s="8">
        <v>0</v>
      </c>
      <c r="K31" s="8">
        <v>608.85714285714209</v>
      </c>
      <c r="L31" s="8">
        <v>760.19327731191436</v>
      </c>
      <c r="M31" s="306">
        <v>906.63047618370331</v>
      </c>
      <c r="N31" s="289"/>
      <c r="O31" s="289"/>
      <c r="P31" s="289"/>
      <c r="Q31" s="289"/>
    </row>
    <row r="32" spans="2:23" ht="39.9" customHeight="1">
      <c r="B32" s="803"/>
      <c r="C32" s="438" t="s">
        <v>134</v>
      </c>
      <c r="D32" s="307">
        <f t="shared" ref="D32:M32" si="1">D31/D30</f>
        <v>0.7550517260517261</v>
      </c>
      <c r="E32" s="10">
        <f t="shared" si="1"/>
        <v>0.99866282034935594</v>
      </c>
      <c r="F32" s="10">
        <f t="shared" si="1"/>
        <v>0</v>
      </c>
      <c r="G32" s="10">
        <f t="shared" si="1"/>
        <v>1.0133250443728365</v>
      </c>
      <c r="H32" s="10">
        <f t="shared" si="1"/>
        <v>1.0454020483241577</v>
      </c>
      <c r="I32" s="305">
        <f t="shared" si="1"/>
        <v>0</v>
      </c>
      <c r="J32" s="10">
        <f t="shared" si="1"/>
        <v>0</v>
      </c>
      <c r="K32" s="10">
        <f t="shared" si="1"/>
        <v>0.67650793650793561</v>
      </c>
      <c r="L32" s="10">
        <f t="shared" si="1"/>
        <v>0.84465919701323822</v>
      </c>
      <c r="M32" s="11">
        <f t="shared" si="1"/>
        <v>1.0073671957596704</v>
      </c>
      <c r="N32" s="289"/>
      <c r="O32" s="289"/>
      <c r="P32" s="289"/>
      <c r="Q32" s="289"/>
    </row>
    <row r="33" spans="2:17" ht="25.8" customHeight="1">
      <c r="B33" s="804" t="s">
        <v>135</v>
      </c>
      <c r="C33" s="43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4.1666666666666664E-2</v>
      </c>
      <c r="N33" s="289"/>
      <c r="O33" s="289"/>
      <c r="P33" s="289"/>
      <c r="Q33" s="289"/>
    </row>
    <row r="34" spans="2:17" ht="25.8" customHeight="1">
      <c r="B34" s="805"/>
      <c r="C34" s="438" t="s">
        <v>36</v>
      </c>
      <c r="D34" s="308">
        <v>0.4201388888888889</v>
      </c>
      <c r="E34" s="12">
        <v>0.35625000000000001</v>
      </c>
      <c r="F34" s="12">
        <v>0</v>
      </c>
      <c r="G34" s="12">
        <v>1063.999999999998</v>
      </c>
      <c r="H34" s="293">
        <v>0.49513888888888885</v>
      </c>
      <c r="I34" s="23">
        <v>0</v>
      </c>
      <c r="J34" s="12">
        <v>0</v>
      </c>
      <c r="K34" s="12">
        <v>0.80555555555555547</v>
      </c>
      <c r="L34" s="12">
        <v>46238.079861111109</v>
      </c>
      <c r="M34" s="13">
        <v>46238.027777777781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theme="8" tint="0.79998168889431442"/>
    <pageSetUpPr fitToPage="1"/>
  </sheetPr>
  <dimension ref="A1:R126"/>
  <sheetViews>
    <sheetView zoomScale="70" zoomScaleNormal="70" workbookViewId="0">
      <selection activeCell="B9" sqref="B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370</v>
      </c>
      <c r="B1" s="347"/>
      <c r="C1" s="348"/>
      <c r="D1" s="349" t="s">
        <v>371</v>
      </c>
      <c r="E1" s="350">
        <f>SUM(G5:G124)</f>
        <v>82083</v>
      </c>
      <c r="F1" s="351" t="s">
        <v>3</v>
      </c>
      <c r="G1" s="352">
        <f>SUM(H5:H124)</f>
        <v>1530595.9083116886</v>
      </c>
      <c r="H1" s="353" t="s">
        <v>372</v>
      </c>
      <c r="I1" s="354">
        <f>+J16+J64+J24+J38+J51+J81+J100+J91+J57+J124+J111</f>
        <v>44.002380952380953</v>
      </c>
      <c r="J1" s="863" t="s">
        <v>373</v>
      </c>
      <c r="K1" s="864"/>
      <c r="L1" s="865"/>
      <c r="M1" s="863" t="s">
        <v>374</v>
      </c>
      <c r="N1" s="864"/>
      <c r="O1" s="864"/>
      <c r="P1" s="864"/>
      <c r="Q1" s="864"/>
      <c r="R1" s="865"/>
    </row>
    <row r="2" spans="1:18" ht="26.25" customHeight="1" thickBot="1">
      <c r="A2" s="869" t="s">
        <v>375</v>
      </c>
      <c r="B2" s="870"/>
      <c r="C2" s="356"/>
      <c r="D2" s="440" t="s">
        <v>376</v>
      </c>
      <c r="E2" s="358">
        <f>AVERAGE(L16,L24,L38,L51,L100,L111,L91)</f>
        <v>499.68598569276054</v>
      </c>
      <c r="F2" s="359" t="s">
        <v>40</v>
      </c>
      <c r="G2" s="360">
        <f>G1/E1</f>
        <v>18.646929428891347</v>
      </c>
      <c r="H2" s="361" t="s">
        <v>377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378</v>
      </c>
      <c r="B3" s="873" t="s">
        <v>379</v>
      </c>
      <c r="C3" s="442"/>
      <c r="D3" s="874" t="s">
        <v>380</v>
      </c>
      <c r="E3" s="874"/>
      <c r="F3" s="875" t="s">
        <v>43</v>
      </c>
      <c r="G3" s="876" t="s">
        <v>381</v>
      </c>
      <c r="H3" s="877" t="s">
        <v>382</v>
      </c>
      <c r="I3" s="878" t="s">
        <v>383</v>
      </c>
      <c r="J3" s="880" t="s">
        <v>384</v>
      </c>
      <c r="K3" s="888" t="s">
        <v>385</v>
      </c>
      <c r="L3" s="890" t="s">
        <v>376</v>
      </c>
      <c r="M3" s="881" t="s">
        <v>48</v>
      </c>
      <c r="N3" s="881"/>
      <c r="O3" s="880" t="s">
        <v>273</v>
      </c>
      <c r="P3" s="883" t="s">
        <v>386</v>
      </c>
      <c r="Q3" s="880" t="s">
        <v>387</v>
      </c>
      <c r="R3" s="880"/>
    </row>
    <row r="4" spans="1:18" ht="15.75" customHeight="1">
      <c r="A4" s="872"/>
      <c r="B4" s="873"/>
      <c r="C4" s="442"/>
      <c r="D4" s="874"/>
      <c r="E4" s="874"/>
      <c r="F4" s="875"/>
      <c r="G4" s="876"/>
      <c r="H4" s="877"/>
      <c r="I4" s="879"/>
      <c r="J4" s="882"/>
      <c r="K4" s="889"/>
      <c r="L4" s="891"/>
      <c r="M4" s="446" t="s">
        <v>50</v>
      </c>
      <c r="N4" s="446" t="s">
        <v>51</v>
      </c>
      <c r="O4" s="882"/>
      <c r="P4" s="884"/>
      <c r="Q4" s="365" t="s">
        <v>388</v>
      </c>
      <c r="R4" s="365" t="s">
        <v>389</v>
      </c>
    </row>
    <row r="5" spans="1:18">
      <c r="A5" s="892" t="s">
        <v>390</v>
      </c>
      <c r="B5" s="366" t="s">
        <v>368</v>
      </c>
      <c r="C5" s="366"/>
      <c r="D5" s="367" t="s">
        <v>279</v>
      </c>
      <c r="E5" s="368"/>
      <c r="F5" s="369">
        <v>25.64</v>
      </c>
      <c r="G5" s="442">
        <v>695</v>
      </c>
      <c r="H5" s="370">
        <f>F5*G5</f>
        <v>17819.8</v>
      </c>
      <c r="I5" s="444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0.46180555555555558</v>
      </c>
      <c r="N5" s="375">
        <v>0.4826388888888889</v>
      </c>
      <c r="O5" s="365">
        <v>5</v>
      </c>
      <c r="P5" s="447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442">
        <v>2024</v>
      </c>
      <c r="H6" s="370">
        <f t="shared" ref="H6:H15" si="3">F6*G6</f>
        <v>60416.4</v>
      </c>
      <c r="I6" s="444"/>
      <c r="J6" s="372">
        <v>13</v>
      </c>
      <c r="K6" s="373">
        <f t="shared" si="0"/>
        <v>1868.3076923076919</v>
      </c>
      <c r="L6" s="374">
        <f t="shared" si="1"/>
        <v>143.71597633136091</v>
      </c>
      <c r="M6" s="375">
        <v>0.4861111111111111</v>
      </c>
      <c r="N6" s="375">
        <v>0.53125</v>
      </c>
      <c r="O6" s="365">
        <v>5</v>
      </c>
      <c r="P6" s="447">
        <f t="shared" si="2"/>
        <v>65.000000000000014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442">
        <v>1816</v>
      </c>
      <c r="H7" s="370">
        <f t="shared" si="3"/>
        <v>53608.32</v>
      </c>
      <c r="I7" s="444"/>
      <c r="J7" s="372">
        <v>13</v>
      </c>
      <c r="K7" s="373">
        <f t="shared" si="0"/>
        <v>1815.9999999999968</v>
      </c>
      <c r="L7" s="374">
        <f t="shared" si="1"/>
        <v>139.69230769230745</v>
      </c>
      <c r="M7" s="375">
        <v>0.53472222222222221</v>
      </c>
      <c r="N7" s="375">
        <v>0.57638888888888895</v>
      </c>
      <c r="O7" s="365">
        <v>5</v>
      </c>
      <c r="P7" s="447">
        <f t="shared" si="2"/>
        <v>60.000000000000107</v>
      </c>
      <c r="Q7" s="377"/>
      <c r="R7" s="377"/>
    </row>
    <row r="8" spans="1:18">
      <c r="A8" s="892"/>
      <c r="B8" s="366" t="s">
        <v>104</v>
      </c>
      <c r="C8" s="366"/>
      <c r="D8" s="367" t="s">
        <v>391</v>
      </c>
      <c r="E8" s="368"/>
      <c r="F8" s="369">
        <v>30</v>
      </c>
      <c r="G8" s="442">
        <v>2195</v>
      </c>
      <c r="H8" s="370">
        <f t="shared" si="3"/>
        <v>65850</v>
      </c>
      <c r="I8" s="444"/>
      <c r="J8" s="372">
        <v>13</v>
      </c>
      <c r="K8" s="373">
        <f t="shared" si="0"/>
        <v>1755.9999999999986</v>
      </c>
      <c r="L8" s="374">
        <f t="shared" si="1"/>
        <v>135.07692307692298</v>
      </c>
      <c r="M8" s="375">
        <v>0.57986111111111105</v>
      </c>
      <c r="N8" s="375">
        <v>0.63194444444444442</v>
      </c>
      <c r="O8" s="365">
        <v>5</v>
      </c>
      <c r="P8" s="447">
        <f t="shared" si="2"/>
        <v>75.000000000000057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485">
        <v>0</v>
      </c>
      <c r="G9" s="378"/>
      <c r="H9" s="370">
        <f t="shared" si="3"/>
        <v>0</v>
      </c>
      <c r="I9" s="444"/>
      <c r="J9" s="372"/>
      <c r="K9" s="373"/>
      <c r="L9" s="374"/>
      <c r="M9" s="375"/>
      <c r="N9" s="375"/>
      <c r="O9" s="365"/>
      <c r="P9" s="447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44"/>
      <c r="J10" s="372"/>
      <c r="K10" s="373"/>
      <c r="L10" s="374"/>
      <c r="M10" s="375"/>
      <c r="N10" s="375"/>
      <c r="O10" s="365"/>
      <c r="P10" s="447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44"/>
      <c r="J11" s="372"/>
      <c r="K11" s="373"/>
      <c r="L11" s="374"/>
      <c r="M11" s="375"/>
      <c r="N11" s="375"/>
      <c r="O11" s="365"/>
      <c r="P11" s="447"/>
      <c r="Q11" s="377"/>
      <c r="R11" s="377"/>
    </row>
    <row r="12" spans="1:18">
      <c r="A12" s="893"/>
      <c r="B12" s="366">
        <v>0</v>
      </c>
      <c r="C12" s="443"/>
      <c r="D12" s="367"/>
      <c r="E12" s="368"/>
      <c r="F12" s="369" t="s">
        <v>106</v>
      </c>
      <c r="G12" s="441"/>
      <c r="H12" s="370">
        <f t="shared" si="3"/>
        <v>0</v>
      </c>
      <c r="I12" s="444"/>
      <c r="J12" s="372"/>
      <c r="K12" s="373"/>
      <c r="L12" s="374"/>
      <c r="M12" s="375"/>
      <c r="N12" s="375"/>
      <c r="O12" s="365"/>
      <c r="P12" s="447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44"/>
      <c r="J13" s="372"/>
      <c r="K13" s="373"/>
      <c r="L13" s="374"/>
      <c r="M13" s="375"/>
      <c r="N13" s="375"/>
      <c r="O13" s="365"/>
      <c r="P13" s="447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44"/>
      <c r="J14" s="372"/>
      <c r="K14" s="373"/>
      <c r="L14" s="374"/>
      <c r="M14" s="375"/>
      <c r="N14" s="375"/>
      <c r="O14" s="365"/>
      <c r="P14" s="447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44"/>
      <c r="J15" s="372"/>
      <c r="K15" s="373"/>
      <c r="L15" s="374"/>
      <c r="M15" s="375"/>
      <c r="N15" s="375"/>
      <c r="O15" s="365"/>
      <c r="P15" s="447"/>
      <c r="Q15" s="365"/>
      <c r="R15" s="365"/>
    </row>
    <row r="16" spans="1:18" ht="15.75" customHeight="1">
      <c r="A16" s="894"/>
      <c r="B16" s="366">
        <v>0</v>
      </c>
      <c r="C16" s="383" t="s">
        <v>392</v>
      </c>
      <c r="D16" s="895" t="s">
        <v>393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1707.576923076922</v>
      </c>
      <c r="L16" s="389">
        <f>AVERAGE(L5:L15)</f>
        <v>139.37130177514786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394</v>
      </c>
      <c r="B17" s="366">
        <v>0</v>
      </c>
      <c r="C17" s="443"/>
      <c r="D17" s="367" t="s">
        <v>395</v>
      </c>
      <c r="E17" s="367"/>
      <c r="F17" s="369" t="s">
        <v>106</v>
      </c>
      <c r="G17" s="442">
        <v>2195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1755.9999999999998</v>
      </c>
      <c r="L17" s="374">
        <f>K17/J17</f>
        <v>175.59999999999997</v>
      </c>
      <c r="M17" s="375">
        <v>0.17013888888888887</v>
      </c>
      <c r="N17" s="375">
        <v>0.22222222222222221</v>
      </c>
      <c r="O17" s="365">
        <v>5</v>
      </c>
      <c r="P17" s="447">
        <f>(N17-M17)*24*60</f>
        <v>75.000000000000014</v>
      </c>
      <c r="Q17" s="365"/>
      <c r="R17" s="365"/>
    </row>
    <row r="18" spans="1:18" ht="15.75" customHeight="1">
      <c r="A18" s="896"/>
      <c r="B18" s="366">
        <v>0</v>
      </c>
      <c r="C18" s="443"/>
      <c r="D18" s="367" t="s">
        <v>287</v>
      </c>
      <c r="E18" s="367"/>
      <c r="F18" s="369" t="s">
        <v>106</v>
      </c>
      <c r="G18" s="441">
        <v>2024</v>
      </c>
      <c r="H18" s="370">
        <f t="shared" si="4"/>
        <v>0</v>
      </c>
      <c r="I18" s="444"/>
      <c r="J18" s="372">
        <v>9</v>
      </c>
      <c r="K18" s="373">
        <f t="shared" si="5"/>
        <v>1619.1999999999996</v>
      </c>
      <c r="L18" s="374">
        <f t="shared" ref="L18:L21" si="6">K18/J18</f>
        <v>179.91111111111107</v>
      </c>
      <c r="M18" s="375">
        <v>0.22569444444444445</v>
      </c>
      <c r="N18" s="375">
        <v>0.27777777777777779</v>
      </c>
      <c r="O18" s="365">
        <v>5</v>
      </c>
      <c r="P18" s="447">
        <f t="shared" ref="P18:P21" si="7">(N18-M18)*24*60</f>
        <v>75.000000000000014</v>
      </c>
      <c r="Q18" s="377"/>
      <c r="R18" s="377"/>
    </row>
    <row r="19" spans="1:18" ht="15.75" customHeight="1">
      <c r="A19" s="896"/>
      <c r="B19" s="366">
        <v>0</v>
      </c>
      <c r="C19" s="443"/>
      <c r="D19" s="367" t="s">
        <v>288</v>
      </c>
      <c r="E19" s="367"/>
      <c r="F19" s="369" t="s">
        <v>106</v>
      </c>
      <c r="G19" s="441">
        <v>1816</v>
      </c>
      <c r="H19" s="370">
        <f t="shared" si="4"/>
        <v>0</v>
      </c>
      <c r="I19" s="444"/>
      <c r="J19" s="372">
        <v>9</v>
      </c>
      <c r="K19" s="373">
        <f t="shared" si="5"/>
        <v>1556.5714285714289</v>
      </c>
      <c r="L19" s="374">
        <f t="shared" si="6"/>
        <v>172.95238095238099</v>
      </c>
      <c r="M19" s="375">
        <v>0.28125</v>
      </c>
      <c r="N19" s="375">
        <v>0.3298611111111111</v>
      </c>
      <c r="O19" s="365">
        <v>5</v>
      </c>
      <c r="P19" s="447">
        <f t="shared" si="7"/>
        <v>69.999999999999986</v>
      </c>
      <c r="Q19" s="377"/>
      <c r="R19" s="377"/>
    </row>
    <row r="20" spans="1:18" ht="15.75" customHeight="1">
      <c r="A20" s="897"/>
      <c r="B20" s="366" t="s">
        <v>368</v>
      </c>
      <c r="C20" s="443"/>
      <c r="D20" s="367" t="s">
        <v>396</v>
      </c>
      <c r="E20" s="367"/>
      <c r="F20" s="369">
        <v>19.63</v>
      </c>
      <c r="G20" s="441">
        <v>1333</v>
      </c>
      <c r="H20" s="370">
        <f t="shared" si="4"/>
        <v>26166.789999999997</v>
      </c>
      <c r="I20" s="444"/>
      <c r="J20" s="372">
        <v>13</v>
      </c>
      <c r="K20" s="373">
        <f t="shared" si="5"/>
        <v>1999.5000000000032</v>
      </c>
      <c r="L20" s="374">
        <f t="shared" si="6"/>
        <v>153.80769230769255</v>
      </c>
      <c r="M20" s="375">
        <v>0.33680555555555558</v>
      </c>
      <c r="N20" s="375">
        <v>0.36458333333333331</v>
      </c>
      <c r="O20" s="365">
        <v>5</v>
      </c>
      <c r="P20" s="447">
        <f t="shared" si="7"/>
        <v>39.999999999999936</v>
      </c>
      <c r="Q20" s="377"/>
      <c r="R20" s="377"/>
    </row>
    <row r="21" spans="1:18" ht="15.75" customHeight="1">
      <c r="A21" s="897"/>
      <c r="B21" s="366" t="s">
        <v>368</v>
      </c>
      <c r="C21" s="443"/>
      <c r="D21" s="367" t="s">
        <v>397</v>
      </c>
      <c r="E21" s="367"/>
      <c r="F21" s="369">
        <v>36.450000000000003</v>
      </c>
      <c r="G21" s="441">
        <v>2249</v>
      </c>
      <c r="H21" s="370">
        <f t="shared" si="4"/>
        <v>81976.05</v>
      </c>
      <c r="I21" s="444"/>
      <c r="J21" s="372">
        <v>13</v>
      </c>
      <c r="K21" s="373">
        <f t="shared" si="5"/>
        <v>1927.714285714284</v>
      </c>
      <c r="L21" s="374">
        <f t="shared" si="6"/>
        <v>148.28571428571416</v>
      </c>
      <c r="M21" s="375">
        <v>0.37152777777777773</v>
      </c>
      <c r="N21" s="375">
        <v>0.4201388888888889</v>
      </c>
      <c r="O21" s="365">
        <v>5</v>
      </c>
      <c r="P21" s="447">
        <f t="shared" si="7"/>
        <v>70.000000000000071</v>
      </c>
      <c r="Q21" s="377">
        <v>0.4201388888888889</v>
      </c>
      <c r="R21" s="377">
        <v>0.46180555555555558</v>
      </c>
    </row>
    <row r="22" spans="1:18" ht="15.75" customHeight="1">
      <c r="A22" s="897"/>
      <c r="B22" s="366">
        <v>0</v>
      </c>
      <c r="C22" s="443"/>
      <c r="D22" s="367"/>
      <c r="E22" s="368"/>
      <c r="F22" s="369" t="s">
        <v>106</v>
      </c>
      <c r="G22" s="441"/>
      <c r="H22" s="370">
        <f t="shared" si="4"/>
        <v>0</v>
      </c>
      <c r="I22" s="444"/>
      <c r="J22" s="372"/>
      <c r="K22" s="373"/>
      <c r="L22" s="374"/>
      <c r="M22" s="375"/>
      <c r="N22" s="375"/>
      <c r="O22" s="365"/>
      <c r="P22" s="447"/>
      <c r="Q22" s="365"/>
      <c r="R22" s="365"/>
    </row>
    <row r="23" spans="1:18" ht="15.75" customHeight="1">
      <c r="A23" s="897"/>
      <c r="B23" s="366">
        <v>0</v>
      </c>
      <c r="C23" s="443"/>
      <c r="D23" s="367"/>
      <c r="E23" s="368"/>
      <c r="F23" s="369" t="s">
        <v>106</v>
      </c>
      <c r="G23" s="441"/>
      <c r="H23" s="370">
        <f t="shared" si="4"/>
        <v>0</v>
      </c>
      <c r="I23" s="444"/>
      <c r="J23" s="372"/>
      <c r="K23" s="373"/>
      <c r="L23" s="374"/>
      <c r="M23" s="375"/>
      <c r="N23" s="375"/>
      <c r="O23" s="365"/>
      <c r="P23" s="447"/>
      <c r="Q23" s="365"/>
      <c r="R23" s="365"/>
    </row>
    <row r="24" spans="1:18" ht="17.399999999999999" customHeight="1">
      <c r="A24" s="898"/>
      <c r="B24" s="366">
        <v>0</v>
      </c>
      <c r="C24" s="6" t="s">
        <v>398</v>
      </c>
      <c r="D24" s="895" t="s">
        <v>393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1771.7971428571432</v>
      </c>
      <c r="L24" s="389">
        <f>AVERAGE(L17:L23)</f>
        <v>166.11137973137974</v>
      </c>
      <c r="M24" s="375"/>
      <c r="N24" s="375"/>
      <c r="O24" s="365"/>
      <c r="P24" s="365"/>
      <c r="Q24" s="365"/>
      <c r="R24" s="365"/>
    </row>
    <row r="25" spans="1:18">
      <c r="A25" s="885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442">
        <v>1426</v>
      </c>
      <c r="H25" s="370">
        <f t="shared" ref="H25:H37" si="8">F25*G25</f>
        <v>26423.780000000002</v>
      </c>
      <c r="I25" s="444"/>
      <c r="J25" s="372">
        <v>3</v>
      </c>
      <c r="K25" s="373">
        <f t="shared" ref="K25:K28" si="9">G25/P25*60</f>
        <v>2760.0000000000027</v>
      </c>
      <c r="L25" s="374">
        <f t="shared" ref="L25:L28" si="10">K25/J25</f>
        <v>920.00000000000091</v>
      </c>
      <c r="M25" s="375">
        <v>0.18055555555555555</v>
      </c>
      <c r="N25" s="375">
        <v>0.20208333333333331</v>
      </c>
      <c r="O25" s="365">
        <v>20</v>
      </c>
      <c r="P25" s="44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885"/>
      <c r="B26" s="366" t="s">
        <v>104</v>
      </c>
      <c r="C26" s="393"/>
      <c r="D26" s="394" t="s">
        <v>400</v>
      </c>
      <c r="E26" s="396"/>
      <c r="F26" s="369">
        <v>15.03</v>
      </c>
      <c r="G26" s="442">
        <v>547</v>
      </c>
      <c r="H26" s="370">
        <f t="shared" si="8"/>
        <v>8221.41</v>
      </c>
      <c r="I26" s="444"/>
      <c r="J26" s="372">
        <v>4</v>
      </c>
      <c r="K26" s="373">
        <f t="shared" si="9"/>
        <v>2735.0000000000095</v>
      </c>
      <c r="L26" s="374">
        <f t="shared" si="10"/>
        <v>683.75000000000239</v>
      </c>
      <c r="M26" s="375">
        <v>0.26111111111111113</v>
      </c>
      <c r="N26" s="375">
        <v>0.26944444444444443</v>
      </c>
      <c r="O26" s="365">
        <v>25</v>
      </c>
      <c r="P26" s="447">
        <f>(N26-M26)*24*60</f>
        <v>11.999999999999957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442">
        <v>2856</v>
      </c>
      <c r="H27" s="370">
        <f t="shared" si="8"/>
        <v>51922.080000000002</v>
      </c>
      <c r="I27" s="444"/>
      <c r="J27" s="372">
        <v>4</v>
      </c>
      <c r="K27" s="373">
        <f t="shared" si="9"/>
        <v>2763.8709677419347</v>
      </c>
      <c r="L27" s="374">
        <f t="shared" si="10"/>
        <v>690.96774193548367</v>
      </c>
      <c r="M27" s="375">
        <v>0.28333333333333333</v>
      </c>
      <c r="N27" s="375">
        <v>0.3263888888888889</v>
      </c>
      <c r="O27" s="365">
        <v>20</v>
      </c>
      <c r="P27" s="447">
        <f t="shared" ref="P27:P28" si="11">(N27-M27)*24*60</f>
        <v>62.000000000000021</v>
      </c>
      <c r="Q27" s="377"/>
      <c r="R27" s="377"/>
    </row>
    <row r="28" spans="1:18">
      <c r="A28" s="885"/>
      <c r="B28" s="366" t="s">
        <v>104</v>
      </c>
      <c r="C28" s="443"/>
      <c r="D28" s="367" t="s">
        <v>401</v>
      </c>
      <c r="E28" s="396"/>
      <c r="F28" s="369">
        <v>24.93</v>
      </c>
      <c r="G28" s="442">
        <v>1151</v>
      </c>
      <c r="H28" s="370">
        <f t="shared" si="8"/>
        <v>28694.43</v>
      </c>
      <c r="I28" s="444"/>
      <c r="J28" s="372">
        <v>3</v>
      </c>
      <c r="K28" s="373">
        <f t="shared" si="9"/>
        <v>3002.6086956521635</v>
      </c>
      <c r="L28" s="374">
        <f t="shared" si="10"/>
        <v>1000.8695652173878</v>
      </c>
      <c r="M28" s="375">
        <v>0.34027777777777773</v>
      </c>
      <c r="N28" s="375">
        <v>0.35625000000000001</v>
      </c>
      <c r="O28" s="365">
        <v>20</v>
      </c>
      <c r="P28" s="447">
        <f t="shared" si="11"/>
        <v>23.000000000000078</v>
      </c>
      <c r="Q28" s="377"/>
      <c r="R28" s="377"/>
    </row>
    <row r="29" spans="1:18">
      <c r="A29" s="885"/>
      <c r="B29" s="366">
        <v>0</v>
      </c>
      <c r="C29" s="442"/>
      <c r="D29" s="394"/>
      <c r="E29" s="396"/>
      <c r="F29" s="369" t="s">
        <v>106</v>
      </c>
      <c r="G29" s="442"/>
      <c r="H29" s="370">
        <f t="shared" si="8"/>
        <v>0</v>
      </c>
      <c r="I29" s="444"/>
      <c r="J29" s="372"/>
      <c r="K29" s="373"/>
      <c r="L29" s="374"/>
      <c r="M29" s="375"/>
      <c r="N29" s="375"/>
      <c r="O29" s="365"/>
      <c r="P29" s="447"/>
      <c r="Q29" s="377"/>
      <c r="R29" s="377"/>
    </row>
    <row r="30" spans="1:18">
      <c r="A30" s="885"/>
      <c r="B30" s="366">
        <v>0</v>
      </c>
      <c r="C30" s="442"/>
      <c r="D30" s="394"/>
      <c r="E30" s="396"/>
      <c r="F30" s="369" t="s">
        <v>106</v>
      </c>
      <c r="G30" s="442"/>
      <c r="H30" s="370">
        <f t="shared" si="8"/>
        <v>0</v>
      </c>
      <c r="I30" s="444"/>
      <c r="J30" s="372"/>
      <c r="K30" s="373"/>
      <c r="L30" s="374"/>
      <c r="M30" s="375"/>
      <c r="N30" s="375"/>
      <c r="O30" s="365"/>
      <c r="P30" s="447"/>
      <c r="Q30" s="377"/>
      <c r="R30" s="377"/>
    </row>
    <row r="31" spans="1:18" ht="15.75" customHeight="1">
      <c r="A31" s="885"/>
      <c r="B31" s="366">
        <v>0</v>
      </c>
      <c r="C31" s="443"/>
      <c r="D31" s="367"/>
      <c r="E31" s="396"/>
      <c r="F31" s="369" t="s">
        <v>106</v>
      </c>
      <c r="G31" s="442"/>
      <c r="H31" s="370">
        <f t="shared" si="8"/>
        <v>0</v>
      </c>
      <c r="I31" s="444"/>
      <c r="J31" s="372"/>
      <c r="K31" s="373"/>
      <c r="L31" s="374"/>
      <c r="M31" s="375"/>
      <c r="N31" s="375"/>
      <c r="O31" s="365"/>
      <c r="P31" s="447"/>
      <c r="Q31" s="377"/>
      <c r="R31" s="377"/>
    </row>
    <row r="32" spans="1:18">
      <c r="A32" s="885"/>
      <c r="B32" s="366">
        <v>0</v>
      </c>
      <c r="C32" s="443"/>
      <c r="D32" s="394"/>
      <c r="E32" s="368"/>
      <c r="F32" s="369" t="s">
        <v>106</v>
      </c>
      <c r="G32" s="442"/>
      <c r="H32" s="370">
        <f t="shared" si="8"/>
        <v>0</v>
      </c>
      <c r="I32" s="444"/>
      <c r="J32" s="372"/>
      <c r="K32" s="373"/>
      <c r="L32" s="374"/>
      <c r="M32" s="375"/>
      <c r="N32" s="375"/>
      <c r="O32" s="365"/>
      <c r="P32" s="447"/>
      <c r="Q32" s="377"/>
      <c r="R32" s="377"/>
    </row>
    <row r="33" spans="1:18">
      <c r="A33" s="885"/>
      <c r="B33" s="366">
        <v>0</v>
      </c>
      <c r="C33" s="442"/>
      <c r="D33" s="367"/>
      <c r="E33" s="396"/>
      <c r="F33" s="369" t="s">
        <v>106</v>
      </c>
      <c r="G33" s="442"/>
      <c r="H33" s="370">
        <f t="shared" si="8"/>
        <v>0</v>
      </c>
      <c r="I33" s="444"/>
      <c r="J33" s="372"/>
      <c r="K33" s="373"/>
      <c r="L33" s="374"/>
      <c r="M33" s="375"/>
      <c r="N33" s="375"/>
      <c r="O33" s="365"/>
      <c r="P33" s="447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44"/>
      <c r="J34" s="372"/>
      <c r="K34" s="373"/>
      <c r="L34" s="374"/>
      <c r="M34" s="375"/>
      <c r="N34" s="375"/>
      <c r="O34" s="365"/>
      <c r="P34" s="447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44"/>
      <c r="J35" s="372"/>
      <c r="K35" s="373"/>
      <c r="L35" s="374"/>
      <c r="M35" s="375"/>
      <c r="N35" s="375"/>
      <c r="O35" s="365"/>
      <c r="P35" s="447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44"/>
      <c r="J36" s="372"/>
      <c r="K36" s="373"/>
      <c r="L36" s="374"/>
      <c r="M36" s="375"/>
      <c r="N36" s="375"/>
      <c r="O36" s="365"/>
      <c r="P36" s="447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44"/>
      <c r="J37" s="372"/>
      <c r="K37" s="373"/>
      <c r="L37" s="374"/>
      <c r="M37" s="375"/>
      <c r="N37" s="375"/>
      <c r="O37" s="365"/>
      <c r="P37" s="447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2815.3699158485274</v>
      </c>
      <c r="L38" s="389">
        <f>AVERAGE(L25:L37)</f>
        <v>823.89682678821862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402</v>
      </c>
      <c r="B39" s="366">
        <v>0</v>
      </c>
      <c r="C39" s="443"/>
      <c r="D39" s="394"/>
      <c r="E39" s="368"/>
      <c r="F39" s="369" t="s">
        <v>106</v>
      </c>
      <c r="G39" s="442"/>
      <c r="H39" s="370">
        <f t="shared" ref="H39:H47" si="12">F39*G39</f>
        <v>0</v>
      </c>
      <c r="I39" s="44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443"/>
      <c r="D40" s="394"/>
      <c r="E40" s="368"/>
      <c r="F40" s="369" t="s">
        <v>106</v>
      </c>
      <c r="G40" s="442"/>
      <c r="H40" s="370">
        <f t="shared" si="12"/>
        <v>0</v>
      </c>
      <c r="I40" s="44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443"/>
      <c r="D41" s="400"/>
      <c r="E41" s="368"/>
      <c r="F41" s="369" t="s">
        <v>106</v>
      </c>
      <c r="G41" s="442"/>
      <c r="H41" s="370">
        <f t="shared" si="12"/>
        <v>0</v>
      </c>
      <c r="I41" s="44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443"/>
      <c r="D42" s="400"/>
      <c r="E42" s="368"/>
      <c r="F42" s="369" t="s">
        <v>106</v>
      </c>
      <c r="G42" s="442"/>
      <c r="H42" s="370">
        <f t="shared" si="12"/>
        <v>0</v>
      </c>
      <c r="I42" s="44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443"/>
      <c r="D43" s="394"/>
      <c r="E43" s="368"/>
      <c r="F43" s="369" t="s">
        <v>106</v>
      </c>
      <c r="G43" s="442"/>
      <c r="H43" s="370">
        <f t="shared" si="12"/>
        <v>0</v>
      </c>
      <c r="I43" s="444"/>
      <c r="J43" s="372"/>
      <c r="K43" s="373"/>
      <c r="L43" s="374"/>
      <c r="M43" s="375"/>
      <c r="N43" s="375"/>
      <c r="O43" s="365"/>
      <c r="P43" s="447"/>
      <c r="Q43" s="377"/>
      <c r="R43" s="377"/>
    </row>
    <row r="44" spans="1:18">
      <c r="A44" s="900"/>
      <c r="B44" s="366">
        <v>0</v>
      </c>
      <c r="C44" s="443"/>
      <c r="D44" s="401"/>
      <c r="E44" s="402"/>
      <c r="F44" s="369" t="s">
        <v>106</v>
      </c>
      <c r="G44" s="403"/>
      <c r="H44" s="404">
        <f t="shared" si="12"/>
        <v>0</v>
      </c>
      <c r="I44" s="445"/>
      <c r="J44" s="372"/>
      <c r="K44" s="373"/>
      <c r="L44" s="374"/>
      <c r="M44" s="375"/>
      <c r="N44" s="375"/>
      <c r="O44" s="365"/>
      <c r="P44" s="447"/>
      <c r="Q44" s="377"/>
      <c r="R44" s="377"/>
    </row>
    <row r="45" spans="1:18">
      <c r="A45" s="900"/>
      <c r="B45" s="366">
        <v>0</v>
      </c>
      <c r="C45" s="443"/>
      <c r="D45" s="400"/>
      <c r="E45" s="396"/>
      <c r="F45" s="369" t="s">
        <v>106</v>
      </c>
      <c r="G45" s="442"/>
      <c r="H45" s="370">
        <f t="shared" si="12"/>
        <v>0</v>
      </c>
      <c r="I45" s="444"/>
      <c r="J45" s="372"/>
      <c r="K45" s="373"/>
      <c r="L45" s="374"/>
      <c r="M45" s="375"/>
      <c r="N45" s="375"/>
      <c r="O45" s="365"/>
      <c r="P45" s="447"/>
      <c r="Q45" s="377"/>
      <c r="R45" s="377"/>
    </row>
    <row r="46" spans="1:18">
      <c r="A46" s="900"/>
      <c r="B46" s="366">
        <v>0</v>
      </c>
      <c r="C46" s="443"/>
      <c r="D46" s="400"/>
      <c r="E46" s="402"/>
      <c r="F46" s="369" t="s">
        <v>106</v>
      </c>
      <c r="G46" s="403"/>
      <c r="H46" s="404">
        <f t="shared" si="12"/>
        <v>0</v>
      </c>
      <c r="I46" s="445"/>
      <c r="J46" s="372"/>
      <c r="K46" s="373"/>
      <c r="L46" s="374"/>
      <c r="M46" s="375"/>
      <c r="N46" s="375"/>
      <c r="O46" s="365"/>
      <c r="P46" s="447"/>
      <c r="Q46" s="377"/>
      <c r="R46" s="377"/>
    </row>
    <row r="47" spans="1:18">
      <c r="A47" s="900"/>
      <c r="B47" s="366">
        <v>0</v>
      </c>
      <c r="C47" s="443"/>
      <c r="D47" s="395"/>
      <c r="E47" s="396"/>
      <c r="F47" s="369" t="s">
        <v>106</v>
      </c>
      <c r="G47" s="442"/>
      <c r="H47" s="370">
        <f t="shared" si="12"/>
        <v>0</v>
      </c>
      <c r="I47" s="444"/>
      <c r="J47" s="372"/>
      <c r="K47" s="373"/>
      <c r="L47" s="374"/>
      <c r="M47" s="375"/>
      <c r="N47" s="375"/>
      <c r="O47" s="365"/>
      <c r="P47" s="447"/>
      <c r="Q47" s="377"/>
      <c r="R47" s="377"/>
    </row>
    <row r="48" spans="1:18">
      <c r="A48" s="901"/>
      <c r="B48" s="366">
        <v>0</v>
      </c>
      <c r="C48" s="442"/>
      <c r="D48" s="395"/>
      <c r="E48" s="406"/>
      <c r="F48" s="369" t="s">
        <v>106</v>
      </c>
      <c r="G48" s="442"/>
      <c r="H48" s="370"/>
      <c r="I48" s="444"/>
      <c r="J48" s="372"/>
      <c r="K48" s="373"/>
      <c r="L48" s="374"/>
      <c r="M48" s="375"/>
      <c r="N48" s="375"/>
      <c r="O48" s="365"/>
      <c r="P48" s="447"/>
      <c r="Q48" s="377"/>
      <c r="R48" s="377"/>
    </row>
    <row r="49" spans="1:18">
      <c r="A49" s="901"/>
      <c r="B49" s="366">
        <v>0</v>
      </c>
      <c r="C49" s="442"/>
      <c r="D49" s="394"/>
      <c r="E49" s="407"/>
      <c r="F49" s="369" t="s">
        <v>106</v>
      </c>
      <c r="G49" s="365"/>
      <c r="H49" s="404">
        <f>F49*G49</f>
        <v>0</v>
      </c>
      <c r="I49" s="447"/>
      <c r="J49" s="372"/>
      <c r="K49" s="373"/>
      <c r="L49" s="374"/>
      <c r="M49" s="375"/>
      <c r="N49" s="375"/>
      <c r="O49" s="365"/>
      <c r="P49" s="447"/>
      <c r="Q49" s="377"/>
      <c r="R49" s="377"/>
    </row>
    <row r="50" spans="1:18">
      <c r="A50" s="901"/>
      <c r="B50" s="366">
        <v>0</v>
      </c>
      <c r="C50" s="442"/>
      <c r="D50" s="395"/>
      <c r="E50" s="407"/>
      <c r="F50" s="369" t="s">
        <v>106</v>
      </c>
      <c r="G50" s="365"/>
      <c r="H50" s="404">
        <f>F50*G50</f>
        <v>0</v>
      </c>
      <c r="I50" s="447"/>
      <c r="J50" s="372"/>
      <c r="K50" s="373"/>
      <c r="L50" s="374"/>
      <c r="M50" s="375"/>
      <c r="N50" s="375"/>
      <c r="O50" s="365"/>
      <c r="P50" s="447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393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403</v>
      </c>
      <c r="B52" s="366" t="s">
        <v>104</v>
      </c>
      <c r="C52" s="443"/>
      <c r="D52" s="395" t="s">
        <v>300</v>
      </c>
      <c r="E52" s="411"/>
      <c r="F52" s="369">
        <v>18.18</v>
      </c>
      <c r="G52" s="442">
        <v>798</v>
      </c>
      <c r="H52" s="370">
        <f>F52*G52</f>
        <v>14507.64</v>
      </c>
      <c r="I52" s="444"/>
      <c r="J52" s="372">
        <v>3</v>
      </c>
      <c r="K52" s="373">
        <f>G52/P52*60</f>
        <v>3191.9999999999941</v>
      </c>
      <c r="L52" s="374">
        <f>K52/J52</f>
        <v>1063.999999999998</v>
      </c>
      <c r="M52" s="375">
        <v>0.30555555555555552</v>
      </c>
      <c r="N52" s="375">
        <v>0.31597222222222221</v>
      </c>
      <c r="O52" s="373">
        <v>20</v>
      </c>
      <c r="P52" s="447">
        <f>(N52-M52)*24*60</f>
        <v>15.000000000000027</v>
      </c>
      <c r="Q52" s="377"/>
      <c r="R52" s="377"/>
    </row>
    <row r="53" spans="1:18" ht="15.6" customHeight="1">
      <c r="A53" s="904"/>
      <c r="B53" s="366" t="s">
        <v>104</v>
      </c>
      <c r="C53" s="443"/>
      <c r="D53" s="395" t="s">
        <v>301</v>
      </c>
      <c r="E53" s="412"/>
      <c r="F53" s="369">
        <v>25.03</v>
      </c>
      <c r="G53" s="378">
        <v>310</v>
      </c>
      <c r="H53" s="370">
        <f t="shared" ref="H53:H116" si="13">F53*G53</f>
        <v>7759.3</v>
      </c>
      <c r="I53" s="444"/>
      <c r="J53" s="372">
        <v>4</v>
      </c>
      <c r="K53" s="373">
        <f t="shared" ref="K53:K59" si="14">G53/P53*60</f>
        <v>3099.9999999999695</v>
      </c>
      <c r="L53" s="374">
        <f t="shared" ref="L53:L59" si="15">K53/J53</f>
        <v>774.99999999999238</v>
      </c>
      <c r="M53" s="375">
        <v>0.3298611111111111</v>
      </c>
      <c r="N53" s="375">
        <v>0.33402777777777781</v>
      </c>
      <c r="O53" s="373">
        <v>20</v>
      </c>
      <c r="P53" s="447">
        <f t="shared" ref="P53:P59" si="16">(N53-M53)*24*60</f>
        <v>6.0000000000000586</v>
      </c>
      <c r="Q53" s="377"/>
      <c r="R53" s="377"/>
    </row>
    <row r="54" spans="1:18" ht="15.6" customHeight="1">
      <c r="A54" s="904"/>
      <c r="B54" s="366" t="s">
        <v>104</v>
      </c>
      <c r="C54" s="443"/>
      <c r="D54" s="395" t="s">
        <v>302</v>
      </c>
      <c r="E54" s="368"/>
      <c r="F54" s="369">
        <v>24.82</v>
      </c>
      <c r="G54" s="378">
        <v>481</v>
      </c>
      <c r="H54" s="370">
        <f t="shared" si="13"/>
        <v>11938.42</v>
      </c>
      <c r="I54" s="444"/>
      <c r="J54" s="372">
        <v>4</v>
      </c>
      <c r="K54" s="373">
        <f t="shared" si="14"/>
        <v>3206.6666666666497</v>
      </c>
      <c r="L54" s="374">
        <f t="shared" si="15"/>
        <v>801.66666666666242</v>
      </c>
      <c r="M54" s="375">
        <v>0.34791666666666665</v>
      </c>
      <c r="N54" s="375">
        <v>0.35416666666666669</v>
      </c>
      <c r="O54" s="373">
        <v>20</v>
      </c>
      <c r="P54" s="447">
        <f t="shared" si="16"/>
        <v>9.000000000000048</v>
      </c>
      <c r="Q54" s="377"/>
      <c r="R54" s="377"/>
    </row>
    <row r="55" spans="1:18" ht="15.6" customHeight="1">
      <c r="A55" s="904"/>
      <c r="B55" s="366" t="s">
        <v>104</v>
      </c>
      <c r="C55" s="443"/>
      <c r="D55" s="394" t="s">
        <v>404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44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0.36805555555555558</v>
      </c>
      <c r="N55" s="375">
        <v>0.37083333333333335</v>
      </c>
      <c r="O55" s="373">
        <v>20</v>
      </c>
      <c r="P55" s="447">
        <f t="shared" si="16"/>
        <v>3.9999999999999858</v>
      </c>
      <c r="Q55" s="377">
        <v>0.37083333333333335</v>
      </c>
      <c r="R55" s="377">
        <v>0.41250000000000003</v>
      </c>
    </row>
    <row r="56" spans="1:18" ht="15.6" customHeight="1">
      <c r="A56" s="904"/>
      <c r="B56" s="366" t="s">
        <v>104</v>
      </c>
      <c r="C56" s="443"/>
      <c r="D56" s="395" t="s">
        <v>304</v>
      </c>
      <c r="E56" s="396"/>
      <c r="F56" s="369">
        <v>30</v>
      </c>
      <c r="G56" s="378">
        <v>889</v>
      </c>
      <c r="H56" s="370">
        <f t="shared" si="13"/>
        <v>26670</v>
      </c>
      <c r="I56" s="444"/>
      <c r="J56" s="372">
        <v>4</v>
      </c>
      <c r="K56" s="373">
        <f t="shared" si="14"/>
        <v>3137.6470588235252</v>
      </c>
      <c r="L56" s="374">
        <f t="shared" si="15"/>
        <v>784.4117647058813</v>
      </c>
      <c r="M56" s="375">
        <v>0.42986111111111108</v>
      </c>
      <c r="N56" s="375">
        <v>0.44166666666666665</v>
      </c>
      <c r="O56" s="373">
        <v>25</v>
      </c>
      <c r="P56" s="447">
        <f t="shared" si="16"/>
        <v>17.000000000000021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405</v>
      </c>
      <c r="E57" s="396"/>
      <c r="F57" s="369">
        <v>20.72</v>
      </c>
      <c r="G57" s="378">
        <v>673</v>
      </c>
      <c r="H57" s="370">
        <f t="shared" si="13"/>
        <v>13944.56</v>
      </c>
      <c r="I57" s="444"/>
      <c r="J57" s="372">
        <v>3</v>
      </c>
      <c r="K57" s="373">
        <f t="shared" si="14"/>
        <v>3106.153846153838</v>
      </c>
      <c r="L57" s="374">
        <f t="shared" si="15"/>
        <v>1035.3846153846127</v>
      </c>
      <c r="M57" s="375">
        <v>0.45555555555555555</v>
      </c>
      <c r="N57" s="375">
        <v>0.46458333333333335</v>
      </c>
      <c r="O57" s="373">
        <v>20</v>
      </c>
      <c r="P57" s="447">
        <f t="shared" si="16"/>
        <v>13.000000000000034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406</v>
      </c>
      <c r="E58" s="396"/>
      <c r="F58" s="369">
        <v>17.07</v>
      </c>
      <c r="G58" s="414">
        <v>1125</v>
      </c>
      <c r="H58" s="370">
        <f t="shared" si="13"/>
        <v>19203.75</v>
      </c>
      <c r="I58" s="444"/>
      <c r="J58" s="372">
        <v>3</v>
      </c>
      <c r="K58" s="373">
        <f t="shared" si="14"/>
        <v>3068.181818181818</v>
      </c>
      <c r="L58" s="374">
        <f t="shared" si="15"/>
        <v>1022.7272727272726</v>
      </c>
      <c r="M58" s="375">
        <v>0.47847222222222219</v>
      </c>
      <c r="N58" s="375">
        <v>0.49374999999999997</v>
      </c>
      <c r="O58" s="373">
        <v>20</v>
      </c>
      <c r="P58" s="447">
        <f t="shared" si="16"/>
        <v>22</v>
      </c>
      <c r="Q58" s="377"/>
      <c r="R58" s="377"/>
    </row>
    <row r="59" spans="1:18" ht="15.6" customHeight="1">
      <c r="A59" s="904"/>
      <c r="B59" s="366" t="s">
        <v>104</v>
      </c>
      <c r="C59" s="443"/>
      <c r="D59" s="395" t="s">
        <v>407</v>
      </c>
      <c r="E59" s="396"/>
      <c r="F59" s="369">
        <v>27.48</v>
      </c>
      <c r="G59" s="378">
        <v>2118</v>
      </c>
      <c r="H59" s="370">
        <f t="shared" si="13"/>
        <v>58202.64</v>
      </c>
      <c r="I59" s="444"/>
      <c r="J59" s="372">
        <v>3</v>
      </c>
      <c r="K59" s="373">
        <f t="shared" si="14"/>
        <v>3176.9999999999991</v>
      </c>
      <c r="L59" s="374">
        <f t="shared" si="15"/>
        <v>1058.9999999999998</v>
      </c>
      <c r="M59" s="375">
        <v>0.50763888888888886</v>
      </c>
      <c r="N59" s="375">
        <v>0.53541666666666665</v>
      </c>
      <c r="O59" s="373">
        <v>20</v>
      </c>
      <c r="P59" s="447">
        <f t="shared" si="16"/>
        <v>40.000000000000014</v>
      </c>
      <c r="Q59" s="377"/>
      <c r="R59" s="377"/>
    </row>
    <row r="60" spans="1:18" ht="15.6" customHeight="1">
      <c r="A60" s="904"/>
      <c r="B60" s="366">
        <v>0</v>
      </c>
      <c r="C60" s="443"/>
      <c r="D60" s="395"/>
      <c r="E60" s="415"/>
      <c r="F60" s="369" t="s">
        <v>106</v>
      </c>
      <c r="G60" s="378"/>
      <c r="H60" s="370">
        <f t="shared" si="13"/>
        <v>0</v>
      </c>
      <c r="I60" s="444"/>
      <c r="J60" s="372"/>
      <c r="K60" s="373"/>
      <c r="L60" s="374"/>
      <c r="M60" s="375"/>
      <c r="N60" s="375"/>
      <c r="O60" s="373"/>
      <c r="P60" s="447"/>
      <c r="Q60" s="377"/>
      <c r="R60" s="377"/>
    </row>
    <row r="61" spans="1:18" ht="15.6" customHeight="1">
      <c r="A61" s="904"/>
      <c r="B61" s="366">
        <v>0</v>
      </c>
      <c r="C61" s="443"/>
      <c r="D61" s="394"/>
      <c r="E61" s="396"/>
      <c r="F61" s="369" t="s">
        <v>106</v>
      </c>
      <c r="G61" s="378"/>
      <c r="H61" s="370">
        <f t="shared" si="13"/>
        <v>0</v>
      </c>
      <c r="I61" s="444"/>
      <c r="J61" s="372"/>
      <c r="K61" s="373"/>
      <c r="L61" s="374"/>
      <c r="M61" s="375"/>
      <c r="N61" s="375"/>
      <c r="O61" s="373"/>
      <c r="P61" s="447"/>
      <c r="Q61" s="377"/>
      <c r="R61" s="377"/>
    </row>
    <row r="62" spans="1:18" ht="15.6" customHeight="1">
      <c r="A62" s="904"/>
      <c r="B62" s="366">
        <v>0</v>
      </c>
      <c r="C62" s="443"/>
      <c r="D62" s="395"/>
      <c r="E62" s="416"/>
      <c r="F62" s="369" t="s">
        <v>106</v>
      </c>
      <c r="G62" s="378"/>
      <c r="H62" s="370">
        <f t="shared" si="13"/>
        <v>0</v>
      </c>
      <c r="I62" s="444"/>
      <c r="J62" s="372"/>
      <c r="K62" s="373"/>
      <c r="L62" s="374"/>
      <c r="M62" s="375"/>
      <c r="N62" s="375"/>
      <c r="O62" s="373"/>
      <c r="P62" s="447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45"/>
      <c r="J63" s="372"/>
      <c r="K63" s="373"/>
      <c r="L63" s="374"/>
      <c r="M63" s="375"/>
      <c r="N63" s="375"/>
      <c r="O63" s="365"/>
      <c r="P63" s="447"/>
      <c r="Q63" s="377"/>
      <c r="R63" s="377"/>
    </row>
    <row r="64" spans="1:18" ht="15.75" customHeight="1">
      <c r="A64" s="905"/>
      <c r="B64" s="366">
        <v>0</v>
      </c>
      <c r="C64" s="6" t="s">
        <v>408</v>
      </c>
      <c r="D64" s="895" t="s">
        <v>393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3125.3311737282256</v>
      </c>
      <c r="L64" s="389">
        <f>AVERAGE(L52:L63)</f>
        <v>911.99253993555283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409</v>
      </c>
      <c r="B65" s="366" t="s">
        <v>104</v>
      </c>
      <c r="C65" s="443"/>
      <c r="D65" s="394" t="s">
        <v>410</v>
      </c>
      <c r="E65" s="411"/>
      <c r="F65" s="369">
        <v>22.281818181818181</v>
      </c>
      <c r="G65" s="442">
        <v>373</v>
      </c>
      <c r="H65" s="370">
        <f>F65*G65</f>
        <v>8311.1181818181813</v>
      </c>
      <c r="I65" s="444"/>
      <c r="J65" s="372">
        <v>4</v>
      </c>
      <c r="K65" s="373">
        <f t="shared" ref="K65:K71" si="17">G65/P65*60</f>
        <v>3197.1428571428501</v>
      </c>
      <c r="L65" s="374">
        <f t="shared" ref="L65:L71" si="18">K65/J65</f>
        <v>799.28571428571252</v>
      </c>
      <c r="M65" s="375">
        <v>0.18055555555555555</v>
      </c>
      <c r="N65" s="375">
        <v>0.18541666666666667</v>
      </c>
      <c r="O65" s="373">
        <v>20</v>
      </c>
      <c r="P65" s="447">
        <f>(N65-M65)*24*60</f>
        <v>7.0000000000000151</v>
      </c>
      <c r="Q65" s="377"/>
      <c r="R65" s="377"/>
    </row>
    <row r="66" spans="1:18" ht="15.6" customHeight="1">
      <c r="A66" s="907"/>
      <c r="B66" s="366" t="s">
        <v>104</v>
      </c>
      <c r="C66" s="443"/>
      <c r="D66" s="401" t="s">
        <v>311</v>
      </c>
      <c r="E66" s="412"/>
      <c r="F66" s="369">
        <v>14.03</v>
      </c>
      <c r="G66" s="378">
        <v>2819</v>
      </c>
      <c r="H66" s="370">
        <f t="shared" ref="H66:H74" si="19">F66*G66</f>
        <v>39550.57</v>
      </c>
      <c r="I66" s="444"/>
      <c r="J66" s="372">
        <v>3</v>
      </c>
      <c r="K66" s="373">
        <f t="shared" si="17"/>
        <v>3191.3207547169782</v>
      </c>
      <c r="L66" s="374">
        <f t="shared" si="18"/>
        <v>1063.7735849056594</v>
      </c>
      <c r="M66" s="375">
        <v>0.19930555555555554</v>
      </c>
      <c r="N66" s="375">
        <v>0.23611111111111113</v>
      </c>
      <c r="O66" s="373">
        <v>20</v>
      </c>
      <c r="P66" s="447">
        <f t="shared" ref="P66:P71" si="20">(N66-M66)*24*60</f>
        <v>53.00000000000005</v>
      </c>
      <c r="Q66" s="377"/>
      <c r="R66" s="377"/>
    </row>
    <row r="67" spans="1:18" ht="15.6" customHeight="1">
      <c r="A67" s="907"/>
      <c r="B67" s="366" t="s">
        <v>104</v>
      </c>
      <c r="C67" s="443"/>
      <c r="D67" s="394" t="s">
        <v>312</v>
      </c>
      <c r="E67" s="396"/>
      <c r="F67" s="369">
        <v>18.18</v>
      </c>
      <c r="G67" s="378">
        <v>1303</v>
      </c>
      <c r="H67" s="370">
        <f t="shared" si="19"/>
        <v>23688.54</v>
      </c>
      <c r="I67" s="444"/>
      <c r="J67" s="372">
        <v>3</v>
      </c>
      <c r="K67" s="373">
        <f t="shared" si="17"/>
        <v>3127.2000000000007</v>
      </c>
      <c r="L67" s="374">
        <f t="shared" si="18"/>
        <v>1042.4000000000003</v>
      </c>
      <c r="M67" s="375">
        <v>0.25</v>
      </c>
      <c r="N67" s="375">
        <v>0.2673611111111111</v>
      </c>
      <c r="O67" s="373">
        <v>20</v>
      </c>
      <c r="P67" s="447">
        <f t="shared" si="20"/>
        <v>24.999999999999993</v>
      </c>
      <c r="Q67" s="377"/>
      <c r="R67" s="377"/>
    </row>
    <row r="68" spans="1:18" ht="15.6" customHeight="1">
      <c r="A68" s="907"/>
      <c r="B68" s="366" t="s">
        <v>104</v>
      </c>
      <c r="C68" s="443"/>
      <c r="D68" s="400" t="s">
        <v>411</v>
      </c>
      <c r="E68" s="396"/>
      <c r="F68" s="369">
        <v>17.890909090909091</v>
      </c>
      <c r="G68" s="378">
        <v>1415</v>
      </c>
      <c r="H68" s="370">
        <f t="shared" si="19"/>
        <v>25315.636363636364</v>
      </c>
      <c r="I68" s="444"/>
      <c r="J68" s="372">
        <v>3</v>
      </c>
      <c r="K68" s="373">
        <f t="shared" si="17"/>
        <v>3144.4444444444462</v>
      </c>
      <c r="L68" s="374">
        <f t="shared" si="18"/>
        <v>1048.1481481481487</v>
      </c>
      <c r="M68" s="375">
        <v>0.28125</v>
      </c>
      <c r="N68" s="375">
        <v>0.3</v>
      </c>
      <c r="O68" s="373">
        <v>20</v>
      </c>
      <c r="P68" s="447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907"/>
      <c r="B69" s="366" t="s">
        <v>104</v>
      </c>
      <c r="C69" s="443"/>
      <c r="D69" s="394" t="s">
        <v>412</v>
      </c>
      <c r="E69" s="396"/>
      <c r="F69" s="369">
        <v>16.66</v>
      </c>
      <c r="G69" s="378">
        <v>2665</v>
      </c>
      <c r="H69" s="370">
        <f t="shared" si="19"/>
        <v>44398.9</v>
      </c>
      <c r="I69" s="444"/>
      <c r="J69" s="372">
        <v>4</v>
      </c>
      <c r="K69" s="373">
        <f t="shared" si="17"/>
        <v>3198.0000000000009</v>
      </c>
      <c r="L69" s="374">
        <f t="shared" si="18"/>
        <v>799.50000000000023</v>
      </c>
      <c r="M69" s="375">
        <v>0.35902777777777778</v>
      </c>
      <c r="N69" s="375">
        <v>0.39374999999999999</v>
      </c>
      <c r="O69" s="373">
        <v>25</v>
      </c>
      <c r="P69" s="447">
        <f t="shared" si="20"/>
        <v>49.999999999999986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1394</v>
      </c>
      <c r="H70" s="370">
        <f t="shared" si="19"/>
        <v>41820</v>
      </c>
      <c r="I70" s="444"/>
      <c r="J70" s="372">
        <v>4</v>
      </c>
      <c r="K70" s="373">
        <f t="shared" si="17"/>
        <v>3097.7777777777792</v>
      </c>
      <c r="L70" s="374">
        <f t="shared" si="18"/>
        <v>774.4444444444448</v>
      </c>
      <c r="M70" s="375">
        <v>0.40763888888888888</v>
      </c>
      <c r="N70" s="375">
        <v>0.42638888888888887</v>
      </c>
      <c r="O70" s="373">
        <v>20</v>
      </c>
      <c r="P70" s="447">
        <f t="shared" si="20"/>
        <v>26.999999999999986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4181</v>
      </c>
      <c r="H71" s="370">
        <f t="shared" si="19"/>
        <v>59728.57142857142</v>
      </c>
      <c r="I71" s="444"/>
      <c r="J71" s="372">
        <v>3</v>
      </c>
      <c r="K71" s="373">
        <f t="shared" si="17"/>
        <v>3175.4430379746855</v>
      </c>
      <c r="L71" s="374">
        <f t="shared" si="18"/>
        <v>1058.4810126582286</v>
      </c>
      <c r="M71" s="375">
        <v>0.44027777777777777</v>
      </c>
      <c r="N71" s="375">
        <v>0.49513888888888885</v>
      </c>
      <c r="O71" s="373">
        <v>20</v>
      </c>
      <c r="P71" s="447">
        <f t="shared" si="20"/>
        <v>78.999999999999957</v>
      </c>
      <c r="Q71" s="377"/>
      <c r="R71" s="377"/>
    </row>
    <row r="72" spans="1:18" ht="15.6" customHeight="1">
      <c r="A72" s="907"/>
      <c r="B72" s="366">
        <v>0</v>
      </c>
      <c r="C72" s="443"/>
      <c r="D72" s="400"/>
      <c r="E72" s="396"/>
      <c r="F72" s="369" t="s">
        <v>106</v>
      </c>
      <c r="G72" s="378"/>
      <c r="H72" s="370">
        <f t="shared" si="19"/>
        <v>0</v>
      </c>
      <c r="I72" s="444"/>
      <c r="J72" s="372"/>
      <c r="K72" s="373"/>
      <c r="L72" s="374"/>
      <c r="M72" s="375"/>
      <c r="N72" s="375"/>
      <c r="O72" s="373"/>
      <c r="P72" s="447"/>
      <c r="Q72" s="377"/>
      <c r="R72" s="377"/>
    </row>
    <row r="73" spans="1:18" ht="15.6" customHeight="1">
      <c r="A73" s="907"/>
      <c r="B73" s="366">
        <v>0</v>
      </c>
      <c r="C73" s="443"/>
      <c r="D73" s="400"/>
      <c r="E73" s="396"/>
      <c r="F73" s="369" t="s">
        <v>106</v>
      </c>
      <c r="G73" s="378"/>
      <c r="H73" s="370">
        <f t="shared" si="19"/>
        <v>0</v>
      </c>
      <c r="I73" s="444"/>
      <c r="J73" s="372"/>
      <c r="K73" s="373"/>
      <c r="L73" s="374"/>
      <c r="M73" s="375"/>
      <c r="N73" s="375"/>
      <c r="O73" s="373"/>
      <c r="P73" s="447"/>
      <c r="Q73" s="377"/>
      <c r="R73" s="377"/>
    </row>
    <row r="74" spans="1:18" ht="15.6" customHeight="1">
      <c r="A74" s="907"/>
      <c r="B74" s="366">
        <v>0</v>
      </c>
      <c r="C74" s="443"/>
      <c r="D74" s="400"/>
      <c r="E74" s="396"/>
      <c r="F74" s="369" t="s">
        <v>106</v>
      </c>
      <c r="G74" s="378"/>
      <c r="H74" s="370">
        <f t="shared" si="19"/>
        <v>0</v>
      </c>
      <c r="I74" s="444"/>
      <c r="J74" s="372"/>
      <c r="K74" s="373"/>
      <c r="L74" s="374"/>
      <c r="M74" s="375"/>
      <c r="N74" s="375"/>
      <c r="O74" s="373"/>
      <c r="P74" s="447"/>
      <c r="Q74" s="377"/>
      <c r="R74" s="377"/>
    </row>
    <row r="75" spans="1:18" ht="15.75" customHeight="1">
      <c r="A75" s="908"/>
      <c r="B75" s="366">
        <v>0</v>
      </c>
      <c r="C75" s="6" t="s">
        <v>414</v>
      </c>
      <c r="D75" s="895" t="s">
        <v>393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3161.6184102938196</v>
      </c>
      <c r="L75" s="389">
        <f>AVERAGE(L65:L74)</f>
        <v>940.86184349174198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47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442"/>
      <c r="H77" s="370">
        <f t="shared" si="13"/>
        <v>0</v>
      </c>
      <c r="I77" s="444"/>
      <c r="J77" s="372"/>
      <c r="K77" s="373"/>
      <c r="L77" s="374"/>
      <c r="M77" s="375"/>
      <c r="N77" s="375"/>
      <c r="O77" s="365"/>
      <c r="P77" s="447"/>
      <c r="Q77" s="365"/>
      <c r="R77" s="365"/>
    </row>
    <row r="78" spans="1:18">
      <c r="A78" s="909"/>
      <c r="B78" s="366">
        <v>0</v>
      </c>
      <c r="C78" s="383"/>
      <c r="D78" s="448"/>
      <c r="E78" s="448"/>
      <c r="F78" s="369" t="s">
        <v>106</v>
      </c>
      <c r="G78" s="397"/>
      <c r="H78" s="370">
        <f t="shared" si="13"/>
        <v>0</v>
      </c>
      <c r="I78" s="444"/>
      <c r="J78" s="372"/>
      <c r="K78" s="373"/>
      <c r="L78" s="374"/>
      <c r="M78" s="375"/>
      <c r="N78" s="375"/>
      <c r="O78" s="365"/>
      <c r="P78" s="447"/>
      <c r="Q78" s="365"/>
      <c r="R78" s="365"/>
    </row>
    <row r="79" spans="1:18">
      <c r="A79" s="909"/>
      <c r="B79" s="366">
        <v>0</v>
      </c>
      <c r="C79" s="383"/>
      <c r="D79" s="448"/>
      <c r="E79" s="448"/>
      <c r="F79" s="369" t="s">
        <v>106</v>
      </c>
      <c r="G79" s="397"/>
      <c r="H79" s="370">
        <f t="shared" si="13"/>
        <v>0</v>
      </c>
      <c r="I79" s="444"/>
      <c r="J79" s="372"/>
      <c r="K79" s="373"/>
      <c r="L79" s="374"/>
      <c r="M79" s="375"/>
      <c r="N79" s="375"/>
      <c r="O79" s="365"/>
      <c r="P79" s="447"/>
      <c r="Q79" s="365"/>
      <c r="R79" s="365"/>
    </row>
    <row r="80" spans="1:18">
      <c r="A80" s="909"/>
      <c r="B80" s="366">
        <v>0</v>
      </c>
      <c r="C80" s="383"/>
      <c r="D80" s="448"/>
      <c r="E80" s="448"/>
      <c r="F80" s="369" t="s">
        <v>106</v>
      </c>
      <c r="G80" s="397"/>
      <c r="H80" s="370">
        <f t="shared" si="13"/>
        <v>0</v>
      </c>
      <c r="I80" s="444"/>
      <c r="J80" s="372"/>
      <c r="K80" s="373"/>
      <c r="L80" s="374"/>
      <c r="M80" s="375"/>
      <c r="N80" s="375"/>
      <c r="O80" s="365"/>
      <c r="P80" s="447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393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415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44"/>
      <c r="J82" s="372"/>
      <c r="K82" s="373"/>
      <c r="L82" s="374"/>
      <c r="M82" s="375"/>
      <c r="N82" s="375"/>
      <c r="O82" s="373"/>
      <c r="P82" s="447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44"/>
      <c r="J83" s="372"/>
      <c r="K83" s="373"/>
      <c r="L83" s="374"/>
      <c r="M83" s="375"/>
      <c r="N83" s="375"/>
      <c r="O83" s="373"/>
      <c r="P83" s="447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4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4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442"/>
      <c r="H86" s="423">
        <f t="shared" si="21"/>
        <v>0</v>
      </c>
      <c r="I86" s="44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442"/>
      <c r="H87" s="423">
        <f t="shared" si="21"/>
        <v>0</v>
      </c>
      <c r="I87" s="44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442"/>
      <c r="H88" s="423">
        <f t="shared" si="21"/>
        <v>0</v>
      </c>
      <c r="I88" s="44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442"/>
      <c r="H89" s="423">
        <f t="shared" si="21"/>
        <v>0</v>
      </c>
      <c r="I89" s="44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442"/>
      <c r="H90" s="423">
        <f t="shared" si="21"/>
        <v>0</v>
      </c>
      <c r="I90" s="44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399</v>
      </c>
      <c r="D91" s="914" t="s">
        <v>393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416</v>
      </c>
      <c r="B92" s="366" t="s">
        <v>104</v>
      </c>
      <c r="C92" s="383"/>
      <c r="D92" s="427" t="s">
        <v>417</v>
      </c>
      <c r="E92" s="421"/>
      <c r="F92" s="369">
        <v>24.54</v>
      </c>
      <c r="G92" s="442">
        <v>1240</v>
      </c>
      <c r="H92" s="370">
        <f t="shared" ref="H92:H99" si="22">F92*G92</f>
        <v>30429.599999999999</v>
      </c>
      <c r="I92" s="444"/>
      <c r="J92" s="372">
        <v>3</v>
      </c>
      <c r="K92" s="373">
        <f>G92/P92*60</f>
        <v>2125.7142857142835</v>
      </c>
      <c r="L92" s="374">
        <f t="shared" ref="L92:L94" si="23">K92/J92</f>
        <v>708.57142857142787</v>
      </c>
      <c r="M92" s="375">
        <v>0.72222222222222221</v>
      </c>
      <c r="N92" s="375">
        <v>0.74652777777777779</v>
      </c>
      <c r="O92" s="365">
        <v>20</v>
      </c>
      <c r="P92" s="447">
        <f>(N92-M92)*24*60</f>
        <v>35.000000000000036</v>
      </c>
      <c r="Q92" s="377"/>
      <c r="R92" s="377"/>
    </row>
    <row r="93" spans="1:18">
      <c r="A93" s="916"/>
      <c r="B93" s="366" t="s">
        <v>104</v>
      </c>
      <c r="C93" s="383"/>
      <c r="D93" s="395" t="s">
        <v>418</v>
      </c>
      <c r="E93" s="415"/>
      <c r="F93" s="369">
        <v>23.27</v>
      </c>
      <c r="G93" s="378">
        <v>511</v>
      </c>
      <c r="H93" s="370">
        <f t="shared" si="22"/>
        <v>11890.97</v>
      </c>
      <c r="I93" s="444"/>
      <c r="J93" s="372">
        <v>4</v>
      </c>
      <c r="K93" s="373">
        <f t="shared" ref="K93:K94" si="24">G93/P93*60</f>
        <v>2043.9999999999852</v>
      </c>
      <c r="L93" s="374">
        <f t="shared" si="23"/>
        <v>510.99999999999631</v>
      </c>
      <c r="M93" s="375">
        <v>0.76041666666666663</v>
      </c>
      <c r="N93" s="375">
        <v>0.77083333333333337</v>
      </c>
      <c r="O93" s="365">
        <v>20</v>
      </c>
      <c r="P93" s="447">
        <f>(N93-M93)*24*60</f>
        <v>15.000000000000107</v>
      </c>
      <c r="Q93" s="377"/>
      <c r="R93" s="377"/>
    </row>
    <row r="94" spans="1:18">
      <c r="A94" s="916"/>
      <c r="B94" s="366" t="s">
        <v>104</v>
      </c>
      <c r="C94" s="383"/>
      <c r="D94" s="395" t="s">
        <v>419</v>
      </c>
      <c r="E94" s="415"/>
      <c r="F94" s="369">
        <v>24.33</v>
      </c>
      <c r="G94" s="378">
        <v>1214</v>
      </c>
      <c r="H94" s="370">
        <f t="shared" si="22"/>
        <v>29536.62</v>
      </c>
      <c r="I94" s="444"/>
      <c r="J94" s="372">
        <v>4</v>
      </c>
      <c r="K94" s="373">
        <f t="shared" si="24"/>
        <v>2428.0000000000086</v>
      </c>
      <c r="L94" s="374">
        <f t="shared" si="23"/>
        <v>607.00000000000216</v>
      </c>
      <c r="M94" s="375">
        <v>0.78472222222222221</v>
      </c>
      <c r="N94" s="375">
        <v>0.80555555555555547</v>
      </c>
      <c r="O94" s="365">
        <v>20</v>
      </c>
      <c r="P94" s="447">
        <f>(N94-M94)*24*60</f>
        <v>29.999999999999893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44"/>
      <c r="J95" s="372"/>
      <c r="K95" s="373"/>
      <c r="L95" s="374"/>
      <c r="M95" s="375"/>
      <c r="N95" s="375"/>
      <c r="O95" s="365"/>
      <c r="P95" s="447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44"/>
      <c r="J96" s="372"/>
      <c r="K96" s="373"/>
      <c r="L96" s="374"/>
      <c r="M96" s="375"/>
      <c r="N96" s="375"/>
      <c r="O96" s="365"/>
      <c r="P96" s="447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44"/>
      <c r="J97" s="372"/>
      <c r="K97" s="373"/>
      <c r="L97" s="374"/>
      <c r="M97" s="375"/>
      <c r="N97" s="375"/>
      <c r="O97" s="365"/>
      <c r="P97" s="447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44"/>
      <c r="J98" s="372"/>
      <c r="K98" s="373"/>
      <c r="L98" s="374"/>
      <c r="M98" s="375"/>
      <c r="N98" s="375"/>
      <c r="O98" s="365"/>
      <c r="P98" s="447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44"/>
      <c r="J99" s="372"/>
      <c r="K99" s="373"/>
      <c r="L99" s="374"/>
      <c r="M99" s="375"/>
      <c r="N99" s="375"/>
      <c r="O99" s="365"/>
      <c r="P99" s="447"/>
      <c r="Q99" s="377"/>
      <c r="R99" s="377"/>
    </row>
    <row r="100" spans="1:18" ht="15.75" customHeight="1">
      <c r="A100" s="917"/>
      <c r="B100" s="366">
        <v>0</v>
      </c>
      <c r="C100" s="6" t="s">
        <v>420</v>
      </c>
      <c r="D100" s="918" t="s">
        <v>393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2199.2380952380922</v>
      </c>
      <c r="L100" s="389">
        <f>AVERAGE(L92:L99)</f>
        <v>608.85714285714209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421</v>
      </c>
      <c r="B101" s="366" t="s">
        <v>104</v>
      </c>
      <c r="C101" s="6"/>
      <c r="D101" s="415" t="s">
        <v>329</v>
      </c>
      <c r="E101" s="429"/>
      <c r="F101" s="369">
        <v>25.03</v>
      </c>
      <c r="G101" s="442">
        <v>724</v>
      </c>
      <c r="H101" s="370">
        <f t="shared" ref="H101:H110" si="25">F101*G101</f>
        <v>18121.72</v>
      </c>
      <c r="I101" s="444"/>
      <c r="J101" s="372">
        <v>4</v>
      </c>
      <c r="K101" s="373">
        <f>G101/P101*60</f>
        <v>2896.00000000001</v>
      </c>
      <c r="L101" s="374">
        <f t="shared" ref="L101:L107" si="26">K101/J101</f>
        <v>724.0000000000025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442">
        <v>3005</v>
      </c>
      <c r="H102" s="370">
        <f t="shared" si="25"/>
        <v>85852.85</v>
      </c>
      <c r="I102" s="444"/>
      <c r="J102" s="372">
        <v>3</v>
      </c>
      <c r="K102" s="373">
        <f t="shared" ref="K102:K107" si="28">G102/P102*60</f>
        <v>3004.9999999999945</v>
      </c>
      <c r="L102" s="374">
        <f t="shared" si="26"/>
        <v>1001.6666666666648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20"/>
      <c r="B103" s="366">
        <v>0</v>
      </c>
      <c r="C103" s="6"/>
      <c r="D103" s="395" t="s">
        <v>422</v>
      </c>
      <c r="E103" s="395"/>
      <c r="F103" s="369" t="s">
        <v>106</v>
      </c>
      <c r="G103" s="442">
        <v>282</v>
      </c>
      <c r="H103" s="370">
        <f t="shared" si="25"/>
        <v>0</v>
      </c>
      <c r="I103" s="444"/>
      <c r="J103" s="372">
        <v>5</v>
      </c>
      <c r="K103" s="373">
        <f t="shared" si="28"/>
        <v>1692.0000000000059</v>
      </c>
      <c r="L103" s="374">
        <f t="shared" si="26"/>
        <v>338.40000000000117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920"/>
      <c r="B104" s="366">
        <v>0</v>
      </c>
      <c r="C104" s="6"/>
      <c r="D104" s="395" t="s">
        <v>423</v>
      </c>
      <c r="E104" s="415"/>
      <c r="F104" s="369" t="s">
        <v>106</v>
      </c>
      <c r="G104" s="442">
        <v>448</v>
      </c>
      <c r="H104" s="370">
        <f t="shared" si="25"/>
        <v>0</v>
      </c>
      <c r="I104" s="444"/>
      <c r="J104" s="372">
        <v>5</v>
      </c>
      <c r="K104" s="373">
        <f t="shared" si="28"/>
        <v>2687.9999999999663</v>
      </c>
      <c r="L104" s="374">
        <f t="shared" si="26"/>
        <v>537.59999999999332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442">
        <v>1432</v>
      </c>
      <c r="H105" s="370">
        <f t="shared" si="25"/>
        <v>35542.239999999998</v>
      </c>
      <c r="I105" s="444"/>
      <c r="J105" s="372">
        <v>4</v>
      </c>
      <c r="K105" s="373">
        <f t="shared" si="28"/>
        <v>2863.999999999995</v>
      </c>
      <c r="L105" s="374">
        <f t="shared" si="26"/>
        <v>715.99999999999875</v>
      </c>
      <c r="M105" s="375">
        <v>0.89236111111111116</v>
      </c>
      <c r="N105" s="375">
        <v>0.91319444444444453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920"/>
      <c r="B106" s="366" t="s">
        <v>104</v>
      </c>
      <c r="C106" s="6"/>
      <c r="D106" s="395" t="s">
        <v>424</v>
      </c>
      <c r="E106" s="429"/>
      <c r="F106" s="369">
        <v>30</v>
      </c>
      <c r="G106" s="378">
        <v>1487</v>
      </c>
      <c r="H106" s="370">
        <f t="shared" si="25"/>
        <v>44610</v>
      </c>
      <c r="I106" s="444"/>
      <c r="J106" s="372">
        <v>3</v>
      </c>
      <c r="K106" s="373">
        <f t="shared" si="28"/>
        <v>2974.0000000000105</v>
      </c>
      <c r="L106" s="374">
        <f t="shared" si="26"/>
        <v>991.33333333333678</v>
      </c>
      <c r="M106" s="375">
        <v>0.92708333333333337</v>
      </c>
      <c r="N106" s="375">
        <v>0.94791666666666663</v>
      </c>
      <c r="O106" s="365">
        <v>20</v>
      </c>
      <c r="P106" s="373">
        <f>(N106-M106)*24*60</f>
        <v>29.999999999999893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442">
        <v>8605</v>
      </c>
      <c r="H107" s="370">
        <f t="shared" si="25"/>
        <v>122928.57142857141</v>
      </c>
      <c r="I107" s="444"/>
      <c r="J107" s="372">
        <v>3</v>
      </c>
      <c r="K107" s="373">
        <f t="shared" si="28"/>
        <v>3037.0588235502096</v>
      </c>
      <c r="L107" s="374">
        <f t="shared" si="26"/>
        <v>1012.3529411834032</v>
      </c>
      <c r="M107" s="375">
        <v>46237.961805555555</v>
      </c>
      <c r="N107" s="375">
        <v>46238.079861111109</v>
      </c>
      <c r="O107" s="365">
        <v>20</v>
      </c>
      <c r="P107" s="373">
        <f>(N107-M107)*24*60</f>
        <v>169.99999999883585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442"/>
      <c r="H108" s="370">
        <f t="shared" si="25"/>
        <v>0</v>
      </c>
      <c r="I108" s="44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442"/>
      <c r="H109" s="370">
        <f t="shared" si="25"/>
        <v>0</v>
      </c>
      <c r="I109" s="44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442"/>
      <c r="H110" s="370">
        <f t="shared" si="25"/>
        <v>0</v>
      </c>
      <c r="I110" s="44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408</v>
      </c>
      <c r="D111" s="887" t="s">
        <v>393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2736.5798319357418</v>
      </c>
      <c r="L111" s="389">
        <f>AVERAGE(L101:L110)</f>
        <v>760.19327731191436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442">
        <v>1080</v>
      </c>
      <c r="H112" s="422">
        <f t="shared" si="13"/>
        <v>18036</v>
      </c>
      <c r="I112" s="444"/>
      <c r="J112" s="372">
        <v>3</v>
      </c>
      <c r="K112" s="373">
        <f t="shared" ref="K112:K118" si="29">G112/P112*60</f>
        <v>3239.9999999999854</v>
      </c>
      <c r="L112" s="374">
        <f t="shared" ref="L112:L118" si="30">K112/J112</f>
        <v>1079.9999999999952</v>
      </c>
      <c r="M112" s="375">
        <v>0.72222222222222221</v>
      </c>
      <c r="N112" s="375">
        <v>0.73611111111111116</v>
      </c>
      <c r="O112" s="365">
        <v>20</v>
      </c>
      <c r="P112" s="447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448" t="s">
        <v>339</v>
      </c>
      <c r="E113" s="448"/>
      <c r="F113" s="369">
        <v>18.18</v>
      </c>
      <c r="G113" s="442">
        <v>1028</v>
      </c>
      <c r="H113" s="422">
        <f t="shared" si="13"/>
        <v>18689.04</v>
      </c>
      <c r="I113" s="444"/>
      <c r="J113" s="372">
        <v>4</v>
      </c>
      <c r="K113" s="373">
        <f t="shared" si="29"/>
        <v>2467.199999999993</v>
      </c>
      <c r="L113" s="374">
        <f t="shared" si="30"/>
        <v>616.79999999999825</v>
      </c>
      <c r="M113" s="375">
        <v>0.75</v>
      </c>
      <c r="N113" s="375">
        <v>0.76736111111111116</v>
      </c>
      <c r="O113" s="365">
        <v>20</v>
      </c>
      <c r="P113" s="447">
        <f t="shared" si="31"/>
        <v>25.000000000000071</v>
      </c>
      <c r="Q113" s="377"/>
      <c r="R113" s="377"/>
    </row>
    <row r="114" spans="1:18">
      <c r="A114" s="922"/>
      <c r="B114" s="366" t="s">
        <v>104</v>
      </c>
      <c r="C114" s="393"/>
      <c r="D114" s="448" t="s">
        <v>426</v>
      </c>
      <c r="E114" s="395"/>
      <c r="F114" s="369">
        <v>18.18</v>
      </c>
      <c r="G114" s="442">
        <v>1109</v>
      </c>
      <c r="H114" s="422">
        <f t="shared" si="13"/>
        <v>20161.62</v>
      </c>
      <c r="I114" s="444"/>
      <c r="J114" s="372">
        <v>3</v>
      </c>
      <c r="K114" s="373">
        <f t="shared" si="29"/>
        <v>3327.0000000000118</v>
      </c>
      <c r="L114" s="374">
        <f t="shared" si="30"/>
        <v>1109.0000000000039</v>
      </c>
      <c r="M114" s="375">
        <v>0.78125</v>
      </c>
      <c r="N114" s="375">
        <v>0.79513888888888884</v>
      </c>
      <c r="O114" s="365">
        <v>20</v>
      </c>
      <c r="P114" s="447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442">
        <v>5632</v>
      </c>
      <c r="H115" s="422">
        <f t="shared" si="13"/>
        <v>93829.119999999995</v>
      </c>
      <c r="I115" s="444"/>
      <c r="J115" s="372">
        <v>4</v>
      </c>
      <c r="K115" s="373">
        <f t="shared" si="29"/>
        <v>3072.0000000000018</v>
      </c>
      <c r="L115" s="374">
        <f t="shared" si="30"/>
        <v>768.00000000000045</v>
      </c>
      <c r="M115" s="375">
        <v>0.80902777777777779</v>
      </c>
      <c r="N115" s="375">
        <v>0.88541666666666663</v>
      </c>
      <c r="O115" s="365">
        <v>20</v>
      </c>
      <c r="P115" s="447">
        <f t="shared" si="31"/>
        <v>109.99999999999993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42">
        <v>968</v>
      </c>
      <c r="H116" s="422">
        <f t="shared" si="13"/>
        <v>21568.799999999999</v>
      </c>
      <c r="I116" s="444"/>
      <c r="J116" s="372">
        <v>4</v>
      </c>
      <c r="K116" s="373">
        <f t="shared" si="29"/>
        <v>2904.00000000001</v>
      </c>
      <c r="L116" s="374">
        <f t="shared" si="30"/>
        <v>726.0000000000025</v>
      </c>
      <c r="M116" s="375">
        <v>0.90625</v>
      </c>
      <c r="N116" s="424">
        <v>0.92013888888888884</v>
      </c>
      <c r="O116" s="365">
        <v>20</v>
      </c>
      <c r="P116" s="44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42">
        <v>3818</v>
      </c>
      <c r="H117" s="422">
        <f t="shared" ref="H117:H123" si="32">F117*G117</f>
        <v>68307.490909090906</v>
      </c>
      <c r="I117" s="444"/>
      <c r="J117" s="372">
        <v>3</v>
      </c>
      <c r="K117" s="373">
        <f t="shared" si="29"/>
        <v>3054.3999998577683</v>
      </c>
      <c r="L117" s="374">
        <f t="shared" si="30"/>
        <v>1018.1333332859227</v>
      </c>
      <c r="M117" s="375">
        <v>46237.975694444445</v>
      </c>
      <c r="N117" s="375">
        <v>46238.027777777781</v>
      </c>
      <c r="O117" s="373">
        <v>20</v>
      </c>
      <c r="P117" s="447">
        <f t="shared" si="31"/>
        <v>75.00000000349246</v>
      </c>
      <c r="Q117" s="377"/>
      <c r="R117" s="377"/>
    </row>
    <row r="118" spans="1:18">
      <c r="A118" s="922"/>
      <c r="B118" s="366" t="s">
        <v>104</v>
      </c>
      <c r="C118" s="393"/>
      <c r="D118" s="395" t="s">
        <v>427</v>
      </c>
      <c r="E118" s="412"/>
      <c r="F118" s="369">
        <v>14.03</v>
      </c>
      <c r="G118" s="442">
        <v>6428</v>
      </c>
      <c r="H118" s="422">
        <f t="shared" si="32"/>
        <v>90184.84</v>
      </c>
      <c r="I118" s="444"/>
      <c r="J118" s="372">
        <v>3</v>
      </c>
      <c r="K118" s="373">
        <f t="shared" si="29"/>
        <v>3085.4399999999991</v>
      </c>
      <c r="L118" s="374">
        <f t="shared" si="30"/>
        <v>1028.4799999999998</v>
      </c>
      <c r="M118" s="375">
        <v>4.1666666666666664E-2</v>
      </c>
      <c r="N118" s="375">
        <v>0.12847222222222224</v>
      </c>
      <c r="O118" s="373">
        <v>20</v>
      </c>
      <c r="P118" s="447">
        <f t="shared" si="31"/>
        <v>125.00000000000003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442"/>
      <c r="H119" s="422">
        <f t="shared" si="32"/>
        <v>0</v>
      </c>
      <c r="I119" s="444"/>
      <c r="J119" s="372"/>
      <c r="K119" s="373"/>
      <c r="L119" s="374"/>
      <c r="M119" s="375"/>
      <c r="N119" s="375"/>
      <c r="O119" s="365"/>
      <c r="P119" s="447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442"/>
      <c r="H120" s="422">
        <f t="shared" si="32"/>
        <v>0</v>
      </c>
      <c r="I120" s="444"/>
      <c r="J120" s="372"/>
      <c r="K120" s="373"/>
      <c r="L120" s="374"/>
      <c r="M120" s="375"/>
      <c r="N120" s="375"/>
      <c r="O120" s="365"/>
      <c r="P120" s="447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442"/>
      <c r="H121" s="422">
        <f t="shared" si="32"/>
        <v>0</v>
      </c>
      <c r="I121" s="444"/>
      <c r="J121" s="372"/>
      <c r="K121" s="373"/>
      <c r="L121" s="374"/>
      <c r="M121" s="375"/>
      <c r="N121" s="375"/>
      <c r="O121" s="365"/>
      <c r="P121" s="447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442"/>
      <c r="H122" s="422">
        <f t="shared" si="32"/>
        <v>0</v>
      </c>
      <c r="I122" s="444"/>
      <c r="J122" s="372"/>
      <c r="K122" s="373"/>
      <c r="L122" s="374"/>
      <c r="M122" s="375"/>
      <c r="N122" s="375"/>
      <c r="O122" s="365"/>
      <c r="P122" s="447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442"/>
      <c r="H123" s="422">
        <f t="shared" si="32"/>
        <v>0</v>
      </c>
      <c r="I123" s="444"/>
      <c r="J123" s="372"/>
      <c r="K123" s="373"/>
      <c r="L123" s="374"/>
      <c r="M123" s="375"/>
      <c r="N123" s="375"/>
      <c r="O123" s="365"/>
      <c r="P123" s="447"/>
      <c r="Q123" s="377"/>
      <c r="R123" s="377"/>
    </row>
    <row r="124" spans="1:18" ht="17.399999999999999" customHeight="1">
      <c r="A124" s="922"/>
      <c r="B124" s="383">
        <v>0</v>
      </c>
      <c r="C124" s="6" t="s">
        <v>414</v>
      </c>
      <c r="D124" s="923" t="s">
        <v>393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3021.4342856939666</v>
      </c>
      <c r="L124" s="389">
        <f>AVERAGE(L112:L123)</f>
        <v>906.63047618370331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L8" sqref="K8:L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428</v>
      </c>
      <c r="B1" s="28"/>
      <c r="C1" s="28"/>
      <c r="D1" s="465" t="s">
        <v>429</v>
      </c>
      <c r="E1" s="29">
        <f>SUM(G5:G173)</f>
        <v>181777.7</v>
      </c>
      <c r="F1" s="451" t="s">
        <v>3</v>
      </c>
      <c r="G1" s="30">
        <f>SUM(H5:H173)</f>
        <v>7427623.2950289473</v>
      </c>
      <c r="H1" s="466" t="s">
        <v>37</v>
      </c>
      <c r="I1" s="31">
        <f>M17+M30+M43+M56+M69+M82+M95+M108+M121+M134+M147+M160+M173</f>
        <v>194.38968253968252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430</v>
      </c>
      <c r="Q1" s="987"/>
      <c r="R1" s="987"/>
      <c r="S1" s="987"/>
      <c r="T1" s="987" t="s">
        <v>431</v>
      </c>
      <c r="U1" s="987"/>
      <c r="V1" s="987"/>
      <c r="W1" s="987"/>
      <c r="X1" s="987"/>
      <c r="Y1" s="987"/>
      <c r="Z1" s="32" t="s">
        <v>432</v>
      </c>
      <c r="AA1" s="32" t="s">
        <v>433</v>
      </c>
      <c r="AB1" s="994" t="s">
        <v>434</v>
      </c>
      <c r="AC1" s="995"/>
      <c r="AD1" s="32" t="s">
        <v>432</v>
      </c>
      <c r="AE1" s="32" t="s">
        <v>435</v>
      </c>
      <c r="AF1" s="987" t="s">
        <v>436</v>
      </c>
      <c r="AG1" s="988"/>
      <c r="AH1" s="988"/>
    </row>
    <row r="2" spans="1:34" ht="26.25" customHeight="1">
      <c r="A2" s="989" t="s">
        <v>437</v>
      </c>
      <c r="B2" s="989"/>
      <c r="C2" s="465"/>
      <c r="D2" s="465" t="s">
        <v>438</v>
      </c>
      <c r="E2" s="34">
        <f>AVERAGE(O17,O30,O43,O56,O69,O82,O95,O108,O121,O134,O147,O160,O173)</f>
        <v>127.09116617799772</v>
      </c>
      <c r="F2" s="35" t="s">
        <v>40</v>
      </c>
      <c r="G2" s="36">
        <f>G1/E1</f>
        <v>40.861025830060271</v>
      </c>
      <c r="H2" s="466" t="s">
        <v>41</v>
      </c>
      <c r="I2" s="466">
        <f>COUNT(I5:I173)</f>
        <v>15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11</v>
      </c>
      <c r="AE2" s="38">
        <f>AE17+AE30+AE43+AE56+AE69+AE82+AE95+AE108+AE121+AE134+AE147+AE160+AE173</f>
        <v>8</v>
      </c>
      <c r="AF2" s="988"/>
      <c r="AG2" s="988"/>
      <c r="AH2" s="988"/>
    </row>
    <row r="3" spans="1:34" ht="30.6" customHeight="1">
      <c r="A3" s="928" t="s">
        <v>439</v>
      </c>
      <c r="B3" s="928" t="s">
        <v>42</v>
      </c>
      <c r="C3" s="985"/>
      <c r="D3" s="928" t="s">
        <v>440</v>
      </c>
      <c r="E3" s="928"/>
      <c r="F3" s="985" t="s">
        <v>43</v>
      </c>
      <c r="G3" s="977" t="s">
        <v>44</v>
      </c>
      <c r="H3" s="985" t="s">
        <v>45</v>
      </c>
      <c r="I3" s="979" t="s">
        <v>441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442</v>
      </c>
      <c r="O3" s="957" t="s">
        <v>438</v>
      </c>
      <c r="P3" s="983" t="s">
        <v>443</v>
      </c>
      <c r="Q3" s="957" t="s">
        <v>438</v>
      </c>
      <c r="R3" s="984" t="s">
        <v>444</v>
      </c>
      <c r="S3" s="958" t="s">
        <v>445</v>
      </c>
      <c r="T3" s="977" t="s">
        <v>48</v>
      </c>
      <c r="U3" s="977"/>
      <c r="V3" s="978" t="s">
        <v>49</v>
      </c>
      <c r="W3" s="979" t="s">
        <v>386</v>
      </c>
      <c r="X3" s="977" t="s">
        <v>387</v>
      </c>
      <c r="Y3" s="977"/>
      <c r="Z3" s="980" t="s">
        <v>446</v>
      </c>
      <c r="AA3" s="981"/>
      <c r="AB3" s="990" t="s">
        <v>447</v>
      </c>
      <c r="AC3" s="991"/>
      <c r="AD3" s="992" t="s">
        <v>448</v>
      </c>
      <c r="AE3" s="993"/>
      <c r="AF3" s="982" t="s">
        <v>385</v>
      </c>
      <c r="AG3" s="984" t="s">
        <v>449</v>
      </c>
      <c r="AH3" s="958" t="s">
        <v>450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460" t="s">
        <v>50</v>
      </c>
      <c r="U4" s="460" t="s">
        <v>51</v>
      </c>
      <c r="V4" s="977"/>
      <c r="W4" s="979"/>
      <c r="X4" s="451" t="s">
        <v>388</v>
      </c>
      <c r="Y4" s="451" t="s">
        <v>36</v>
      </c>
      <c r="Z4" s="460" t="s">
        <v>451</v>
      </c>
      <c r="AA4" s="460" t="s">
        <v>452</v>
      </c>
      <c r="AB4" s="991"/>
      <c r="AC4" s="991"/>
      <c r="AD4" s="460" t="s">
        <v>453</v>
      </c>
      <c r="AE4" s="39" t="s">
        <v>454</v>
      </c>
      <c r="AF4" s="982"/>
      <c r="AG4" s="984"/>
      <c r="AH4" s="958"/>
    </row>
    <row r="5" spans="1:34" ht="18.75" customHeight="1">
      <c r="A5" s="974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6116</v>
      </c>
      <c r="H5" s="45">
        <f t="shared" ref="H5:H16" si="0">F5*G5</f>
        <v>231368.28</v>
      </c>
      <c r="I5" s="461"/>
      <c r="J5" s="46">
        <v>20</v>
      </c>
      <c r="K5" s="44">
        <v>2400</v>
      </c>
      <c r="L5" s="47">
        <v>120</v>
      </c>
      <c r="M5" s="462">
        <v>20</v>
      </c>
      <c r="N5" s="44">
        <f t="shared" ref="N5:N10" si="1">G5/W5*60</f>
        <v>2367.483870967742</v>
      </c>
      <c r="O5" s="47">
        <f t="shared" ref="O5:O10" si="2">N5/M5</f>
        <v>118.3741935483871</v>
      </c>
      <c r="P5" s="48">
        <f t="shared" ref="P5:P10" si="3">M5-J5</f>
        <v>0</v>
      </c>
      <c r="Q5" s="49">
        <f t="shared" ref="Q5:Q10" si="4">O5-L5</f>
        <v>-1.6258064516129025</v>
      </c>
      <c r="R5" s="453">
        <f t="shared" ref="R5:R10" si="5">O5/L5</f>
        <v>0.98645161290322581</v>
      </c>
      <c r="S5" s="943">
        <f>R17</f>
        <v>0.92900588690678632</v>
      </c>
      <c r="T5" s="89">
        <v>0.25</v>
      </c>
      <c r="U5" s="89">
        <v>0.3576388888888889</v>
      </c>
      <c r="V5" s="451">
        <v>5</v>
      </c>
      <c r="W5" s="461">
        <f>(U5-T5)*24*60</f>
        <v>155</v>
      </c>
      <c r="X5" s="451"/>
      <c r="Y5" s="451"/>
      <c r="Z5" s="51"/>
      <c r="AA5" s="51"/>
      <c r="AB5" s="928"/>
      <c r="AC5" s="928"/>
      <c r="AD5" s="52"/>
      <c r="AE5" s="52"/>
      <c r="AF5" s="48">
        <f t="shared" ref="AF5:AF70" si="6">N5-K5</f>
        <v>-32.51612903225805</v>
      </c>
      <c r="AG5" s="453">
        <f t="shared" ref="AG5:AG70" si="7">N5/K5</f>
        <v>0.98645161290322581</v>
      </c>
      <c r="AH5" s="943">
        <f>AG17</f>
        <v>0.92957234278649226</v>
      </c>
    </row>
    <row r="6" spans="1:34" ht="19.2" customHeight="1">
      <c r="A6" s="975"/>
      <c r="B6" s="40" t="s">
        <v>100</v>
      </c>
      <c r="C6" s="41"/>
      <c r="D6" s="42" t="s">
        <v>173</v>
      </c>
      <c r="E6" s="43"/>
      <c r="F6" s="273">
        <v>46.93</v>
      </c>
      <c r="G6" s="44">
        <v>2163</v>
      </c>
      <c r="H6" s="45">
        <f t="shared" si="0"/>
        <v>101509.59</v>
      </c>
      <c r="I6" s="461"/>
      <c r="J6" s="46">
        <v>21</v>
      </c>
      <c r="K6" s="44">
        <v>2400</v>
      </c>
      <c r="L6" s="47">
        <v>114.28571428571429</v>
      </c>
      <c r="M6" s="462">
        <v>21</v>
      </c>
      <c r="N6" s="44">
        <f t="shared" si="1"/>
        <v>2199.6610169491514</v>
      </c>
      <c r="O6" s="47">
        <f t="shared" si="2"/>
        <v>104.74576271186436</v>
      </c>
      <c r="P6" s="48">
        <f t="shared" si="3"/>
        <v>0</v>
      </c>
      <c r="Q6" s="49">
        <f t="shared" si="4"/>
        <v>-9.5399515738499332</v>
      </c>
      <c r="R6" s="453">
        <f t="shared" si="5"/>
        <v>0.91652542372881307</v>
      </c>
      <c r="S6" s="943"/>
      <c r="T6" s="89">
        <v>0.37361111111111112</v>
      </c>
      <c r="U6" s="89">
        <v>0.41458333333333336</v>
      </c>
      <c r="V6" s="451">
        <v>23</v>
      </c>
      <c r="W6" s="461">
        <f t="shared" ref="W6:W17" si="8">(U6-T6)*24*60</f>
        <v>59.000000000000028</v>
      </c>
      <c r="X6" s="53">
        <v>0.36249999999999999</v>
      </c>
      <c r="Y6" s="53">
        <v>0.37222222222222223</v>
      </c>
      <c r="Z6" s="54"/>
      <c r="AA6" s="54"/>
      <c r="AB6" s="928"/>
      <c r="AC6" s="928"/>
      <c r="AD6" s="449">
        <v>1</v>
      </c>
      <c r="AE6" s="449"/>
      <c r="AF6" s="48">
        <f t="shared" si="6"/>
        <v>-200.33898305084858</v>
      </c>
      <c r="AG6" s="453">
        <f t="shared" si="7"/>
        <v>0.91652542372881307</v>
      </c>
      <c r="AH6" s="943"/>
    </row>
    <row r="7" spans="1:34" ht="19.2" customHeight="1">
      <c r="A7" s="975"/>
      <c r="B7" s="40" t="s">
        <v>100</v>
      </c>
      <c r="C7" s="41"/>
      <c r="D7" s="42" t="s">
        <v>153</v>
      </c>
      <c r="E7" s="43"/>
      <c r="F7" s="273">
        <v>28.86</v>
      </c>
      <c r="G7" s="44">
        <v>1616</v>
      </c>
      <c r="H7" s="45">
        <f t="shared" si="0"/>
        <v>46637.760000000002</v>
      </c>
      <c r="I7" s="461"/>
      <c r="J7" s="46">
        <v>17</v>
      </c>
      <c r="K7" s="44">
        <v>2571</v>
      </c>
      <c r="L7" s="47">
        <v>151.23529411764707</v>
      </c>
      <c r="M7" s="462">
        <v>17</v>
      </c>
      <c r="N7" s="44">
        <f t="shared" si="1"/>
        <v>2364.878048780487</v>
      </c>
      <c r="O7" s="47">
        <f t="shared" si="2"/>
        <v>139.11047345767571</v>
      </c>
      <c r="P7" s="48">
        <f t="shared" si="3"/>
        <v>0</v>
      </c>
      <c r="Q7" s="49">
        <f t="shared" si="4"/>
        <v>-12.124820659971363</v>
      </c>
      <c r="R7" s="453">
        <f t="shared" si="5"/>
        <v>0.91982810143153904</v>
      </c>
      <c r="S7" s="943"/>
      <c r="T7" s="89">
        <v>0.41944444444444445</v>
      </c>
      <c r="U7" s="89">
        <v>0.44791666666666669</v>
      </c>
      <c r="V7" s="451">
        <v>7</v>
      </c>
      <c r="W7" s="461">
        <f t="shared" si="8"/>
        <v>41.000000000000014</v>
      </c>
      <c r="X7" s="53"/>
      <c r="Y7" s="53"/>
      <c r="Z7" s="54"/>
      <c r="AA7" s="54"/>
      <c r="AB7" s="928"/>
      <c r="AC7" s="928"/>
      <c r="AD7" s="449"/>
      <c r="AE7" s="449"/>
      <c r="AF7" s="48">
        <f t="shared" si="6"/>
        <v>-206.12195121951299</v>
      </c>
      <c r="AG7" s="453">
        <f t="shared" si="7"/>
        <v>0.91982810143153915</v>
      </c>
      <c r="AH7" s="943"/>
    </row>
    <row r="8" spans="1:34" ht="19.2" customHeight="1">
      <c r="A8" s="975"/>
      <c r="B8" s="40" t="s">
        <v>100</v>
      </c>
      <c r="C8" s="41"/>
      <c r="D8" s="42" t="s">
        <v>167</v>
      </c>
      <c r="E8" s="43"/>
      <c r="F8" s="273">
        <v>35.89</v>
      </c>
      <c r="G8" s="44">
        <v>2232</v>
      </c>
      <c r="H8" s="45">
        <f t="shared" si="0"/>
        <v>80106.48</v>
      </c>
      <c r="I8" s="461"/>
      <c r="J8" s="46">
        <v>18</v>
      </c>
      <c r="K8" s="44">
        <v>2571</v>
      </c>
      <c r="L8" s="47">
        <v>142.83333333333334</v>
      </c>
      <c r="M8" s="462">
        <v>18</v>
      </c>
      <c r="N8" s="44">
        <f t="shared" si="1"/>
        <v>2391.4285714285697</v>
      </c>
      <c r="O8" s="47">
        <f t="shared" si="2"/>
        <v>132.85714285714278</v>
      </c>
      <c r="P8" s="48">
        <f t="shared" si="3"/>
        <v>0</v>
      </c>
      <c r="Q8" s="49">
        <f t="shared" si="4"/>
        <v>-9.9761904761905669</v>
      </c>
      <c r="R8" s="453">
        <f t="shared" si="5"/>
        <v>0.93015502583763898</v>
      </c>
      <c r="S8" s="943"/>
      <c r="T8" s="89">
        <v>0.45208333333333334</v>
      </c>
      <c r="U8" s="89">
        <v>0.49097222222222225</v>
      </c>
      <c r="V8" s="451">
        <v>6</v>
      </c>
      <c r="W8" s="461">
        <f t="shared" si="8"/>
        <v>56.000000000000043</v>
      </c>
      <c r="X8" s="53"/>
      <c r="Y8" s="53"/>
      <c r="Z8" s="54"/>
      <c r="AA8" s="54"/>
      <c r="AB8" s="928"/>
      <c r="AC8" s="928"/>
      <c r="AD8" s="449"/>
      <c r="AE8" s="449"/>
      <c r="AF8" s="48">
        <f t="shared" si="6"/>
        <v>-179.57142857143026</v>
      </c>
      <c r="AG8" s="453">
        <f t="shared" si="7"/>
        <v>0.93015502583763898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57">
        <v>2830</v>
      </c>
      <c r="H9" s="45">
        <f t="shared" si="0"/>
        <v>88041.3</v>
      </c>
      <c r="I9" s="449"/>
      <c r="J9" s="46">
        <v>18</v>
      </c>
      <c r="K9" s="44">
        <v>2769</v>
      </c>
      <c r="L9" s="47">
        <v>153.83333333333334</v>
      </c>
      <c r="M9" s="462">
        <v>18</v>
      </c>
      <c r="N9" s="44">
        <f t="shared" si="1"/>
        <v>2534.3283582089521</v>
      </c>
      <c r="O9" s="47">
        <f t="shared" si="2"/>
        <v>140.79601990049733</v>
      </c>
      <c r="P9" s="48">
        <f t="shared" si="3"/>
        <v>0</v>
      </c>
      <c r="Q9" s="49">
        <f t="shared" si="4"/>
        <v>-13.037313432836015</v>
      </c>
      <c r="R9" s="453">
        <f t="shared" si="5"/>
        <v>0.91525040021991755</v>
      </c>
      <c r="S9" s="943"/>
      <c r="T9" s="89">
        <v>0.53055555555555556</v>
      </c>
      <c r="U9" s="89">
        <v>0.57708333333333339</v>
      </c>
      <c r="V9" s="451">
        <v>4</v>
      </c>
      <c r="W9" s="461">
        <f t="shared" si="8"/>
        <v>67.000000000000085</v>
      </c>
      <c r="X9" s="53"/>
      <c r="Y9" s="53"/>
      <c r="Z9" s="54"/>
      <c r="AA9" s="54"/>
      <c r="AB9" s="928"/>
      <c r="AC9" s="928"/>
      <c r="AD9" s="449"/>
      <c r="AE9" s="449"/>
      <c r="AF9" s="48">
        <f t="shared" si="6"/>
        <v>-234.67164179104793</v>
      </c>
      <c r="AG9" s="453">
        <f t="shared" si="7"/>
        <v>0.91525040021991766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3798</v>
      </c>
      <c r="H10" s="45">
        <f t="shared" si="0"/>
        <v>146147.03999999998</v>
      </c>
      <c r="I10" s="461"/>
      <c r="J10" s="46">
        <v>19</v>
      </c>
      <c r="K10" s="44">
        <v>2769</v>
      </c>
      <c r="L10" s="47">
        <v>145.73684210526315</v>
      </c>
      <c r="M10" s="462">
        <v>19</v>
      </c>
      <c r="N10" s="44">
        <f t="shared" si="1"/>
        <v>2532</v>
      </c>
      <c r="O10" s="47">
        <f t="shared" si="2"/>
        <v>133.26315789473685</v>
      </c>
      <c r="P10" s="48">
        <f t="shared" si="3"/>
        <v>0</v>
      </c>
      <c r="Q10" s="49">
        <f t="shared" si="4"/>
        <v>-12.473684210526301</v>
      </c>
      <c r="R10" s="453">
        <f t="shared" si="5"/>
        <v>0.91440953412784409</v>
      </c>
      <c r="S10" s="944"/>
      <c r="T10" s="89">
        <v>0.58194444444444449</v>
      </c>
      <c r="U10" s="89">
        <v>0.64444444444444449</v>
      </c>
      <c r="V10" s="451">
        <v>7</v>
      </c>
      <c r="W10" s="461">
        <f t="shared" si="8"/>
        <v>90</v>
      </c>
      <c r="X10" s="53"/>
      <c r="Y10" s="53"/>
      <c r="Z10" s="54"/>
      <c r="AA10" s="54"/>
      <c r="AB10" s="928"/>
      <c r="AC10" s="928"/>
      <c r="AD10" s="449"/>
      <c r="AE10" s="449"/>
      <c r="AF10" s="48">
        <f t="shared" si="6"/>
        <v>-237</v>
      </c>
      <c r="AG10" s="453">
        <f t="shared" si="7"/>
        <v>0.91440953412784398</v>
      </c>
      <c r="AH10" s="944"/>
    </row>
    <row r="11" spans="1:34" ht="19.2" customHeight="1">
      <c r="A11" s="976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461"/>
      <c r="J11" s="46"/>
      <c r="K11" s="44"/>
      <c r="L11" s="47"/>
      <c r="M11" s="462"/>
      <c r="N11" s="44"/>
      <c r="O11" s="47"/>
      <c r="P11" s="48"/>
      <c r="Q11" s="49"/>
      <c r="R11" s="453"/>
      <c r="S11" s="944"/>
      <c r="T11" s="89"/>
      <c r="U11" s="89"/>
      <c r="V11" s="451"/>
      <c r="W11" s="461">
        <f t="shared" si="8"/>
        <v>0</v>
      </c>
      <c r="X11" s="53"/>
      <c r="Y11" s="53"/>
      <c r="Z11" s="54"/>
      <c r="AA11" s="54"/>
      <c r="AB11" s="928"/>
      <c r="AC11" s="928"/>
      <c r="AD11" s="449"/>
      <c r="AE11" s="449"/>
      <c r="AF11" s="48">
        <f t="shared" si="6"/>
        <v>0</v>
      </c>
      <c r="AG11" s="453" t="e">
        <f t="shared" si="7"/>
        <v>#DIV/0!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1"/>
      <c r="J12" s="46"/>
      <c r="K12" s="44"/>
      <c r="L12" s="47"/>
      <c r="M12" s="462"/>
      <c r="N12" s="44"/>
      <c r="O12" s="47"/>
      <c r="P12" s="48"/>
      <c r="Q12" s="49"/>
      <c r="R12" s="453"/>
      <c r="S12" s="944"/>
      <c r="T12" s="89"/>
      <c r="U12" s="89"/>
      <c r="V12" s="451"/>
      <c r="W12" s="461">
        <f t="shared" si="8"/>
        <v>0</v>
      </c>
      <c r="X12" s="53"/>
      <c r="Y12" s="53"/>
      <c r="Z12" s="54"/>
      <c r="AA12" s="54"/>
      <c r="AB12" s="928"/>
      <c r="AC12" s="928"/>
      <c r="AD12" s="449"/>
      <c r="AE12" s="449"/>
      <c r="AF12" s="48">
        <f t="shared" si="6"/>
        <v>0</v>
      </c>
      <c r="AG12" s="453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63"/>
      <c r="J13" s="46"/>
      <c r="K13" s="44"/>
      <c r="L13" s="47"/>
      <c r="M13" s="62"/>
      <c r="N13" s="44"/>
      <c r="O13" s="47"/>
      <c r="P13" s="48"/>
      <c r="Q13" s="49"/>
      <c r="R13" s="453"/>
      <c r="S13" s="944"/>
      <c r="T13" s="89"/>
      <c r="U13" s="89"/>
      <c r="V13" s="463"/>
      <c r="W13" s="461">
        <f t="shared" si="8"/>
        <v>0</v>
      </c>
      <c r="X13" s="64"/>
      <c r="Y13" s="64"/>
      <c r="Z13" s="54"/>
      <c r="AA13" s="54"/>
      <c r="AB13" s="928"/>
      <c r="AC13" s="928"/>
      <c r="AD13" s="449"/>
      <c r="AE13" s="449"/>
      <c r="AF13" s="48">
        <f t="shared" si="6"/>
        <v>0</v>
      </c>
      <c r="AG13" s="453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63"/>
      <c r="J14" s="46"/>
      <c r="K14" s="44"/>
      <c r="L14" s="47"/>
      <c r="M14" s="62"/>
      <c r="N14" s="44"/>
      <c r="O14" s="47"/>
      <c r="P14" s="48"/>
      <c r="Q14" s="49"/>
      <c r="R14" s="453"/>
      <c r="S14" s="944"/>
      <c r="T14" s="89"/>
      <c r="U14" s="89"/>
      <c r="V14" s="463"/>
      <c r="W14" s="461">
        <f t="shared" si="8"/>
        <v>0</v>
      </c>
      <c r="X14" s="64"/>
      <c r="Y14" s="64"/>
      <c r="Z14" s="54"/>
      <c r="AA14" s="54"/>
      <c r="AB14" s="928"/>
      <c r="AC14" s="928"/>
      <c r="AD14" s="449"/>
      <c r="AE14" s="449"/>
      <c r="AF14" s="48">
        <f t="shared" si="6"/>
        <v>0</v>
      </c>
      <c r="AG14" s="453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63"/>
      <c r="J15" s="46"/>
      <c r="K15" s="44"/>
      <c r="L15" s="47"/>
      <c r="M15" s="62"/>
      <c r="N15" s="68"/>
      <c r="O15" s="47"/>
      <c r="P15" s="48"/>
      <c r="Q15" s="49"/>
      <c r="R15" s="453"/>
      <c r="S15" s="944"/>
      <c r="T15" s="89"/>
      <c r="U15" s="89"/>
      <c r="V15" s="463"/>
      <c r="W15" s="461">
        <f t="shared" si="8"/>
        <v>0</v>
      </c>
      <c r="X15" s="64"/>
      <c r="Y15" s="64"/>
      <c r="Z15" s="54"/>
      <c r="AA15" s="54"/>
      <c r="AB15" s="928"/>
      <c r="AC15" s="928"/>
      <c r="AD15" s="449"/>
      <c r="AE15" s="449"/>
      <c r="AF15" s="48">
        <f t="shared" si="6"/>
        <v>0</v>
      </c>
      <c r="AG15" s="453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63"/>
      <c r="J16" s="46"/>
      <c r="K16" s="44"/>
      <c r="L16" s="47"/>
      <c r="M16" s="62"/>
      <c r="N16" s="68"/>
      <c r="O16" s="47"/>
      <c r="P16" s="48"/>
      <c r="Q16" s="49"/>
      <c r="R16" s="453"/>
      <c r="S16" s="944"/>
      <c r="T16" s="89"/>
      <c r="U16" s="89"/>
      <c r="V16" s="463"/>
      <c r="W16" s="461">
        <f t="shared" si="8"/>
        <v>0</v>
      </c>
      <c r="X16" s="64"/>
      <c r="Y16" s="64"/>
      <c r="Z16" s="54"/>
      <c r="AA16" s="54"/>
      <c r="AB16" s="928"/>
      <c r="AC16" s="928"/>
      <c r="AD16" s="449"/>
      <c r="AE16" s="449"/>
      <c r="AF16" s="48">
        <f t="shared" si="6"/>
        <v>0</v>
      </c>
      <c r="AG16" s="453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456</v>
      </c>
      <c r="D17" s="938" t="s">
        <v>457</v>
      </c>
      <c r="E17" s="938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2398.2966443891501</v>
      </c>
      <c r="O17" s="73">
        <f t="shared" si="9"/>
        <v>128.19112506171737</v>
      </c>
      <c r="P17" s="65">
        <f t="shared" ref="P17:P23" si="10">M17-J17</f>
        <v>0</v>
      </c>
      <c r="Q17" s="74">
        <f t="shared" ref="Q17:Q23" si="11">O17-L17</f>
        <v>-9.7962944674978303</v>
      </c>
      <c r="R17" s="75">
        <f>O17/L17</f>
        <v>0.92900588690678632</v>
      </c>
      <c r="S17" s="944"/>
      <c r="T17" s="89"/>
      <c r="U17" s="89"/>
      <c r="V17" s="46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0</v>
      </c>
      <c r="AF17" s="65">
        <f t="shared" si="6"/>
        <v>-181.70335561084994</v>
      </c>
      <c r="AG17" s="454">
        <f t="shared" si="7"/>
        <v>0.92957234278649226</v>
      </c>
      <c r="AH17" s="944"/>
    </row>
    <row r="18" spans="1:34" ht="19.2" customHeight="1">
      <c r="A18" s="926" t="s">
        <v>458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703</v>
      </c>
      <c r="H18" s="84">
        <f t="shared" ref="H18:H29" si="12">F18*G18</f>
        <v>19332.5</v>
      </c>
      <c r="I18" s="44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1506.4285714285702</v>
      </c>
      <c r="O18" s="86">
        <f t="shared" ref="O18:O23" si="14">N18/M18</f>
        <v>125.53571428571418</v>
      </c>
      <c r="P18" s="54">
        <f t="shared" si="10"/>
        <v>0</v>
      </c>
      <c r="Q18" s="88">
        <f t="shared" si="11"/>
        <v>-41.130952380952479</v>
      </c>
      <c r="R18" s="450">
        <f t="shared" ref="R18:R23" si="15">O18/L18</f>
        <v>0.75321428571428506</v>
      </c>
      <c r="S18" s="927">
        <f>R30</f>
        <v>0.86498975823230206</v>
      </c>
      <c r="T18" s="89">
        <v>0.16666666666666666</v>
      </c>
      <c r="U18" s="89">
        <v>0.18611111111111112</v>
      </c>
      <c r="V18" s="449">
        <v>5</v>
      </c>
      <c r="W18" s="90">
        <f>(U18-T18)*24*60</f>
        <v>28.000000000000021</v>
      </c>
      <c r="X18" s="86"/>
      <c r="Y18" s="86"/>
      <c r="Z18" s="54"/>
      <c r="AA18" s="54"/>
      <c r="AB18" s="928"/>
      <c r="AC18" s="928"/>
      <c r="AD18" s="449"/>
      <c r="AE18" s="449"/>
      <c r="AF18" s="91">
        <f t="shared" si="6"/>
        <v>-493.57142857142981</v>
      </c>
      <c r="AG18" s="92">
        <f t="shared" si="7"/>
        <v>0.75321428571428506</v>
      </c>
      <c r="AH18" s="969">
        <f>AG30</f>
        <v>0.88429468654059351</v>
      </c>
    </row>
    <row r="19" spans="1:34" ht="19.2" customHeight="1">
      <c r="A19" s="926"/>
      <c r="B19" s="458" t="s">
        <v>103</v>
      </c>
      <c r="C19" s="457"/>
      <c r="D19" s="82" t="s">
        <v>60</v>
      </c>
      <c r="E19" s="83"/>
      <c r="F19" s="273">
        <v>43.14</v>
      </c>
      <c r="G19" s="57">
        <v>2443</v>
      </c>
      <c r="H19" s="84">
        <f t="shared" si="12"/>
        <v>105391.02</v>
      </c>
      <c r="I19" s="449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1409.4230769230771</v>
      </c>
      <c r="O19" s="95">
        <f t="shared" si="14"/>
        <v>82.907239819004531</v>
      </c>
      <c r="P19" s="54">
        <f t="shared" si="10"/>
        <v>0</v>
      </c>
      <c r="Q19" s="88">
        <f t="shared" si="11"/>
        <v>-5.3280542986425274</v>
      </c>
      <c r="R19" s="450">
        <f t="shared" si="15"/>
        <v>0.93961538461538474</v>
      </c>
      <c r="S19" s="927"/>
      <c r="T19" s="89">
        <v>0.19097222222222224</v>
      </c>
      <c r="U19" s="89">
        <v>0.26319444444444445</v>
      </c>
      <c r="V19" s="449">
        <v>7</v>
      </c>
      <c r="W19" s="90">
        <f>(U19-T19)*24*60</f>
        <v>103.99999999999999</v>
      </c>
      <c r="X19" s="96"/>
      <c r="Y19" s="96"/>
      <c r="Z19" s="54"/>
      <c r="AA19" s="54"/>
      <c r="AB19" s="928"/>
      <c r="AC19" s="928"/>
      <c r="AD19" s="449"/>
      <c r="AE19" s="449"/>
      <c r="AF19" s="48">
        <f t="shared" si="6"/>
        <v>-90.576923076922867</v>
      </c>
      <c r="AG19" s="453">
        <f t="shared" si="7"/>
        <v>0.93961538461538474</v>
      </c>
      <c r="AH19" s="970"/>
    </row>
    <row r="20" spans="1:34" ht="19.2" customHeight="1">
      <c r="A20" s="926"/>
      <c r="B20" s="458" t="s">
        <v>102</v>
      </c>
      <c r="C20" s="55"/>
      <c r="D20" s="42" t="s">
        <v>164</v>
      </c>
      <c r="E20" s="83"/>
      <c r="F20" s="273">
        <v>50.67</v>
      </c>
      <c r="G20" s="57">
        <v>2752.83</v>
      </c>
      <c r="H20" s="84">
        <f t="shared" si="12"/>
        <v>139485.89610000001</v>
      </c>
      <c r="I20" s="44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1387.9815126050423</v>
      </c>
      <c r="O20" s="95">
        <f t="shared" si="14"/>
        <v>73.051658558160128</v>
      </c>
      <c r="P20" s="54">
        <f t="shared" si="10"/>
        <v>0</v>
      </c>
      <c r="Q20" s="88">
        <f t="shared" si="11"/>
        <v>-5.8957098628925024</v>
      </c>
      <c r="R20" s="450">
        <f t="shared" si="15"/>
        <v>0.92532100840336162</v>
      </c>
      <c r="S20" s="927"/>
      <c r="T20" s="89">
        <v>0.27847222222222223</v>
      </c>
      <c r="U20" s="89">
        <v>0.3611111111111111</v>
      </c>
      <c r="V20" s="449">
        <v>22</v>
      </c>
      <c r="W20" s="90">
        <f t="shared" ref="W20:W29" si="16">(U20-T20)*24*60</f>
        <v>118.99999999999997</v>
      </c>
      <c r="X20" s="96">
        <v>0.2673611111111111</v>
      </c>
      <c r="Y20" s="96">
        <v>0.27777777777777779</v>
      </c>
      <c r="Z20" s="54"/>
      <c r="AA20" s="54"/>
      <c r="AB20" s="928"/>
      <c r="AC20" s="928"/>
      <c r="AD20" s="449"/>
      <c r="AE20" s="449"/>
      <c r="AF20" s="91">
        <f t="shared" si="6"/>
        <v>-112.01848739495767</v>
      </c>
      <c r="AG20" s="92">
        <f t="shared" si="7"/>
        <v>0.92532100840336151</v>
      </c>
      <c r="AH20" s="970"/>
    </row>
    <row r="21" spans="1:34" ht="19.2" customHeight="1">
      <c r="A21" s="926"/>
      <c r="B21" s="458" t="s">
        <v>102</v>
      </c>
      <c r="C21" s="97"/>
      <c r="D21" s="98" t="s">
        <v>149</v>
      </c>
      <c r="E21" s="43"/>
      <c r="F21" s="273">
        <v>49.91</v>
      </c>
      <c r="G21" s="44">
        <v>3783.12</v>
      </c>
      <c r="H21" s="84">
        <f t="shared" si="12"/>
        <v>188815.51919999998</v>
      </c>
      <c r="I21" s="45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1436.6278481012657</v>
      </c>
      <c r="O21" s="95">
        <f t="shared" si="14"/>
        <v>84.507520476545039</v>
      </c>
      <c r="P21" s="54">
        <f t="shared" si="10"/>
        <v>0</v>
      </c>
      <c r="Q21" s="88">
        <f t="shared" si="11"/>
        <v>-7.5513030528667286</v>
      </c>
      <c r="R21" s="450">
        <f t="shared" si="15"/>
        <v>0.91797306587940297</v>
      </c>
      <c r="S21" s="927"/>
      <c r="T21" s="89">
        <v>0.3659722222222222</v>
      </c>
      <c r="U21" s="89">
        <v>0.47569444444444442</v>
      </c>
      <c r="V21" s="449">
        <v>7</v>
      </c>
      <c r="W21" s="90">
        <f t="shared" si="16"/>
        <v>158</v>
      </c>
      <c r="X21" s="96"/>
      <c r="Y21" s="96"/>
      <c r="Z21" s="54"/>
      <c r="AA21" s="54"/>
      <c r="AB21" s="928"/>
      <c r="AC21" s="928"/>
      <c r="AD21" s="449">
        <v>1</v>
      </c>
      <c r="AE21" s="449"/>
      <c r="AF21" s="48">
        <f t="shared" si="6"/>
        <v>-128.37215189873427</v>
      </c>
      <c r="AG21" s="453">
        <f t="shared" si="7"/>
        <v>0.91797306587940297</v>
      </c>
      <c r="AH21" s="971"/>
    </row>
    <row r="22" spans="1:34" ht="19.2" customHeight="1">
      <c r="A22" s="926"/>
      <c r="B22" s="458" t="s">
        <v>100</v>
      </c>
      <c r="C22" s="97"/>
      <c r="D22" s="42" t="s">
        <v>59</v>
      </c>
      <c r="E22" s="43"/>
      <c r="F22" s="273">
        <v>36.729999999999997</v>
      </c>
      <c r="G22" s="44">
        <v>2347</v>
      </c>
      <c r="H22" s="84">
        <f t="shared" si="12"/>
        <v>86205.31</v>
      </c>
      <c r="I22" s="451"/>
      <c r="J22" s="85">
        <v>18</v>
      </c>
      <c r="K22" s="57">
        <v>2400</v>
      </c>
      <c r="L22" s="86">
        <v>133.33333333333334</v>
      </c>
      <c r="M22" s="93">
        <v>19</v>
      </c>
      <c r="N22" s="94">
        <f t="shared" si="13"/>
        <v>2166.4615384615408</v>
      </c>
      <c r="O22" s="95">
        <f t="shared" si="14"/>
        <v>114.02429149797584</v>
      </c>
      <c r="P22" s="54">
        <f t="shared" si="10"/>
        <v>1</v>
      </c>
      <c r="Q22" s="88">
        <f t="shared" si="11"/>
        <v>-19.309041835357505</v>
      </c>
      <c r="R22" s="450">
        <f t="shared" si="15"/>
        <v>0.85518218623481868</v>
      </c>
      <c r="S22" s="927"/>
      <c r="T22" s="89">
        <v>0.51597222222222217</v>
      </c>
      <c r="U22" s="89">
        <v>0.56111111111111101</v>
      </c>
      <c r="V22" s="449">
        <v>5</v>
      </c>
      <c r="W22" s="90">
        <f t="shared" si="16"/>
        <v>64.999999999999929</v>
      </c>
      <c r="X22" s="96"/>
      <c r="Y22" s="96"/>
      <c r="Z22" s="54"/>
      <c r="AA22" s="54"/>
      <c r="AB22" s="928"/>
      <c r="AC22" s="928"/>
      <c r="AD22" s="449"/>
      <c r="AE22" s="449"/>
      <c r="AF22" s="91">
        <f t="shared" si="6"/>
        <v>-233.53846153845916</v>
      </c>
      <c r="AG22" s="92">
        <f t="shared" si="7"/>
        <v>0.90269230769230868</v>
      </c>
      <c r="AH22" s="971"/>
    </row>
    <row r="23" spans="1:34" ht="19.2" customHeight="1">
      <c r="A23" s="926"/>
      <c r="B23" s="458" t="s">
        <v>100</v>
      </c>
      <c r="C23" s="97"/>
      <c r="D23" s="42" t="s">
        <v>55</v>
      </c>
      <c r="E23" s="43"/>
      <c r="F23" s="273">
        <v>37.799999999999997</v>
      </c>
      <c r="G23" s="44">
        <v>4733</v>
      </c>
      <c r="H23" s="84">
        <f t="shared" si="12"/>
        <v>178907.4</v>
      </c>
      <c r="I23" s="45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2469.3913043478283</v>
      </c>
      <c r="O23" s="95">
        <f t="shared" si="14"/>
        <v>123.46956521739142</v>
      </c>
      <c r="P23" s="54">
        <f t="shared" si="10"/>
        <v>0</v>
      </c>
      <c r="Q23" s="88">
        <f t="shared" si="11"/>
        <v>-14.980434782608569</v>
      </c>
      <c r="R23" s="450">
        <f t="shared" si="15"/>
        <v>0.89179895426068201</v>
      </c>
      <c r="S23" s="927"/>
      <c r="T23" s="89">
        <v>0.56666666666666654</v>
      </c>
      <c r="U23" s="89">
        <v>0.64652777777777759</v>
      </c>
      <c r="V23" s="449">
        <v>8</v>
      </c>
      <c r="W23" s="90">
        <f t="shared" si="16"/>
        <v>114.99999999999991</v>
      </c>
      <c r="X23" s="96"/>
      <c r="Y23" s="96"/>
      <c r="Z23" s="54"/>
      <c r="AA23" s="54"/>
      <c r="AB23" s="928"/>
      <c r="AC23" s="928"/>
      <c r="AD23" s="449"/>
      <c r="AE23" s="449"/>
      <c r="AF23" s="48">
        <f t="shared" si="6"/>
        <v>-299.60869565217172</v>
      </c>
      <c r="AG23" s="453">
        <f t="shared" si="7"/>
        <v>0.8917989542606819</v>
      </c>
      <c r="AH23" s="971"/>
    </row>
    <row r="24" spans="1:34" ht="19.2" customHeight="1">
      <c r="A24" s="926"/>
      <c r="B24" s="45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451"/>
      <c r="J24" s="93"/>
      <c r="K24" s="44"/>
      <c r="L24" s="47"/>
      <c r="M24" s="93"/>
      <c r="N24" s="94"/>
      <c r="O24" s="95"/>
      <c r="P24" s="54"/>
      <c r="Q24" s="88"/>
      <c r="R24" s="450"/>
      <c r="S24" s="927"/>
      <c r="T24" s="89"/>
      <c r="U24" s="89"/>
      <c r="V24" s="449"/>
      <c r="W24" s="90">
        <f t="shared" si="16"/>
        <v>0</v>
      </c>
      <c r="X24" s="96"/>
      <c r="Y24" s="96"/>
      <c r="Z24" s="54"/>
      <c r="AA24" s="54"/>
      <c r="AB24" s="928"/>
      <c r="AC24" s="928"/>
      <c r="AD24" s="449"/>
      <c r="AE24" s="449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45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50"/>
      <c r="S25" s="927"/>
      <c r="T25" s="89"/>
      <c r="U25" s="89"/>
      <c r="V25" s="449"/>
      <c r="W25" s="90">
        <f t="shared" si="16"/>
        <v>0</v>
      </c>
      <c r="X25" s="449"/>
      <c r="Y25" s="449"/>
      <c r="Z25" s="54"/>
      <c r="AA25" s="54"/>
      <c r="AB25" s="928"/>
      <c r="AC25" s="928"/>
      <c r="AD25" s="449"/>
      <c r="AE25" s="449"/>
      <c r="AF25" s="48">
        <f t="shared" si="6"/>
        <v>0</v>
      </c>
      <c r="AG25" s="453" t="e">
        <f t="shared" si="7"/>
        <v>#DIV/0!</v>
      </c>
      <c r="AH25" s="971"/>
    </row>
    <row r="26" spans="1:34" ht="19.2" customHeight="1">
      <c r="A26" s="926"/>
      <c r="B26" s="45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0"/>
      <c r="S26" s="927"/>
      <c r="T26" s="89"/>
      <c r="U26" s="89"/>
      <c r="V26" s="449"/>
      <c r="W26" s="90">
        <f t="shared" si="16"/>
        <v>0</v>
      </c>
      <c r="X26" s="449"/>
      <c r="Y26" s="449"/>
      <c r="Z26" s="54"/>
      <c r="AA26" s="54"/>
      <c r="AB26" s="928"/>
      <c r="AC26" s="928"/>
      <c r="AD26" s="449"/>
      <c r="AE26" s="449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0"/>
      <c r="S27" s="927"/>
      <c r="T27" s="89"/>
      <c r="U27" s="89"/>
      <c r="V27" s="449"/>
      <c r="W27" s="90">
        <f t="shared" si="16"/>
        <v>0</v>
      </c>
      <c r="X27" s="449"/>
      <c r="Y27" s="449"/>
      <c r="Z27" s="54"/>
      <c r="AA27" s="54"/>
      <c r="AB27" s="928"/>
      <c r="AC27" s="928"/>
      <c r="AD27" s="449"/>
      <c r="AE27" s="449"/>
      <c r="AF27" s="48">
        <f t="shared" si="6"/>
        <v>0</v>
      </c>
      <c r="AG27" s="453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0"/>
      <c r="S28" s="927"/>
      <c r="T28" s="89"/>
      <c r="U28" s="89"/>
      <c r="V28" s="449"/>
      <c r="W28" s="90">
        <f t="shared" si="16"/>
        <v>0</v>
      </c>
      <c r="X28" s="449"/>
      <c r="Y28" s="449"/>
      <c r="Z28" s="54"/>
      <c r="AA28" s="54"/>
      <c r="AB28" s="928"/>
      <c r="AC28" s="928"/>
      <c r="AD28" s="449"/>
      <c r="AE28" s="449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0"/>
      <c r="S29" s="927"/>
      <c r="T29" s="89"/>
      <c r="U29" s="89"/>
      <c r="V29" s="449"/>
      <c r="W29" s="90">
        <f t="shared" si="16"/>
        <v>0</v>
      </c>
      <c r="X29" s="449"/>
      <c r="Y29" s="449"/>
      <c r="Z29" s="54"/>
      <c r="AA29" s="54"/>
      <c r="AB29" s="928"/>
      <c r="AC29" s="928"/>
      <c r="AD29" s="449"/>
      <c r="AE29" s="449"/>
      <c r="AF29" s="48">
        <f t="shared" si="6"/>
        <v>0</v>
      </c>
      <c r="AG29" s="453"/>
      <c r="AH29" s="971"/>
    </row>
    <row r="30" spans="1:34" ht="19.2" customHeight="1">
      <c r="A30" s="926"/>
      <c r="B30" s="99">
        <v>0</v>
      </c>
      <c r="C30" s="100" t="s">
        <v>459</v>
      </c>
      <c r="D30" s="973" t="s">
        <v>460</v>
      </c>
      <c r="E30" s="973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116.28191434468522</v>
      </c>
      <c r="M30" s="101">
        <f t="shared" ref="M30:O30" si="17">AVERAGE(M18:M29)</f>
        <v>17.333333333333332</v>
      </c>
      <c r="N30" s="101">
        <f t="shared" si="17"/>
        <v>1729.3856419778874</v>
      </c>
      <c r="O30" s="104">
        <f t="shared" si="17"/>
        <v>100.58266497579852</v>
      </c>
      <c r="P30" s="54">
        <f t="shared" ref="P30:P38" si="18">M30-J30</f>
        <v>0.1666666666666643</v>
      </c>
      <c r="Q30" s="88">
        <f t="shared" ref="Q30:Q38" si="19">O30-L30</f>
        <v>-15.699249368886697</v>
      </c>
      <c r="R30" s="105">
        <f t="shared" ref="R30:R38" si="20">O30/L30</f>
        <v>0.86498975823230206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-226.28102468877933</v>
      </c>
      <c r="AG30" s="109">
        <f t="shared" ref="AG30" si="21">N30/K30</f>
        <v>0.88429468654059351</v>
      </c>
      <c r="AH30" s="972"/>
    </row>
    <row r="31" spans="1:34" ht="19.2" customHeight="1">
      <c r="A31" s="963" t="s">
        <v>461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1803.75</v>
      </c>
      <c r="H31" s="112">
        <f t="shared" ref="H31:H40" si="22">F31*G31</f>
        <v>47799.375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1482.5342465753426</v>
      </c>
      <c r="O31" s="115">
        <f t="shared" ref="O31:O38" si="24">N31/M31</f>
        <v>123.54452054794523</v>
      </c>
      <c r="P31" s="116">
        <f t="shared" si="18"/>
        <v>0</v>
      </c>
      <c r="Q31" s="117">
        <f t="shared" si="19"/>
        <v>-43.122146118721432</v>
      </c>
      <c r="R31" s="452">
        <f t="shared" si="20"/>
        <v>0.74126712328767141</v>
      </c>
      <c r="S31" s="964">
        <f>R43</f>
        <v>0.86173299407373871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-517.46575342465735</v>
      </c>
      <c r="AG31" s="120">
        <f t="shared" si="7"/>
        <v>0.7412671232876713</v>
      </c>
      <c r="AH31" s="942">
        <f>AG43</f>
        <v>0.8695863958568909</v>
      </c>
    </row>
    <row r="32" spans="1:34" ht="19.2" customHeight="1">
      <c r="A32" s="956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2460.25</v>
      </c>
      <c r="H32" s="84">
        <f t="shared" si="22"/>
        <v>84214.357499999998</v>
      </c>
      <c r="I32" s="46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2079.0845070422538</v>
      </c>
      <c r="O32" s="47">
        <f t="shared" si="24"/>
        <v>159.92957746478876</v>
      </c>
      <c r="P32" s="116">
        <f t="shared" si="18"/>
        <v>0</v>
      </c>
      <c r="Q32" s="49">
        <f t="shared" si="19"/>
        <v>-13.147345612134302</v>
      </c>
      <c r="R32" s="453">
        <f t="shared" si="20"/>
        <v>0.92403755868544624</v>
      </c>
      <c r="S32" s="927"/>
      <c r="T32" s="89">
        <v>0.17986111111111111</v>
      </c>
      <c r="U32" s="89">
        <v>0.22916666666666666</v>
      </c>
      <c r="V32" s="142">
        <v>6</v>
      </c>
      <c r="W32" s="90">
        <f t="shared" si="25"/>
        <v>70.999999999999986</v>
      </c>
      <c r="X32" s="123"/>
      <c r="Y32" s="123"/>
      <c r="Z32" s="124"/>
      <c r="AA32" s="124"/>
      <c r="AB32" s="928"/>
      <c r="AC32" s="928"/>
      <c r="AD32" s="449">
        <v>1</v>
      </c>
      <c r="AE32" s="449"/>
      <c r="AF32" s="48">
        <f t="shared" si="6"/>
        <v>-170.91549295774621</v>
      </c>
      <c r="AG32" s="453">
        <f t="shared" si="7"/>
        <v>0.92403755868544613</v>
      </c>
      <c r="AH32" s="943"/>
    </row>
    <row r="33" spans="1:34" ht="19.2" customHeight="1">
      <c r="A33" s="956"/>
      <c r="B33" s="121" t="s">
        <v>104</v>
      </c>
      <c r="C33" s="449"/>
      <c r="D33" s="42" t="s">
        <v>87</v>
      </c>
      <c r="E33" s="83"/>
      <c r="F33" s="273">
        <v>34.229999999999997</v>
      </c>
      <c r="G33" s="134">
        <v>2311.4</v>
      </c>
      <c r="H33" s="84">
        <f t="shared" si="22"/>
        <v>79119.221999999994</v>
      </c>
      <c r="I33" s="44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2101.2727272727284</v>
      </c>
      <c r="O33" s="47">
        <f t="shared" si="24"/>
        <v>161.63636363636371</v>
      </c>
      <c r="P33" s="116">
        <f t="shared" si="18"/>
        <v>0</v>
      </c>
      <c r="Q33" s="49">
        <f t="shared" si="19"/>
        <v>-11.440559440559355</v>
      </c>
      <c r="R33" s="453">
        <f t="shared" si="20"/>
        <v>0.93389898989899034</v>
      </c>
      <c r="S33" s="927"/>
      <c r="T33" s="89">
        <v>0.24513888888888888</v>
      </c>
      <c r="U33" s="89">
        <v>0.29097222222222219</v>
      </c>
      <c r="V33" s="142">
        <v>23</v>
      </c>
      <c r="W33" s="90">
        <f t="shared" si="25"/>
        <v>65.999999999999972</v>
      </c>
      <c r="X33" s="123">
        <v>0.23333333333333331</v>
      </c>
      <c r="Y33" s="123">
        <v>0.24444444444444446</v>
      </c>
      <c r="Z33" s="124"/>
      <c r="AA33" s="124"/>
      <c r="AB33" s="928"/>
      <c r="AC33" s="928"/>
      <c r="AD33" s="449"/>
      <c r="AE33" s="449"/>
      <c r="AF33" s="48">
        <f t="shared" si="6"/>
        <v>-148.72727272727161</v>
      </c>
      <c r="AG33" s="125">
        <f t="shared" si="7"/>
        <v>0.93389898989899045</v>
      </c>
      <c r="AH33" s="943"/>
    </row>
    <row r="34" spans="1:34" ht="19.2" customHeight="1">
      <c r="A34" s="956"/>
      <c r="B34" s="121" t="s">
        <v>102</v>
      </c>
      <c r="C34" s="126"/>
      <c r="D34" s="147" t="s">
        <v>168</v>
      </c>
      <c r="E34" s="83"/>
      <c r="F34" s="273">
        <v>44.3</v>
      </c>
      <c r="G34" s="137">
        <v>1925</v>
      </c>
      <c r="H34" s="84">
        <f t="shared" si="22"/>
        <v>85277.5</v>
      </c>
      <c r="I34" s="449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1374.9999999999995</v>
      </c>
      <c r="O34" s="47">
        <f t="shared" si="24"/>
        <v>76.388888888888857</v>
      </c>
      <c r="P34" s="116">
        <f t="shared" si="18"/>
        <v>0</v>
      </c>
      <c r="Q34" s="49">
        <f t="shared" si="19"/>
        <v>-10.555555555555586</v>
      </c>
      <c r="R34" s="453">
        <f t="shared" si="20"/>
        <v>0.8785942492012776</v>
      </c>
      <c r="S34" s="927"/>
      <c r="T34" s="89">
        <v>0.29652777777777772</v>
      </c>
      <c r="U34" s="89">
        <v>0.35486111111111107</v>
      </c>
      <c r="V34" s="137">
        <v>8</v>
      </c>
      <c r="W34" s="90">
        <f t="shared" si="25"/>
        <v>84.000000000000028</v>
      </c>
      <c r="X34" s="123"/>
      <c r="Y34" s="123"/>
      <c r="Z34" s="124"/>
      <c r="AA34" s="124"/>
      <c r="AB34" s="928"/>
      <c r="AC34" s="928"/>
      <c r="AD34" s="449"/>
      <c r="AE34" s="449"/>
      <c r="AF34" s="48">
        <f t="shared" si="6"/>
        <v>-190.00000000000045</v>
      </c>
      <c r="AG34" s="125">
        <f t="shared" si="7"/>
        <v>0.87859424920127771</v>
      </c>
      <c r="AH34" s="943"/>
    </row>
    <row r="35" spans="1:34" ht="19.2" customHeight="1">
      <c r="A35" s="956"/>
      <c r="B35" s="121" t="s">
        <v>102</v>
      </c>
      <c r="C35" s="41"/>
      <c r="D35" s="150" t="s">
        <v>174</v>
      </c>
      <c r="E35" s="43"/>
      <c r="F35" s="273">
        <v>49.91</v>
      </c>
      <c r="G35" s="137">
        <v>2746</v>
      </c>
      <c r="H35" s="84">
        <f t="shared" si="22"/>
        <v>137052.85999999999</v>
      </c>
      <c r="I35" s="45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1361.6528925619837</v>
      </c>
      <c r="O35" s="47">
        <f t="shared" si="24"/>
        <v>80.097228974234326</v>
      </c>
      <c r="P35" s="116">
        <f t="shared" si="18"/>
        <v>0</v>
      </c>
      <c r="Q35" s="49">
        <f t="shared" si="19"/>
        <v>-11.961594555177442</v>
      </c>
      <c r="R35" s="453">
        <f t="shared" si="20"/>
        <v>0.87006574604599585</v>
      </c>
      <c r="S35" s="927"/>
      <c r="T35" s="89">
        <v>0.37013888888888885</v>
      </c>
      <c r="U35" s="89">
        <v>0.45416666666666661</v>
      </c>
      <c r="V35" s="134">
        <v>22</v>
      </c>
      <c r="W35" s="90">
        <f t="shared" si="25"/>
        <v>120.99999999999997</v>
      </c>
      <c r="X35" s="123">
        <v>0.35972222222222222</v>
      </c>
      <c r="Y35" s="123">
        <v>0.36944444444444446</v>
      </c>
      <c r="Z35" s="124"/>
      <c r="AA35" s="124"/>
      <c r="AB35" s="928"/>
      <c r="AC35" s="928"/>
      <c r="AD35" s="449"/>
      <c r="AE35" s="449"/>
      <c r="AF35" s="116">
        <f t="shared" si="6"/>
        <v>-203.34710743801634</v>
      </c>
      <c r="AG35" s="120">
        <f t="shared" si="7"/>
        <v>0.87006574604599596</v>
      </c>
      <c r="AH35" s="944"/>
    </row>
    <row r="36" spans="1:34" ht="19.2" customHeight="1">
      <c r="A36" s="956"/>
      <c r="B36" s="121" t="s">
        <v>100</v>
      </c>
      <c r="C36" s="128"/>
      <c r="D36" s="150" t="s">
        <v>188</v>
      </c>
      <c r="E36" s="83"/>
      <c r="F36" s="273">
        <v>48.4</v>
      </c>
      <c r="G36" s="134">
        <v>1838</v>
      </c>
      <c r="H36" s="84">
        <f t="shared" si="22"/>
        <v>88959.2</v>
      </c>
      <c r="I36" s="449"/>
      <c r="J36" s="113">
        <v>17</v>
      </c>
      <c r="K36" s="94">
        <v>2571</v>
      </c>
      <c r="L36" s="95">
        <v>151.23529411764707</v>
      </c>
      <c r="M36" s="149">
        <v>18</v>
      </c>
      <c r="N36" s="44">
        <f t="shared" si="23"/>
        <v>2250.61224489796</v>
      </c>
      <c r="O36" s="47">
        <f t="shared" si="24"/>
        <v>125.03401360544223</v>
      </c>
      <c r="P36" s="116">
        <f t="shared" si="18"/>
        <v>1</v>
      </c>
      <c r="Q36" s="49">
        <f t="shared" si="19"/>
        <v>-26.201280512204846</v>
      </c>
      <c r="R36" s="453">
        <f t="shared" si="20"/>
        <v>0.82675154853851329</v>
      </c>
      <c r="S36" s="927"/>
      <c r="T36" s="89">
        <v>0.49444444444444435</v>
      </c>
      <c r="U36" s="89">
        <v>0.52847222222222212</v>
      </c>
      <c r="V36" s="134">
        <v>5</v>
      </c>
      <c r="W36" s="90">
        <f t="shared" si="25"/>
        <v>48.999999999999986</v>
      </c>
      <c r="X36" s="123"/>
      <c r="Y36" s="123"/>
      <c r="Z36" s="124"/>
      <c r="AA36" s="124"/>
      <c r="AB36" s="928"/>
      <c r="AC36" s="928"/>
      <c r="AD36" s="449"/>
      <c r="AE36" s="449"/>
      <c r="AF36" s="48">
        <f t="shared" si="6"/>
        <v>-320.38775510204005</v>
      </c>
      <c r="AG36" s="453">
        <f t="shared" si="7"/>
        <v>0.87538399257019062</v>
      </c>
      <c r="AH36" s="944"/>
    </row>
    <row r="37" spans="1:34" ht="19.2" customHeight="1">
      <c r="A37" s="956"/>
      <c r="B37" s="121" t="s">
        <v>100</v>
      </c>
      <c r="C37" s="128"/>
      <c r="D37" s="42" t="s">
        <v>163</v>
      </c>
      <c r="E37" s="83"/>
      <c r="F37" s="273">
        <v>46.93</v>
      </c>
      <c r="G37" s="134">
        <v>997</v>
      </c>
      <c r="H37" s="84">
        <f t="shared" si="22"/>
        <v>46789.21</v>
      </c>
      <c r="I37" s="44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2062.7586206896508</v>
      </c>
      <c r="O37" s="47">
        <f t="shared" si="24"/>
        <v>108.56624319419215</v>
      </c>
      <c r="P37" s="116">
        <f t="shared" si="18"/>
        <v>0</v>
      </c>
      <c r="Q37" s="49">
        <f t="shared" si="19"/>
        <v>-17.749546279492051</v>
      </c>
      <c r="R37" s="453">
        <f t="shared" si="20"/>
        <v>0.8594827586206879</v>
      </c>
      <c r="S37" s="927"/>
      <c r="T37" s="89">
        <v>0.53333333333333321</v>
      </c>
      <c r="U37" s="89">
        <v>0.55347222222222214</v>
      </c>
      <c r="V37" s="134">
        <v>7</v>
      </c>
      <c r="W37" s="90">
        <f t="shared" si="25"/>
        <v>29.000000000000057</v>
      </c>
      <c r="X37" s="123"/>
      <c r="Y37" s="123"/>
      <c r="Z37" s="124"/>
      <c r="AA37" s="124"/>
      <c r="AB37" s="928"/>
      <c r="AC37" s="928"/>
      <c r="AD37" s="449"/>
      <c r="AE37" s="449"/>
      <c r="AF37" s="48">
        <f t="shared" si="6"/>
        <v>-337.2413793103492</v>
      </c>
      <c r="AG37" s="125">
        <f t="shared" si="7"/>
        <v>0.85948275862068779</v>
      </c>
      <c r="AH37" s="944"/>
    </row>
    <row r="38" spans="1:34" ht="19.2" customHeight="1">
      <c r="A38" s="956"/>
      <c r="B38" s="121" t="s">
        <v>100</v>
      </c>
      <c r="C38" s="128"/>
      <c r="D38" s="150" t="s">
        <v>170</v>
      </c>
      <c r="E38" s="83"/>
      <c r="F38" s="273">
        <v>43.96</v>
      </c>
      <c r="G38" s="134">
        <v>448.7</v>
      </c>
      <c r="H38" s="84">
        <f t="shared" si="22"/>
        <v>19724.851999999999</v>
      </c>
      <c r="I38" s="449"/>
      <c r="J38" s="46">
        <v>19</v>
      </c>
      <c r="K38" s="44">
        <v>2400</v>
      </c>
      <c r="L38" s="47">
        <v>126.31578947368421</v>
      </c>
      <c r="M38" s="149">
        <v>19</v>
      </c>
      <c r="N38" s="44">
        <f t="shared" si="23"/>
        <v>2070.9230769230844</v>
      </c>
      <c r="O38" s="47">
        <f t="shared" si="24"/>
        <v>108.99595141700445</v>
      </c>
      <c r="P38" s="116">
        <f t="shared" si="18"/>
        <v>0</v>
      </c>
      <c r="Q38" s="49">
        <f t="shared" si="19"/>
        <v>-17.319838056679757</v>
      </c>
      <c r="R38" s="453">
        <f t="shared" si="20"/>
        <v>0.86288461538461858</v>
      </c>
      <c r="S38" s="927"/>
      <c r="T38" s="151">
        <v>0.55902777777777768</v>
      </c>
      <c r="U38" s="151">
        <v>0.56805555555555542</v>
      </c>
      <c r="V38" s="134">
        <v>8</v>
      </c>
      <c r="W38" s="90">
        <f t="shared" si="25"/>
        <v>12.999999999999954</v>
      </c>
      <c r="X38" s="123"/>
      <c r="Y38" s="123"/>
      <c r="Z38" s="124"/>
      <c r="AA38" s="124"/>
      <c r="AB38" s="928"/>
      <c r="AC38" s="928"/>
      <c r="AD38" s="449"/>
      <c r="AE38" s="449"/>
      <c r="AF38" s="48">
        <f t="shared" si="6"/>
        <v>-329.07692307691559</v>
      </c>
      <c r="AG38" s="125">
        <f t="shared" si="7"/>
        <v>0.86288461538461847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49"/>
      <c r="J39" s="113"/>
      <c r="K39" s="94"/>
      <c r="L39" s="95"/>
      <c r="M39" s="459"/>
      <c r="N39" s="44"/>
      <c r="O39" s="47"/>
      <c r="P39" s="116"/>
      <c r="Q39" s="49"/>
      <c r="R39" s="453"/>
      <c r="S39" s="927"/>
      <c r="T39" s="89"/>
      <c r="U39" s="89"/>
      <c r="V39" s="449"/>
      <c r="W39" s="90"/>
      <c r="X39" s="123"/>
      <c r="Y39" s="123"/>
      <c r="Z39" s="124"/>
      <c r="AA39" s="124"/>
      <c r="AB39" s="928"/>
      <c r="AC39" s="928"/>
      <c r="AD39" s="449"/>
      <c r="AE39" s="449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51"/>
      <c r="J40" s="46"/>
      <c r="K40" s="44"/>
      <c r="L40" s="47"/>
      <c r="M40" s="462" t="s">
        <v>15</v>
      </c>
      <c r="N40" s="44"/>
      <c r="O40" s="47"/>
      <c r="P40" s="116"/>
      <c r="Q40" s="49"/>
      <c r="R40" s="453"/>
      <c r="S40" s="927"/>
      <c r="T40" s="89"/>
      <c r="U40" s="89"/>
      <c r="V40" s="449"/>
      <c r="W40" s="90">
        <f>(U40-T40)*24*60</f>
        <v>0</v>
      </c>
      <c r="X40" s="123"/>
      <c r="Y40" s="123"/>
      <c r="Z40" s="124"/>
      <c r="AA40" s="124"/>
      <c r="AB40" s="928"/>
      <c r="AC40" s="928"/>
      <c r="AD40" s="449"/>
      <c r="AE40" s="449"/>
      <c r="AF40" s="48">
        <f t="shared" si="6"/>
        <v>0</v>
      </c>
      <c r="AG40" s="453" t="e">
        <f t="shared" si="7"/>
        <v>#DIV/0!</v>
      </c>
      <c r="AH40" s="944"/>
    </row>
    <row r="41" spans="1:34" ht="19.2" customHeight="1">
      <c r="A41" s="956"/>
      <c r="B41" s="449">
        <v>0</v>
      </c>
      <c r="C41" s="55"/>
      <c r="D41" s="82"/>
      <c r="E41" s="83"/>
      <c r="F41" s="273" t="s">
        <v>106</v>
      </c>
      <c r="G41" s="57"/>
      <c r="H41" s="84"/>
      <c r="I41" s="449"/>
      <c r="J41" s="87"/>
      <c r="K41" s="57"/>
      <c r="L41" s="86"/>
      <c r="M41" s="459"/>
      <c r="N41" s="57"/>
      <c r="O41" s="86"/>
      <c r="P41" s="54"/>
      <c r="Q41" s="88"/>
      <c r="R41" s="450"/>
      <c r="S41" s="927"/>
      <c r="T41" s="89"/>
      <c r="U41" s="89"/>
      <c r="V41" s="449"/>
      <c r="W41" s="90">
        <f>(U41-T41)*24*60</f>
        <v>0</v>
      </c>
      <c r="X41" s="123"/>
      <c r="Y41" s="123"/>
      <c r="Z41" s="124"/>
      <c r="AA41" s="124"/>
      <c r="AB41" s="928"/>
      <c r="AC41" s="928"/>
      <c r="AD41" s="449"/>
      <c r="AE41" s="449"/>
      <c r="AF41" s="48"/>
      <c r="AG41" s="129"/>
      <c r="AH41" s="944"/>
    </row>
    <row r="42" spans="1:34" ht="19.2" customHeight="1">
      <c r="A42" s="956"/>
      <c r="B42" s="44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49"/>
      <c r="J42" s="87"/>
      <c r="K42" s="57"/>
      <c r="L42" s="86"/>
      <c r="M42" s="459"/>
      <c r="N42" s="57"/>
      <c r="O42" s="86"/>
      <c r="P42" s="54"/>
      <c r="Q42" s="88"/>
      <c r="R42" s="450"/>
      <c r="S42" s="927"/>
      <c r="T42" s="89"/>
      <c r="U42" s="89"/>
      <c r="V42" s="449"/>
      <c r="W42" s="90">
        <f t="shared" si="25"/>
        <v>0</v>
      </c>
      <c r="X42" s="123"/>
      <c r="Y42" s="123"/>
      <c r="Z42" s="124"/>
      <c r="AA42" s="124"/>
      <c r="AB42" s="928"/>
      <c r="AC42" s="928"/>
      <c r="AD42" s="449"/>
      <c r="AE42" s="449"/>
      <c r="AF42" s="48"/>
      <c r="AG42" s="129"/>
      <c r="AH42" s="944"/>
    </row>
    <row r="43" spans="1:34" ht="19.2" customHeight="1">
      <c r="A43" s="956"/>
      <c r="B43" s="121">
        <v>0</v>
      </c>
      <c r="C43" s="100" t="s">
        <v>462</v>
      </c>
      <c r="D43" s="924" t="s">
        <v>460</v>
      </c>
      <c r="E43" s="924"/>
      <c r="F43" s="277"/>
      <c r="G43" s="101"/>
      <c r="H43" s="102"/>
      <c r="I43" s="103"/>
      <c r="J43" s="101">
        <v>16</v>
      </c>
      <c r="K43" s="101">
        <v>2125.125</v>
      </c>
      <c r="L43" s="104">
        <v>136.96133173242305</v>
      </c>
      <c r="M43" s="101">
        <f t="shared" ref="M43:O43" si="26">AVERAGE(M31:M42)</f>
        <v>16.125</v>
      </c>
      <c r="N43" s="101">
        <f t="shared" si="26"/>
        <v>1847.9797894953754</v>
      </c>
      <c r="O43" s="104">
        <f t="shared" si="26"/>
        <v>118.02409846610747</v>
      </c>
      <c r="P43" s="54">
        <f>M43-J43</f>
        <v>0.125</v>
      </c>
      <c r="Q43" s="88">
        <f>N43-K43</f>
        <v>-277.14521050462463</v>
      </c>
      <c r="R43" s="105">
        <f t="shared" ref="R43:R51" si="27">O43/L43</f>
        <v>0.86173299407373871</v>
      </c>
      <c r="S43" s="927"/>
      <c r="T43" s="89"/>
      <c r="U43" s="89"/>
      <c r="V43" s="449"/>
      <c r="W43" s="449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1</v>
      </c>
      <c r="AE43" s="107">
        <f>SUM(AE31:AE42)</f>
        <v>0</v>
      </c>
      <c r="AF43" s="48">
        <f t="shared" ref="AF43:AF54" si="28">N43-K43</f>
        <v>-277.14521050462463</v>
      </c>
      <c r="AG43" s="454">
        <f t="shared" si="7"/>
        <v>0.8695863958568909</v>
      </c>
      <c r="AH43" s="944"/>
    </row>
    <row r="44" spans="1:34" s="145" customFormat="1" ht="19.2" customHeight="1">
      <c r="A44" s="966" t="s">
        <v>463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2079</v>
      </c>
      <c r="H44" s="45">
        <f>F44*G44</f>
        <v>51413.67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2079.0000000000005</v>
      </c>
      <c r="O44" s="138">
        <f t="shared" ref="O44:O51" si="30">N44/M44</f>
        <v>415.80000000000007</v>
      </c>
      <c r="P44" s="51">
        <f t="shared" ref="P44:P51" si="31">M44-J44</f>
        <v>1</v>
      </c>
      <c r="Q44" s="139">
        <f t="shared" ref="Q44:Q51" si="32">O44-L44</f>
        <v>-84.199999999999932</v>
      </c>
      <c r="R44" s="140">
        <f t="shared" si="27"/>
        <v>0.83160000000000012</v>
      </c>
      <c r="S44" s="943">
        <f>R56</f>
        <v>0.88948185852560013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928"/>
      <c r="AC44" s="928"/>
      <c r="AD44" s="449"/>
      <c r="AE44" s="449"/>
      <c r="AF44" s="144">
        <f t="shared" si="28"/>
        <v>79.000000000000455</v>
      </c>
      <c r="AG44" s="456">
        <f t="shared" si="7"/>
        <v>1.0395000000000003</v>
      </c>
      <c r="AH44" s="960">
        <f>AG56</f>
        <v>0.96079323022474239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1903</v>
      </c>
      <c r="H45" s="45">
        <f>F45*G45</f>
        <v>47061.19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2075.9999999999995</v>
      </c>
      <c r="O45" s="138">
        <f t="shared" si="30"/>
        <v>415.19999999999993</v>
      </c>
      <c r="P45" s="51">
        <f t="shared" si="31"/>
        <v>1</v>
      </c>
      <c r="Q45" s="139">
        <f t="shared" si="32"/>
        <v>-84.800000000000068</v>
      </c>
      <c r="R45" s="140">
        <f t="shared" si="27"/>
        <v>0.83039999999999992</v>
      </c>
      <c r="S45" s="943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928"/>
      <c r="AC45" s="928"/>
      <c r="AD45" s="449"/>
      <c r="AE45" s="449"/>
      <c r="AF45" s="144">
        <f t="shared" si="28"/>
        <v>75.999999999999545</v>
      </c>
      <c r="AG45" s="456">
        <f t="shared" si="7"/>
        <v>1.0379999999999998</v>
      </c>
      <c r="AH45" s="960"/>
    </row>
    <row r="46" spans="1:34" s="145" customFormat="1" ht="19.2" customHeight="1">
      <c r="A46" s="967"/>
      <c r="B46" s="97" t="s">
        <v>104</v>
      </c>
      <c r="C46" s="133"/>
      <c r="D46" s="42" t="s">
        <v>185</v>
      </c>
      <c r="E46" s="43"/>
      <c r="F46" s="280">
        <v>25.26</v>
      </c>
      <c r="G46" s="134">
        <v>1014</v>
      </c>
      <c r="H46" s="45">
        <f t="shared" ref="H46:H51" si="34">F46*G46</f>
        <v>25613.640000000003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2027.9999999999991</v>
      </c>
      <c r="O46" s="138">
        <f t="shared" si="30"/>
        <v>289.71428571428561</v>
      </c>
      <c r="P46" s="51">
        <f t="shared" si="31"/>
        <v>0</v>
      </c>
      <c r="Q46" s="139">
        <f t="shared" si="32"/>
        <v>-24.571428571428669</v>
      </c>
      <c r="R46" s="140">
        <f t="shared" si="27"/>
        <v>0.92181818181818154</v>
      </c>
      <c r="S46" s="943"/>
      <c r="T46" s="89">
        <v>0.21180555555555552</v>
      </c>
      <c r="U46" s="89">
        <v>0.23263888888888887</v>
      </c>
      <c r="V46" s="142">
        <v>5</v>
      </c>
      <c r="W46" s="143">
        <f t="shared" si="33"/>
        <v>30.000000000000014</v>
      </c>
      <c r="X46" s="123"/>
      <c r="Y46" s="123"/>
      <c r="Z46" s="124"/>
      <c r="AA46" s="124"/>
      <c r="AB46" s="928"/>
      <c r="AC46" s="928"/>
      <c r="AD46" s="449"/>
      <c r="AE46" s="449"/>
      <c r="AF46" s="144">
        <f t="shared" si="28"/>
        <v>-172.00000000000091</v>
      </c>
      <c r="AG46" s="456">
        <f t="shared" si="7"/>
        <v>0.92181818181818143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65</v>
      </c>
      <c r="E47" s="148"/>
      <c r="F47" s="280">
        <v>31.43</v>
      </c>
      <c r="G47" s="137">
        <v>1938</v>
      </c>
      <c r="H47" s="45">
        <f t="shared" si="34"/>
        <v>60911.34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1435.5555555555559</v>
      </c>
      <c r="O47" s="138">
        <f t="shared" si="30"/>
        <v>205.07936507936512</v>
      </c>
      <c r="P47" s="51">
        <f t="shared" si="31"/>
        <v>0</v>
      </c>
      <c r="Q47" s="139">
        <f t="shared" si="32"/>
        <v>-9.2063492063491594</v>
      </c>
      <c r="R47" s="140">
        <f t="shared" si="27"/>
        <v>0.95703703703703724</v>
      </c>
      <c r="S47" s="943"/>
      <c r="T47" s="89">
        <v>0.24999999999999997</v>
      </c>
      <c r="U47" s="89">
        <v>0.30624999999999997</v>
      </c>
      <c r="V47" s="137">
        <v>25</v>
      </c>
      <c r="W47" s="143">
        <f t="shared" si="33"/>
        <v>80.999999999999986</v>
      </c>
      <c r="X47" s="123">
        <v>0.23750000000000002</v>
      </c>
      <c r="Y47" s="123">
        <v>0.24861111111111112</v>
      </c>
      <c r="Z47" s="124"/>
      <c r="AA47" s="124"/>
      <c r="AB47" s="928"/>
      <c r="AC47" s="928"/>
      <c r="AD47" s="449"/>
      <c r="AE47" s="449"/>
      <c r="AF47" s="144">
        <f t="shared" si="28"/>
        <v>-64.444444444444116</v>
      </c>
      <c r="AG47" s="456">
        <f t="shared" si="7"/>
        <v>0.95703703703703724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1625</v>
      </c>
      <c r="H48" s="45">
        <f t="shared" si="34"/>
        <v>19272.5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1433.8235294117649</v>
      </c>
      <c r="O48" s="138">
        <f t="shared" si="30"/>
        <v>238.97058823529414</v>
      </c>
      <c r="P48" s="51">
        <f t="shared" si="31"/>
        <v>0</v>
      </c>
      <c r="Q48" s="139">
        <f t="shared" si="32"/>
        <v>-33.696078431372541</v>
      </c>
      <c r="R48" s="140">
        <f t="shared" si="27"/>
        <v>0.8764202502516899</v>
      </c>
      <c r="S48" s="943"/>
      <c r="T48" s="89">
        <v>0.31666666666666665</v>
      </c>
      <c r="U48" s="89">
        <v>0.36388888888888887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928"/>
      <c r="AC48" s="928"/>
      <c r="AD48" s="449"/>
      <c r="AE48" s="449"/>
      <c r="AF48" s="144">
        <f t="shared" si="28"/>
        <v>-202.17647058823513</v>
      </c>
      <c r="AG48" s="456">
        <f t="shared" si="7"/>
        <v>0.87642025025169001</v>
      </c>
      <c r="AH48" s="960"/>
    </row>
    <row r="49" spans="1:34" s="145" customFormat="1" ht="19.2" customHeight="1">
      <c r="A49" s="967"/>
      <c r="B49" s="97" t="s">
        <v>103</v>
      </c>
      <c r="C49" s="133"/>
      <c r="D49" s="42" t="s">
        <v>171</v>
      </c>
      <c r="E49" s="148"/>
      <c r="F49" s="280">
        <v>28.47</v>
      </c>
      <c r="G49" s="134">
        <v>1170</v>
      </c>
      <c r="H49" s="45">
        <f t="shared" si="34"/>
        <v>33309.9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1432.6530612244901</v>
      </c>
      <c r="O49" s="138">
        <f t="shared" si="30"/>
        <v>204.66472303207001</v>
      </c>
      <c r="P49" s="51">
        <f t="shared" si="31"/>
        <v>0</v>
      </c>
      <c r="Q49" s="139">
        <f t="shared" si="32"/>
        <v>-9.620991253644263</v>
      </c>
      <c r="R49" s="140">
        <f t="shared" si="27"/>
        <v>0.95510204081632677</v>
      </c>
      <c r="S49" s="943"/>
      <c r="T49" s="89">
        <v>0.37430555555555556</v>
      </c>
      <c r="U49" s="89">
        <v>0.40833333333333333</v>
      </c>
      <c r="V49" s="134">
        <v>15</v>
      </c>
      <c r="W49" s="143">
        <f t="shared" si="33"/>
        <v>48.999999999999986</v>
      </c>
      <c r="X49" s="152"/>
      <c r="Y49" s="152"/>
      <c r="Z49" s="153"/>
      <c r="AA49" s="124"/>
      <c r="AB49" s="928"/>
      <c r="AC49" s="928"/>
      <c r="AD49" s="449"/>
      <c r="AE49" s="449">
        <v>1</v>
      </c>
      <c r="AF49" s="144">
        <f t="shared" si="28"/>
        <v>-67.346938775509898</v>
      </c>
      <c r="AG49" s="456">
        <f t="shared" si="7"/>
        <v>0.95510204081632677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2694.56</v>
      </c>
      <c r="H50" s="45">
        <f t="shared" si="34"/>
        <v>27188.110399999998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1418.1894736842105</v>
      </c>
      <c r="O50" s="138">
        <f t="shared" si="30"/>
        <v>236.36491228070176</v>
      </c>
      <c r="P50" s="51">
        <f t="shared" si="31"/>
        <v>0</v>
      </c>
      <c r="Q50" s="139">
        <f t="shared" si="32"/>
        <v>-13.635087719298241</v>
      </c>
      <c r="R50" s="140">
        <f t="shared" si="27"/>
        <v>0.945459649122807</v>
      </c>
      <c r="S50" s="943"/>
      <c r="T50" s="89">
        <v>0.42916666666666664</v>
      </c>
      <c r="U50" s="89">
        <v>0.5083333333333333</v>
      </c>
      <c r="V50" s="134">
        <v>30</v>
      </c>
      <c r="W50" s="143">
        <f t="shared" si="33"/>
        <v>114</v>
      </c>
      <c r="X50" s="152">
        <v>0.41250000000000003</v>
      </c>
      <c r="Y50" s="152">
        <v>0.42777777777777781</v>
      </c>
      <c r="Z50" s="153"/>
      <c r="AA50" s="153"/>
      <c r="AB50" s="928"/>
      <c r="AC50" s="928"/>
      <c r="AD50" s="449"/>
      <c r="AE50" s="449"/>
      <c r="AF50" s="144">
        <f t="shared" si="28"/>
        <v>-81.810526315789502</v>
      </c>
      <c r="AG50" s="456">
        <f t="shared" si="7"/>
        <v>0.945459649122807</v>
      </c>
      <c r="AH50" s="960"/>
    </row>
    <row r="51" spans="1:34" s="145" customFormat="1" ht="19.2" customHeight="1">
      <c r="A51" s="967"/>
      <c r="B51" s="97" t="s">
        <v>105</v>
      </c>
      <c r="C51" s="133"/>
      <c r="D51" s="150" t="s">
        <v>64</v>
      </c>
      <c r="E51" s="148"/>
      <c r="F51" s="280">
        <v>10.09</v>
      </c>
      <c r="G51" s="134">
        <v>3429.4400000000005</v>
      </c>
      <c r="H51" s="45">
        <f t="shared" si="34"/>
        <v>34603.049600000006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1390.3135135135142</v>
      </c>
      <c r="O51" s="138">
        <f t="shared" si="30"/>
        <v>231.71891891891903</v>
      </c>
      <c r="P51" s="51">
        <f t="shared" si="31"/>
        <v>0</v>
      </c>
      <c r="Q51" s="139">
        <f t="shared" si="32"/>
        <v>-18.28108108108097</v>
      </c>
      <c r="R51" s="140">
        <f t="shared" si="27"/>
        <v>0.92687567567567608</v>
      </c>
      <c r="S51" s="943"/>
      <c r="T51" s="151">
        <v>0.52916666666666667</v>
      </c>
      <c r="U51" s="151">
        <v>0.63194444444444442</v>
      </c>
      <c r="V51" s="134">
        <v>30</v>
      </c>
      <c r="W51" s="143">
        <f t="shared" si="33"/>
        <v>147.99999999999994</v>
      </c>
      <c r="X51" s="152">
        <v>0.51250000000000007</v>
      </c>
      <c r="Y51" s="152">
        <v>0.52777777777777779</v>
      </c>
      <c r="Z51" s="153"/>
      <c r="AA51" s="153"/>
      <c r="AB51" s="928"/>
      <c r="AC51" s="928"/>
      <c r="AD51" s="449"/>
      <c r="AE51" s="449"/>
      <c r="AF51" s="144">
        <f t="shared" si="28"/>
        <v>-109.68648648648582</v>
      </c>
      <c r="AG51" s="456">
        <f t="shared" si="7"/>
        <v>0.92687567567567608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449"/>
      <c r="AE52" s="449"/>
      <c r="AF52" s="144">
        <f t="shared" si="28"/>
        <v>0</v>
      </c>
      <c r="AG52" s="456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449"/>
      <c r="AE53" s="449"/>
      <c r="AF53" s="144">
        <f t="shared" si="28"/>
        <v>0</v>
      </c>
      <c r="AG53" s="456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449"/>
      <c r="AE54" s="449"/>
      <c r="AF54" s="144">
        <f t="shared" si="28"/>
        <v>0</v>
      </c>
      <c r="AG54" s="456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449"/>
      <c r="AE55" s="449"/>
      <c r="AF55" s="144"/>
      <c r="AG55" s="456"/>
      <c r="AH55" s="960"/>
    </row>
    <row r="56" spans="1:34" ht="19.2" customHeight="1">
      <c r="A56" s="968"/>
      <c r="B56" s="157">
        <v>0</v>
      </c>
      <c r="C56" s="265" t="s">
        <v>464</v>
      </c>
      <c r="D56" s="965" t="s">
        <v>460</v>
      </c>
      <c r="E56" s="924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1661.691891673692</v>
      </c>
      <c r="O56" s="104">
        <f t="shared" si="35"/>
        <v>279.68909915757945</v>
      </c>
      <c r="P56" s="158">
        <f>M56-J56</f>
        <v>0.25</v>
      </c>
      <c r="Q56" s="117">
        <f>N56-K56</f>
        <v>-67.808108326308002</v>
      </c>
      <c r="R56" s="159">
        <f t="shared" ref="R56:R61" si="36">O56/L56</f>
        <v>0.88948185852560013</v>
      </c>
      <c r="S56" s="943"/>
      <c r="T56" s="160"/>
      <c r="U56" s="160"/>
      <c r="V56" s="46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1</v>
      </c>
      <c r="AF56" s="162">
        <f>N56-K56</f>
        <v>-67.808108326308002</v>
      </c>
      <c r="AG56" s="450">
        <f>N56/K56</f>
        <v>0.96079323022474239</v>
      </c>
      <c r="AH56" s="960"/>
    </row>
    <row r="57" spans="1:34" ht="19.2" customHeight="1">
      <c r="A57" s="955" t="s">
        <v>465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1411</v>
      </c>
      <c r="H57" s="84">
        <f t="shared" ref="H57:H66" si="37">F57*G57</f>
        <v>39874.86</v>
      </c>
      <c r="I57" s="449"/>
      <c r="J57" s="87">
        <v>7</v>
      </c>
      <c r="K57" s="57">
        <v>1500</v>
      </c>
      <c r="L57" s="86">
        <v>214.28571428571428</v>
      </c>
      <c r="M57" s="459">
        <v>7</v>
      </c>
      <c r="N57" s="57">
        <f t="shared" ref="N57:N61" si="38">G57/W57*60</f>
        <v>1434.9152542372883</v>
      </c>
      <c r="O57" s="86">
        <f t="shared" ref="O57:O61" si="39">N57/M57</f>
        <v>204.98789346246977</v>
      </c>
      <c r="P57" s="165">
        <f t="shared" ref="P57:P61" si="40">M57-J57</f>
        <v>0</v>
      </c>
      <c r="Q57" s="49">
        <f t="shared" ref="Q57:Q61" si="41">O57-L57</f>
        <v>-9.297820823244507</v>
      </c>
      <c r="R57" s="453">
        <f t="shared" si="36"/>
        <v>0.95661016949152566</v>
      </c>
      <c r="S57" s="943">
        <f>R69</f>
        <v>0.96211271693598233</v>
      </c>
      <c r="T57" s="50">
        <v>0.125</v>
      </c>
      <c r="U57" s="50">
        <v>0.16597222222222222</v>
      </c>
      <c r="V57" s="451">
        <v>5</v>
      </c>
      <c r="W57" s="461">
        <f>(U57-T57)*24*60</f>
        <v>58.999999999999993</v>
      </c>
      <c r="X57" s="53"/>
      <c r="Y57" s="53"/>
      <c r="Z57" s="54"/>
      <c r="AA57" s="54"/>
      <c r="AB57" s="928"/>
      <c r="AC57" s="928"/>
      <c r="AD57" s="449"/>
      <c r="AE57" s="449"/>
      <c r="AF57" s="48">
        <f t="shared" si="6"/>
        <v>-65.084745762711691</v>
      </c>
      <c r="AG57" s="452">
        <f t="shared" si="7"/>
        <v>0.95661016949152555</v>
      </c>
      <c r="AH57" s="942">
        <f>AG69</f>
        <v>0.96219924044086835</v>
      </c>
    </row>
    <row r="58" spans="1:34" ht="19.2" customHeight="1">
      <c r="A58" s="956"/>
      <c r="B58" s="121" t="s">
        <v>103</v>
      </c>
      <c r="C58" s="449"/>
      <c r="D58" s="42" t="s">
        <v>67</v>
      </c>
      <c r="E58" s="43"/>
      <c r="F58" s="273">
        <v>27.88</v>
      </c>
      <c r="G58" s="44">
        <v>3760</v>
      </c>
      <c r="H58" s="45">
        <f t="shared" si="37"/>
        <v>104828.8</v>
      </c>
      <c r="I58" s="451"/>
      <c r="J58" s="46">
        <v>7</v>
      </c>
      <c r="K58" s="44">
        <v>1500</v>
      </c>
      <c r="L58" s="86">
        <v>214.28571428571428</v>
      </c>
      <c r="M58" s="462">
        <v>7</v>
      </c>
      <c r="N58" s="44">
        <f t="shared" si="38"/>
        <v>1436.9426751592359</v>
      </c>
      <c r="O58" s="47">
        <f t="shared" si="39"/>
        <v>205.27752502274799</v>
      </c>
      <c r="P58" s="165">
        <f t="shared" si="40"/>
        <v>0</v>
      </c>
      <c r="Q58" s="49">
        <f t="shared" si="41"/>
        <v>-9.0081892629662832</v>
      </c>
      <c r="R58" s="453">
        <f t="shared" si="36"/>
        <v>0.95796178343949068</v>
      </c>
      <c r="S58" s="943"/>
      <c r="T58" s="50">
        <v>0.17986111111111111</v>
      </c>
      <c r="U58" s="50">
        <v>0.28888888888888886</v>
      </c>
      <c r="V58" s="451">
        <v>20</v>
      </c>
      <c r="W58" s="461">
        <f>(U58-T58)*24*60</f>
        <v>156.99999999999997</v>
      </c>
      <c r="X58" s="53">
        <v>0.19791666666666666</v>
      </c>
      <c r="Y58" s="53">
        <v>0.20694444444444446</v>
      </c>
      <c r="Z58" s="54"/>
      <c r="AA58" s="54"/>
      <c r="AB58" s="961"/>
      <c r="AC58" s="962"/>
      <c r="AD58" s="449"/>
      <c r="AE58" s="449"/>
      <c r="AF58" s="48">
        <f t="shared" si="6"/>
        <v>-63.057324840764068</v>
      </c>
      <c r="AG58" s="453">
        <f t="shared" si="7"/>
        <v>0.95796178343949057</v>
      </c>
      <c r="AH58" s="943"/>
    </row>
    <row r="59" spans="1:34" ht="19.2" customHeight="1">
      <c r="A59" s="956"/>
      <c r="B59" s="121" t="s">
        <v>103</v>
      </c>
      <c r="C59" s="449"/>
      <c r="D59" s="42" t="s">
        <v>68</v>
      </c>
      <c r="E59" s="43"/>
      <c r="F59" s="273">
        <v>28</v>
      </c>
      <c r="G59" s="44">
        <v>3558</v>
      </c>
      <c r="H59" s="45">
        <f t="shared" si="37"/>
        <v>99624</v>
      </c>
      <c r="I59" s="451"/>
      <c r="J59" s="46">
        <v>7</v>
      </c>
      <c r="K59" s="44">
        <v>1500</v>
      </c>
      <c r="L59" s="86">
        <v>214.28571428571428</v>
      </c>
      <c r="M59" s="462">
        <v>7</v>
      </c>
      <c r="N59" s="44">
        <f t="shared" si="38"/>
        <v>1462.1917808219175</v>
      </c>
      <c r="O59" s="47">
        <f t="shared" si="39"/>
        <v>208.88454011741678</v>
      </c>
      <c r="P59" s="165">
        <f t="shared" si="40"/>
        <v>0</v>
      </c>
      <c r="Q59" s="49">
        <f t="shared" si="41"/>
        <v>-5.4011741682975014</v>
      </c>
      <c r="R59" s="453">
        <f t="shared" si="36"/>
        <v>0.97479452054794502</v>
      </c>
      <c r="S59" s="943"/>
      <c r="T59" s="50">
        <v>0.30624999999999997</v>
      </c>
      <c r="U59" s="50">
        <v>0.40763888888888888</v>
      </c>
      <c r="V59" s="142">
        <v>25</v>
      </c>
      <c r="W59" s="461">
        <f t="shared" ref="W59:W69" si="42">(U59-T59)*24*60</f>
        <v>146.00000000000003</v>
      </c>
      <c r="X59" s="53">
        <v>0.29305555555555557</v>
      </c>
      <c r="Y59" s="53">
        <v>0.30555555555555552</v>
      </c>
      <c r="Z59" s="54"/>
      <c r="AA59" s="54"/>
      <c r="AB59" s="928"/>
      <c r="AC59" s="928"/>
      <c r="AD59" s="449"/>
      <c r="AE59" s="449"/>
      <c r="AF59" s="48">
        <f t="shared" si="6"/>
        <v>-37.808219178082481</v>
      </c>
      <c r="AG59" s="453">
        <f t="shared" si="7"/>
        <v>0.97479452054794502</v>
      </c>
      <c r="AH59" s="943"/>
    </row>
    <row r="60" spans="1:34" ht="19.2" customHeight="1">
      <c r="A60" s="956"/>
      <c r="B60" s="121" t="s">
        <v>105</v>
      </c>
      <c r="C60" s="449"/>
      <c r="D60" s="42" t="s">
        <v>64</v>
      </c>
      <c r="E60" s="43"/>
      <c r="F60" s="273">
        <v>10.09</v>
      </c>
      <c r="G60" s="44">
        <v>2817.04</v>
      </c>
      <c r="H60" s="45">
        <f t="shared" si="37"/>
        <v>28423.9336</v>
      </c>
      <c r="I60" s="45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1444.6358974358975</v>
      </c>
      <c r="O60" s="47">
        <f t="shared" si="39"/>
        <v>240.77264957264958</v>
      </c>
      <c r="P60" s="165">
        <f t="shared" si="40"/>
        <v>0</v>
      </c>
      <c r="Q60" s="49">
        <f t="shared" si="41"/>
        <v>-9.2273504273504159</v>
      </c>
      <c r="R60" s="453">
        <f t="shared" si="36"/>
        <v>0.96309059829059829</v>
      </c>
      <c r="S60" s="943"/>
      <c r="T60" s="50">
        <v>0.4284722222222222</v>
      </c>
      <c r="U60" s="50">
        <v>0.50972222222222219</v>
      </c>
      <c r="V60" s="142">
        <v>30</v>
      </c>
      <c r="W60" s="461">
        <f t="shared" si="42"/>
        <v>116.99999999999999</v>
      </c>
      <c r="X60" s="53">
        <v>0.41250000000000003</v>
      </c>
      <c r="Y60" s="53">
        <v>0.42777777777777781</v>
      </c>
      <c r="Z60" s="54"/>
      <c r="AA60" s="54"/>
      <c r="AB60" s="928"/>
      <c r="AC60" s="928"/>
      <c r="AD60" s="449">
        <v>1</v>
      </c>
      <c r="AE60" s="449"/>
      <c r="AF60" s="48">
        <f t="shared" si="6"/>
        <v>-55.364102564102495</v>
      </c>
      <c r="AG60" s="452">
        <f t="shared" si="7"/>
        <v>0.96309059829059829</v>
      </c>
      <c r="AH60" s="943"/>
    </row>
    <row r="61" spans="1:34" ht="19.2" customHeight="1">
      <c r="A61" s="956"/>
      <c r="B61" s="121" t="s">
        <v>105</v>
      </c>
      <c r="C61" s="449"/>
      <c r="D61" s="42" t="s">
        <v>64</v>
      </c>
      <c r="E61" s="43"/>
      <c r="F61" s="273">
        <v>10.09</v>
      </c>
      <c r="G61" s="44">
        <v>3306.96</v>
      </c>
      <c r="H61" s="45">
        <f t="shared" si="37"/>
        <v>33367.2264</v>
      </c>
      <c r="I61" s="45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1437.8086956521738</v>
      </c>
      <c r="O61" s="47">
        <f t="shared" si="39"/>
        <v>239.63478260869564</v>
      </c>
      <c r="P61" s="165">
        <f t="shared" si="40"/>
        <v>0</v>
      </c>
      <c r="Q61" s="49">
        <f t="shared" si="41"/>
        <v>-10.365217391304355</v>
      </c>
      <c r="R61" s="453">
        <f t="shared" si="36"/>
        <v>0.95853913043478256</v>
      </c>
      <c r="S61" s="943"/>
      <c r="T61" s="50">
        <v>0.53055555555555556</v>
      </c>
      <c r="U61" s="50">
        <v>0.62638888888888888</v>
      </c>
      <c r="V61" s="142">
        <v>30</v>
      </c>
      <c r="W61" s="461">
        <f t="shared" si="42"/>
        <v>138</v>
      </c>
      <c r="X61" s="53">
        <v>0.51388888888888895</v>
      </c>
      <c r="Y61" s="53">
        <v>0.52916666666666667</v>
      </c>
      <c r="Z61" s="54"/>
      <c r="AA61" s="54"/>
      <c r="AB61" s="928"/>
      <c r="AC61" s="928"/>
      <c r="AD61" s="449"/>
      <c r="AE61" s="449"/>
      <c r="AF61" s="48">
        <f t="shared" si="6"/>
        <v>-62.19130434782619</v>
      </c>
      <c r="AG61" s="453">
        <f t="shared" si="7"/>
        <v>0.95853913043478256</v>
      </c>
      <c r="AH61" s="943"/>
    </row>
    <row r="62" spans="1:34" ht="19.2" customHeight="1">
      <c r="A62" s="956"/>
      <c r="B62" s="121">
        <v>0</v>
      </c>
      <c r="C62" s="449"/>
      <c r="D62" s="42"/>
      <c r="E62" s="43"/>
      <c r="F62" s="273" t="s">
        <v>106</v>
      </c>
      <c r="G62" s="134"/>
      <c r="H62" s="45">
        <f t="shared" si="37"/>
        <v>0</v>
      </c>
      <c r="I62" s="451"/>
      <c r="J62" s="46"/>
      <c r="K62" s="44"/>
      <c r="L62" s="86"/>
      <c r="M62" s="62"/>
      <c r="N62" s="44"/>
      <c r="O62" s="47"/>
      <c r="P62" s="165"/>
      <c r="Q62" s="49"/>
      <c r="R62" s="453"/>
      <c r="S62" s="943"/>
      <c r="T62" s="166"/>
      <c r="U62" s="166"/>
      <c r="V62" s="142"/>
      <c r="W62" s="461">
        <f t="shared" si="42"/>
        <v>0</v>
      </c>
      <c r="X62" s="53"/>
      <c r="Y62" s="53"/>
      <c r="Z62" s="54"/>
      <c r="AA62" s="54"/>
      <c r="AB62" s="928"/>
      <c r="AC62" s="928"/>
      <c r="AD62" s="449"/>
      <c r="AE62" s="449"/>
      <c r="AF62" s="48">
        <f t="shared" si="6"/>
        <v>0</v>
      </c>
      <c r="AG62" s="453" t="e">
        <f t="shared" si="7"/>
        <v>#DIV/0!</v>
      </c>
      <c r="AH62" s="943"/>
    </row>
    <row r="63" spans="1:34" ht="19.2" customHeight="1">
      <c r="A63" s="956"/>
      <c r="B63" s="121">
        <v>0</v>
      </c>
      <c r="C63" s="449"/>
      <c r="D63" s="42"/>
      <c r="E63" s="43"/>
      <c r="F63" s="273" t="s">
        <v>106</v>
      </c>
      <c r="G63" s="134"/>
      <c r="H63" s="45">
        <f t="shared" si="37"/>
        <v>0</v>
      </c>
      <c r="I63" s="451"/>
      <c r="J63" s="46"/>
      <c r="K63" s="44"/>
      <c r="L63" s="86"/>
      <c r="M63" s="62" t="s">
        <v>15</v>
      </c>
      <c r="N63" s="44"/>
      <c r="O63" s="47"/>
      <c r="P63" s="165"/>
      <c r="Q63" s="49"/>
      <c r="R63" s="453"/>
      <c r="S63" s="943"/>
      <c r="T63" s="166"/>
      <c r="U63" s="166"/>
      <c r="V63" s="142"/>
      <c r="W63" s="461">
        <f t="shared" si="42"/>
        <v>0</v>
      </c>
      <c r="X63" s="53"/>
      <c r="Y63" s="53"/>
      <c r="Z63" s="54"/>
      <c r="AA63" s="54"/>
      <c r="AB63" s="928"/>
      <c r="AC63" s="928"/>
      <c r="AD63" s="449"/>
      <c r="AE63" s="449"/>
      <c r="AF63" s="48">
        <f t="shared" si="6"/>
        <v>0</v>
      </c>
      <c r="AG63" s="452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51"/>
      <c r="J64" s="167"/>
      <c r="K64" s="61"/>
      <c r="L64" s="86"/>
      <c r="M64" s="62"/>
      <c r="N64" s="44"/>
      <c r="O64" s="47"/>
      <c r="P64" s="165"/>
      <c r="Q64" s="49"/>
      <c r="R64" s="453"/>
      <c r="S64" s="943"/>
      <c r="T64" s="166"/>
      <c r="U64" s="166"/>
      <c r="V64" s="142"/>
      <c r="W64" s="461">
        <f t="shared" si="42"/>
        <v>0</v>
      </c>
      <c r="X64" s="451"/>
      <c r="Y64" s="451"/>
      <c r="Z64" s="54"/>
      <c r="AA64" s="54"/>
      <c r="AB64" s="928"/>
      <c r="AC64" s="928"/>
      <c r="AD64" s="449"/>
      <c r="AE64" s="449"/>
      <c r="AF64" s="48">
        <f t="shared" si="6"/>
        <v>0</v>
      </c>
      <c r="AG64" s="453" t="e">
        <f t="shared" si="7"/>
        <v>#DIV/0!</v>
      </c>
      <c r="AH64" s="943"/>
    </row>
    <row r="65" spans="1:34" ht="19.2" customHeight="1">
      <c r="A65" s="957"/>
      <c r="B65" s="97">
        <v>0</v>
      </c>
      <c r="C65" s="457"/>
      <c r="D65" s="42"/>
      <c r="E65" s="43"/>
      <c r="F65" s="273" t="s">
        <v>106</v>
      </c>
      <c r="G65" s="134"/>
      <c r="H65" s="45">
        <f t="shared" si="37"/>
        <v>0</v>
      </c>
      <c r="I65" s="451"/>
      <c r="J65" s="167"/>
      <c r="K65" s="61"/>
      <c r="L65" s="86"/>
      <c r="M65" s="62"/>
      <c r="N65" s="61"/>
      <c r="O65" s="77"/>
      <c r="P65" s="48"/>
      <c r="Q65" s="49"/>
      <c r="R65" s="453"/>
      <c r="S65" s="943"/>
      <c r="T65" s="166"/>
      <c r="U65" s="166"/>
      <c r="V65" s="142"/>
      <c r="W65" s="461">
        <f t="shared" si="42"/>
        <v>0</v>
      </c>
      <c r="X65" s="451"/>
      <c r="Y65" s="451"/>
      <c r="Z65" s="54"/>
      <c r="AA65" s="54"/>
      <c r="AB65" s="928"/>
      <c r="AC65" s="928"/>
      <c r="AD65" s="449"/>
      <c r="AE65" s="449"/>
      <c r="AF65" s="48">
        <f t="shared" si="6"/>
        <v>0</v>
      </c>
      <c r="AG65" s="453" t="e">
        <f t="shared" si="7"/>
        <v>#DIV/0!</v>
      </c>
      <c r="AH65" s="943"/>
    </row>
    <row r="66" spans="1:34" ht="19.2" customHeight="1">
      <c r="A66" s="957"/>
      <c r="B66" s="97">
        <v>0</v>
      </c>
      <c r="C66" s="457"/>
      <c r="D66" s="42"/>
      <c r="E66" s="43"/>
      <c r="F66" s="273" t="s">
        <v>106</v>
      </c>
      <c r="G66" s="134"/>
      <c r="H66" s="45">
        <f t="shared" si="37"/>
        <v>0</v>
      </c>
      <c r="I66" s="451"/>
      <c r="J66" s="167"/>
      <c r="K66" s="61"/>
      <c r="L66" s="86"/>
      <c r="M66" s="62"/>
      <c r="N66" s="61"/>
      <c r="O66" s="77"/>
      <c r="P66" s="48"/>
      <c r="Q66" s="49"/>
      <c r="R66" s="453"/>
      <c r="S66" s="943"/>
      <c r="T66" s="166"/>
      <c r="U66" s="166"/>
      <c r="V66" s="142"/>
      <c r="W66" s="461">
        <f t="shared" si="42"/>
        <v>0</v>
      </c>
      <c r="X66" s="451"/>
      <c r="Y66" s="451"/>
      <c r="Z66" s="54"/>
      <c r="AA66" s="54"/>
      <c r="AB66" s="928"/>
      <c r="AC66" s="928"/>
      <c r="AD66" s="449"/>
      <c r="AE66" s="449"/>
      <c r="AF66" s="48">
        <f t="shared" si="6"/>
        <v>0</v>
      </c>
      <c r="AG66" s="452" t="e">
        <f t="shared" si="7"/>
        <v>#DIV/0!</v>
      </c>
      <c r="AH66" s="943"/>
    </row>
    <row r="67" spans="1:34" ht="19.2" customHeight="1">
      <c r="A67" s="957"/>
      <c r="B67" s="97">
        <v>0</v>
      </c>
      <c r="C67" s="457"/>
      <c r="D67" s="42"/>
      <c r="E67" s="43"/>
      <c r="F67" s="273" t="s">
        <v>106</v>
      </c>
      <c r="G67" s="134"/>
      <c r="H67" s="45">
        <f>F67*G67</f>
        <v>0</v>
      </c>
      <c r="I67" s="451"/>
      <c r="J67" s="167"/>
      <c r="K67" s="61"/>
      <c r="L67" s="86"/>
      <c r="M67" s="62"/>
      <c r="N67" s="61"/>
      <c r="O67" s="77"/>
      <c r="P67" s="48"/>
      <c r="Q67" s="49"/>
      <c r="R67" s="453"/>
      <c r="S67" s="943"/>
      <c r="T67" s="166"/>
      <c r="U67" s="166"/>
      <c r="V67" s="142"/>
      <c r="W67" s="461">
        <f t="shared" si="42"/>
        <v>0</v>
      </c>
      <c r="X67" s="451"/>
      <c r="Y67" s="451"/>
      <c r="Z67" s="54"/>
      <c r="AA67" s="54"/>
      <c r="AB67" s="928"/>
      <c r="AC67" s="928"/>
      <c r="AD67" s="449"/>
      <c r="AE67" s="449"/>
      <c r="AF67" s="48">
        <f t="shared" si="6"/>
        <v>0</v>
      </c>
      <c r="AG67" s="453" t="e">
        <f t="shared" si="7"/>
        <v>#DIV/0!</v>
      </c>
      <c r="AH67" s="943"/>
    </row>
    <row r="68" spans="1:34" ht="19.2" customHeight="1">
      <c r="A68" s="957"/>
      <c r="B68" s="451">
        <v>0</v>
      </c>
      <c r="C68" s="457"/>
      <c r="D68" s="42"/>
      <c r="E68" s="43"/>
      <c r="F68" s="280" t="s">
        <v>106</v>
      </c>
      <c r="G68" s="134"/>
      <c r="H68" s="45">
        <f>F68*G68</f>
        <v>0</v>
      </c>
      <c r="I68" s="451"/>
      <c r="J68" s="167"/>
      <c r="K68" s="61"/>
      <c r="L68" s="86"/>
      <c r="M68" s="62"/>
      <c r="N68" s="61"/>
      <c r="O68" s="77"/>
      <c r="P68" s="48"/>
      <c r="Q68" s="49"/>
      <c r="R68" s="453"/>
      <c r="S68" s="943"/>
      <c r="T68" s="166"/>
      <c r="U68" s="166"/>
      <c r="V68" s="142"/>
      <c r="W68" s="461">
        <f t="shared" si="42"/>
        <v>0</v>
      </c>
      <c r="X68" s="451"/>
      <c r="Y68" s="451"/>
      <c r="Z68" s="54"/>
      <c r="AA68" s="54"/>
      <c r="AB68" s="928"/>
      <c r="AC68" s="928"/>
      <c r="AD68" s="449"/>
      <c r="AE68" s="449"/>
      <c r="AF68" s="48"/>
      <c r="AG68" s="453"/>
      <c r="AH68" s="943"/>
    </row>
    <row r="69" spans="1:34" ht="19.2" customHeight="1">
      <c r="A69" s="957"/>
      <c r="B69" s="168">
        <v>0</v>
      </c>
      <c r="C69" s="6" t="s">
        <v>466</v>
      </c>
      <c r="D69" s="924" t="s">
        <v>460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1443.2988606613026</v>
      </c>
      <c r="O69" s="73">
        <f t="shared" si="43"/>
        <v>219.91147815679597</v>
      </c>
      <c r="P69" s="48">
        <f>M69-J69</f>
        <v>0</v>
      </c>
      <c r="Q69" s="49">
        <f>N69-K69</f>
        <v>-56.701139338697431</v>
      </c>
      <c r="R69" s="172">
        <f t="shared" ref="R69:R76" si="44">O69/L69</f>
        <v>0.96211271693598233</v>
      </c>
      <c r="S69" s="943"/>
      <c r="T69" s="141"/>
      <c r="U69" s="141"/>
      <c r="V69" s="44"/>
      <c r="W69" s="46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1</v>
      </c>
      <c r="AE69" s="107">
        <f>SUM(AE57:AE68)</f>
        <v>0</v>
      </c>
      <c r="AF69" s="48">
        <f t="shared" si="6"/>
        <v>-56.701139338697431</v>
      </c>
      <c r="AG69" s="453">
        <f t="shared" si="7"/>
        <v>0.96219924044086835</v>
      </c>
      <c r="AH69" s="943"/>
    </row>
    <row r="70" spans="1:34" ht="19.2" customHeight="1">
      <c r="A70" s="958" t="s">
        <v>467</v>
      </c>
      <c r="B70" s="451" t="s">
        <v>105</v>
      </c>
      <c r="C70" s="97"/>
      <c r="D70" s="42" t="s">
        <v>115</v>
      </c>
      <c r="E70" s="43"/>
      <c r="F70" s="273">
        <v>54.09</v>
      </c>
      <c r="G70" s="57">
        <v>863.69999999999993</v>
      </c>
      <c r="H70" s="45">
        <f>F70*G70</f>
        <v>46717.532999999996</v>
      </c>
      <c r="I70" s="451"/>
      <c r="J70" s="46">
        <v>16</v>
      </c>
      <c r="K70" s="44">
        <v>1500</v>
      </c>
      <c r="L70" s="47">
        <v>93.75</v>
      </c>
      <c r="M70" s="462">
        <v>17</v>
      </c>
      <c r="N70" s="44">
        <f t="shared" ref="N70:N76" si="45">G70/W70*60</f>
        <v>1400.5945945945932</v>
      </c>
      <c r="O70" s="47">
        <f t="shared" ref="O70:O76" si="46">N70/M70</f>
        <v>82.387917329093725</v>
      </c>
      <c r="P70" s="48">
        <f t="shared" ref="P70:P76" si="47">M70-J70</f>
        <v>1</v>
      </c>
      <c r="Q70" s="49">
        <f t="shared" ref="Q70:Q76" si="48">O70-L70</f>
        <v>-11.362082670906275</v>
      </c>
      <c r="R70" s="453">
        <f t="shared" si="44"/>
        <v>0.87880445151033304</v>
      </c>
      <c r="S70" s="943">
        <f>R82</f>
        <v>0.89063934886323048</v>
      </c>
      <c r="T70" s="50">
        <v>0.25</v>
      </c>
      <c r="U70" s="50">
        <v>0.27569444444444446</v>
      </c>
      <c r="V70" s="451">
        <v>5</v>
      </c>
      <c r="W70" s="461">
        <f>(U70-T70)*24*60</f>
        <v>37.000000000000028</v>
      </c>
      <c r="X70" s="451"/>
      <c r="Y70" s="451"/>
      <c r="Z70" s="54"/>
      <c r="AA70" s="54"/>
      <c r="AB70" s="928"/>
      <c r="AC70" s="928"/>
      <c r="AD70" s="449"/>
      <c r="AE70" s="449"/>
      <c r="AF70" s="48">
        <f t="shared" si="6"/>
        <v>-99.405405405406782</v>
      </c>
      <c r="AG70" s="453">
        <f t="shared" si="7"/>
        <v>0.93372972972972879</v>
      </c>
      <c r="AH70" s="943">
        <f>AG82</f>
        <v>0.89767975692745816</v>
      </c>
    </row>
    <row r="71" spans="1:34" ht="19.2" customHeight="1">
      <c r="A71" s="958"/>
      <c r="B71" s="451" t="s">
        <v>101</v>
      </c>
      <c r="C71" s="41"/>
      <c r="D71" s="173" t="s">
        <v>183</v>
      </c>
      <c r="E71" s="43"/>
      <c r="F71" s="273">
        <v>65.27</v>
      </c>
      <c r="G71" s="44">
        <v>1395.9</v>
      </c>
      <c r="H71" s="45">
        <f>F71*G71</f>
        <v>91110.392999999996</v>
      </c>
      <c r="I71" s="451"/>
      <c r="J71" s="46">
        <v>18</v>
      </c>
      <c r="K71" s="174">
        <v>1440</v>
      </c>
      <c r="L71" s="47">
        <v>80</v>
      </c>
      <c r="M71" s="459">
        <v>18</v>
      </c>
      <c r="N71" s="44">
        <f t="shared" si="45"/>
        <v>1308.6562499999998</v>
      </c>
      <c r="O71" s="47">
        <f t="shared" si="46"/>
        <v>72.703124999999986</v>
      </c>
      <c r="P71" s="48">
        <f t="shared" si="47"/>
        <v>0</v>
      </c>
      <c r="Q71" s="49">
        <f t="shared" si="48"/>
        <v>-7.2968750000000142</v>
      </c>
      <c r="R71" s="453">
        <f t="shared" si="44"/>
        <v>0.9087890624999998</v>
      </c>
      <c r="S71" s="943"/>
      <c r="T71" s="50">
        <v>0.29097222222222224</v>
      </c>
      <c r="U71" s="50">
        <v>0.3354166666666667</v>
      </c>
      <c r="V71" s="451">
        <v>22</v>
      </c>
      <c r="W71" s="461">
        <f t="shared" ref="W71:W81" si="49">(U71-T71)*24*60</f>
        <v>64.000000000000014</v>
      </c>
      <c r="X71" s="53">
        <v>0.28055555555555556</v>
      </c>
      <c r="Y71" s="53">
        <v>0.2902777777777778</v>
      </c>
      <c r="Z71" s="54"/>
      <c r="AA71" s="54"/>
      <c r="AB71" s="928"/>
      <c r="AC71" s="928"/>
      <c r="AD71" s="449"/>
      <c r="AE71" s="449"/>
      <c r="AF71" s="48">
        <f>N71-K71</f>
        <v>-131.34375000000023</v>
      </c>
      <c r="AG71" s="453">
        <f>N71/K71</f>
        <v>0.9087890624999998</v>
      </c>
      <c r="AH71" s="943"/>
    </row>
    <row r="72" spans="1:34" ht="19.2" customHeight="1">
      <c r="A72" s="958"/>
      <c r="B72" s="451" t="s">
        <v>101</v>
      </c>
      <c r="C72" s="66"/>
      <c r="D72" s="173" t="s">
        <v>69</v>
      </c>
      <c r="E72" s="43"/>
      <c r="F72" s="273">
        <v>53.36</v>
      </c>
      <c r="G72" s="44">
        <v>4996.8</v>
      </c>
      <c r="H72" s="45">
        <f t="shared" ref="H72:H76" si="50">F72*G72</f>
        <v>266629.24800000002</v>
      </c>
      <c r="I72" s="451"/>
      <c r="J72" s="87">
        <v>19</v>
      </c>
      <c r="K72" s="57">
        <v>1636</v>
      </c>
      <c r="L72" s="86">
        <v>86.10526315789474</v>
      </c>
      <c r="M72" s="462">
        <v>19</v>
      </c>
      <c r="N72" s="44">
        <f t="shared" si="45"/>
        <v>1455.3786407766991</v>
      </c>
      <c r="O72" s="47">
        <f t="shared" si="46"/>
        <v>76.598875830352583</v>
      </c>
      <c r="P72" s="48">
        <f t="shared" si="47"/>
        <v>0</v>
      </c>
      <c r="Q72" s="49">
        <f t="shared" si="48"/>
        <v>-9.5063873275421571</v>
      </c>
      <c r="R72" s="453">
        <f t="shared" si="44"/>
        <v>0.88959574619602633</v>
      </c>
      <c r="S72" s="943"/>
      <c r="T72" s="50">
        <v>0.33958333333333335</v>
      </c>
      <c r="U72" s="50">
        <v>0.4826388888888889</v>
      </c>
      <c r="V72" s="451">
        <v>6</v>
      </c>
      <c r="W72" s="461">
        <f t="shared" si="49"/>
        <v>206</v>
      </c>
      <c r="X72" s="53"/>
      <c r="Y72" s="53"/>
      <c r="Z72" s="54"/>
      <c r="AA72" s="54"/>
      <c r="AB72" s="928"/>
      <c r="AC72" s="928"/>
      <c r="AD72" s="449"/>
      <c r="AE72" s="449"/>
      <c r="AF72" s="48">
        <f>N72-K72</f>
        <v>-180.62135922330094</v>
      </c>
      <c r="AG72" s="453">
        <f>N72/K72</f>
        <v>0.88959574619602633</v>
      </c>
      <c r="AH72" s="943"/>
    </row>
    <row r="73" spans="1:34" ht="19.2" customHeight="1">
      <c r="A73" s="958"/>
      <c r="B73" s="451" t="s">
        <v>101</v>
      </c>
      <c r="C73" s="175"/>
      <c r="D73" s="176" t="s">
        <v>71</v>
      </c>
      <c r="E73" s="177"/>
      <c r="F73" s="273">
        <v>47.51</v>
      </c>
      <c r="G73" s="44">
        <v>1885</v>
      </c>
      <c r="H73" s="45">
        <f t="shared" si="50"/>
        <v>89556.349999999991</v>
      </c>
      <c r="I73" s="449"/>
      <c r="J73" s="178">
        <v>17</v>
      </c>
      <c r="K73" s="179">
        <v>1440</v>
      </c>
      <c r="L73" s="86">
        <v>84.705882352941174</v>
      </c>
      <c r="M73" s="459">
        <v>17</v>
      </c>
      <c r="N73" s="44">
        <f t="shared" si="45"/>
        <v>1346.4285714285709</v>
      </c>
      <c r="O73" s="47">
        <f t="shared" si="46"/>
        <v>79.201680672268878</v>
      </c>
      <c r="P73" s="48">
        <f t="shared" si="47"/>
        <v>0</v>
      </c>
      <c r="Q73" s="49">
        <f t="shared" si="48"/>
        <v>-5.5042016806722955</v>
      </c>
      <c r="R73" s="453">
        <f t="shared" si="44"/>
        <v>0.93501984126984095</v>
      </c>
      <c r="S73" s="943"/>
      <c r="T73" s="50">
        <v>0.52291666666666659</v>
      </c>
      <c r="U73" s="50">
        <v>0.58124999999999993</v>
      </c>
      <c r="V73" s="451">
        <v>5</v>
      </c>
      <c r="W73" s="461">
        <f t="shared" si="49"/>
        <v>84.000000000000028</v>
      </c>
      <c r="X73" s="180"/>
      <c r="Y73" s="180"/>
      <c r="Z73" s="124"/>
      <c r="AA73" s="124"/>
      <c r="AB73" s="928"/>
      <c r="AC73" s="928"/>
      <c r="AD73" s="449"/>
      <c r="AE73" s="449"/>
      <c r="AF73" s="48">
        <f>N73-K73</f>
        <v>-93.571428571429124</v>
      </c>
      <c r="AG73" s="453">
        <f>N73/K73</f>
        <v>0.93501984126984083</v>
      </c>
      <c r="AH73" s="943"/>
    </row>
    <row r="74" spans="1:34" ht="19.2" customHeight="1">
      <c r="A74" s="958"/>
      <c r="B74" s="451" t="s">
        <v>101</v>
      </c>
      <c r="C74" s="175"/>
      <c r="D74" s="176" t="s">
        <v>70</v>
      </c>
      <c r="E74" s="177"/>
      <c r="F74" s="273">
        <v>53.76</v>
      </c>
      <c r="G74" s="44">
        <v>2730</v>
      </c>
      <c r="H74" s="45">
        <f t="shared" si="50"/>
        <v>146764.79999999999</v>
      </c>
      <c r="I74" s="451"/>
      <c r="J74" s="87">
        <v>16</v>
      </c>
      <c r="K74" s="57">
        <v>1440</v>
      </c>
      <c r="L74" s="86">
        <v>90</v>
      </c>
      <c r="M74" s="462">
        <v>16</v>
      </c>
      <c r="N74" s="44">
        <f t="shared" si="45"/>
        <v>1331.7073170731703</v>
      </c>
      <c r="O74" s="47">
        <f t="shared" si="46"/>
        <v>83.231707317073145</v>
      </c>
      <c r="P74" s="48">
        <f t="shared" si="47"/>
        <v>0</v>
      </c>
      <c r="Q74" s="49">
        <f t="shared" si="48"/>
        <v>-6.7682926829268553</v>
      </c>
      <c r="R74" s="453">
        <f t="shared" si="44"/>
        <v>0.92479674796747935</v>
      </c>
      <c r="S74" s="943"/>
      <c r="T74" s="50">
        <v>0.58611111111111103</v>
      </c>
      <c r="U74" s="50">
        <v>0.67152777777777772</v>
      </c>
      <c r="V74" s="451">
        <v>7</v>
      </c>
      <c r="W74" s="461">
        <f t="shared" si="49"/>
        <v>123.00000000000004</v>
      </c>
      <c r="X74" s="180"/>
      <c r="Y74" s="180"/>
      <c r="Z74" s="124"/>
      <c r="AA74" s="124"/>
      <c r="AB74" s="928"/>
      <c r="AC74" s="928"/>
      <c r="AD74" s="449"/>
      <c r="AE74" s="449"/>
      <c r="AF74" s="48">
        <f t="shared" ref="AF74:AF80" si="51">N74-K74</f>
        <v>-108.29268292682968</v>
      </c>
      <c r="AG74" s="453">
        <f t="shared" ref="AG74:AG80" si="52">N74/K74</f>
        <v>0.92479674796747935</v>
      </c>
      <c r="AH74" s="943"/>
    </row>
    <row r="75" spans="1:34" ht="19.2" customHeight="1">
      <c r="A75" s="958"/>
      <c r="B75" s="451" t="s">
        <v>101</v>
      </c>
      <c r="C75" s="66"/>
      <c r="D75" s="176" t="s">
        <v>69</v>
      </c>
      <c r="E75" s="177"/>
      <c r="F75" s="273">
        <v>53.36</v>
      </c>
      <c r="G75" s="174">
        <v>555.20000000000005</v>
      </c>
      <c r="H75" s="45">
        <f t="shared" si="50"/>
        <v>29625.472000000002</v>
      </c>
      <c r="I75" s="451">
        <v>1</v>
      </c>
      <c r="J75" s="87">
        <v>19</v>
      </c>
      <c r="K75" s="57">
        <v>1636</v>
      </c>
      <c r="L75" s="86">
        <v>86.10526315789474</v>
      </c>
      <c r="M75" s="462">
        <v>19</v>
      </c>
      <c r="N75" s="44">
        <f t="shared" si="45"/>
        <v>1448.3478260869517</v>
      </c>
      <c r="O75" s="47">
        <f t="shared" si="46"/>
        <v>76.228832951944824</v>
      </c>
      <c r="P75" s="48">
        <f t="shared" si="47"/>
        <v>0</v>
      </c>
      <c r="Q75" s="49">
        <f t="shared" si="48"/>
        <v>-9.8764302059499158</v>
      </c>
      <c r="R75" s="453">
        <f t="shared" si="44"/>
        <v>0.8852981822047381</v>
      </c>
      <c r="S75" s="943"/>
      <c r="T75" s="50">
        <v>0.68680555555555545</v>
      </c>
      <c r="U75" s="50">
        <v>0.70277777777777772</v>
      </c>
      <c r="V75" s="451">
        <v>22</v>
      </c>
      <c r="W75" s="461">
        <f t="shared" si="49"/>
        <v>23.000000000000078</v>
      </c>
      <c r="X75" s="180">
        <v>0.67638888888888893</v>
      </c>
      <c r="Y75" s="180">
        <v>0.68611111111111101</v>
      </c>
      <c r="Z75" s="124"/>
      <c r="AA75" s="124"/>
      <c r="AB75" s="928"/>
      <c r="AC75" s="928"/>
      <c r="AD75" s="449"/>
      <c r="AE75" s="449"/>
      <c r="AF75" s="48">
        <f t="shared" si="51"/>
        <v>-187.65217391304827</v>
      </c>
      <c r="AG75" s="453">
        <f t="shared" si="52"/>
        <v>0.88529818220473822</v>
      </c>
      <c r="AH75" s="943"/>
    </row>
    <row r="76" spans="1:34" ht="19.2" customHeight="1">
      <c r="A76" s="958"/>
      <c r="B76" s="451" t="s">
        <v>101</v>
      </c>
      <c r="C76" s="175"/>
      <c r="D76" s="42" t="s">
        <v>183</v>
      </c>
      <c r="E76" s="43"/>
      <c r="F76" s="273">
        <v>65.27</v>
      </c>
      <c r="G76" s="174">
        <v>155.10000000000002</v>
      </c>
      <c r="H76" s="45">
        <f t="shared" si="50"/>
        <v>10123.377</v>
      </c>
      <c r="I76" s="451">
        <v>1</v>
      </c>
      <c r="J76" s="87">
        <v>18</v>
      </c>
      <c r="K76" s="57">
        <v>1440</v>
      </c>
      <c r="L76" s="86">
        <v>80</v>
      </c>
      <c r="M76" s="459">
        <v>18</v>
      </c>
      <c r="N76" s="44">
        <f t="shared" si="45"/>
        <v>1163.2500000000043</v>
      </c>
      <c r="O76" s="47">
        <f t="shared" si="46"/>
        <v>64.625000000000242</v>
      </c>
      <c r="P76" s="48">
        <f t="shared" si="47"/>
        <v>0</v>
      </c>
      <c r="Q76" s="49">
        <f t="shared" si="48"/>
        <v>-15.374999999999758</v>
      </c>
      <c r="R76" s="453">
        <f t="shared" si="44"/>
        <v>0.80781250000000304</v>
      </c>
      <c r="S76" s="943"/>
      <c r="T76" s="50">
        <v>0.70763888888888882</v>
      </c>
      <c r="U76" s="50">
        <v>0.71319444444444435</v>
      </c>
      <c r="V76" s="451">
        <v>7</v>
      </c>
      <c r="W76" s="461">
        <f t="shared" si="49"/>
        <v>7.9999999999999716</v>
      </c>
      <c r="X76" s="180"/>
      <c r="Y76" s="180"/>
      <c r="Z76" s="124"/>
      <c r="AA76" s="124"/>
      <c r="AB76" s="928"/>
      <c r="AC76" s="928"/>
      <c r="AD76" s="449"/>
      <c r="AE76" s="449"/>
      <c r="AF76" s="48">
        <f t="shared" si="51"/>
        <v>-276.74999999999568</v>
      </c>
      <c r="AG76" s="453">
        <f t="shared" si="52"/>
        <v>0.80781250000000304</v>
      </c>
      <c r="AH76" s="943"/>
    </row>
    <row r="77" spans="1:34" ht="19.2" customHeight="1">
      <c r="A77" s="958"/>
      <c r="B77" s="451">
        <v>0</v>
      </c>
      <c r="C77" s="457"/>
      <c r="D77" s="42"/>
      <c r="E77" s="43"/>
      <c r="F77" s="273"/>
      <c r="G77" s="174"/>
      <c r="H77" s="45"/>
      <c r="I77" s="449"/>
      <c r="J77" s="46"/>
      <c r="K77" s="174"/>
      <c r="L77" s="47"/>
      <c r="M77" s="459"/>
      <c r="N77" s="44"/>
      <c r="O77" s="47"/>
      <c r="P77" s="48"/>
      <c r="Q77" s="49"/>
      <c r="R77" s="453"/>
      <c r="S77" s="943"/>
      <c r="T77" s="50"/>
      <c r="U77" s="50"/>
      <c r="V77" s="451"/>
      <c r="W77" s="461">
        <f t="shared" si="49"/>
        <v>0</v>
      </c>
      <c r="X77" s="180"/>
      <c r="Y77" s="180"/>
      <c r="Z77" s="124"/>
      <c r="AA77" s="124"/>
      <c r="AB77" s="928"/>
      <c r="AC77" s="928"/>
      <c r="AD77" s="449"/>
      <c r="AE77" s="449"/>
      <c r="AF77" s="48">
        <f t="shared" si="51"/>
        <v>0</v>
      </c>
      <c r="AG77" s="453" t="e">
        <f t="shared" si="52"/>
        <v>#DIV/0!</v>
      </c>
      <c r="AH77" s="943"/>
    </row>
    <row r="78" spans="1:34" ht="19.2" customHeight="1">
      <c r="A78" s="958"/>
      <c r="B78" s="451">
        <v>0</v>
      </c>
      <c r="C78" s="457"/>
      <c r="D78" s="42"/>
      <c r="E78" s="43"/>
      <c r="F78" s="273"/>
      <c r="G78" s="57"/>
      <c r="H78" s="45"/>
      <c r="I78" s="449"/>
      <c r="J78" s="87"/>
      <c r="K78" s="57"/>
      <c r="L78" s="86"/>
      <c r="M78" s="459"/>
      <c r="N78" s="44"/>
      <c r="O78" s="47"/>
      <c r="P78" s="48"/>
      <c r="Q78" s="49"/>
      <c r="R78" s="453"/>
      <c r="S78" s="943"/>
      <c r="T78" s="50"/>
      <c r="U78" s="50"/>
      <c r="V78" s="451"/>
      <c r="W78" s="461">
        <f t="shared" si="49"/>
        <v>0</v>
      </c>
      <c r="X78" s="180"/>
      <c r="Y78" s="180"/>
      <c r="Z78" s="124"/>
      <c r="AA78" s="124"/>
      <c r="AB78" s="928"/>
      <c r="AC78" s="928"/>
      <c r="AD78" s="449"/>
      <c r="AE78" s="449"/>
      <c r="AF78" s="48">
        <f t="shared" si="51"/>
        <v>0</v>
      </c>
      <c r="AG78" s="453" t="e">
        <f t="shared" si="52"/>
        <v>#DIV/0!</v>
      </c>
      <c r="AH78" s="943"/>
    </row>
    <row r="79" spans="1:34" ht="19.2" customHeight="1">
      <c r="A79" s="958"/>
      <c r="B79" s="451">
        <v>0</v>
      </c>
      <c r="C79" s="175"/>
      <c r="D79" s="176"/>
      <c r="E79" s="177"/>
      <c r="F79" s="273"/>
      <c r="G79" s="57"/>
      <c r="H79" s="45"/>
      <c r="I79" s="449"/>
      <c r="J79" s="87"/>
      <c r="K79" s="57"/>
      <c r="L79" s="86"/>
      <c r="M79" s="459"/>
      <c r="N79" s="57"/>
      <c r="O79" s="181"/>
      <c r="P79" s="108"/>
      <c r="Q79" s="182"/>
      <c r="R79" s="109"/>
      <c r="S79" s="943"/>
      <c r="T79" s="50"/>
      <c r="U79" s="50"/>
      <c r="V79" s="451"/>
      <c r="W79" s="461">
        <f t="shared" si="49"/>
        <v>0</v>
      </c>
      <c r="X79" s="180"/>
      <c r="Y79" s="180"/>
      <c r="Z79" s="124"/>
      <c r="AA79" s="124"/>
      <c r="AB79" s="928"/>
      <c r="AC79" s="928"/>
      <c r="AD79" s="449"/>
      <c r="AE79" s="449"/>
      <c r="AF79" s="48">
        <f t="shared" si="51"/>
        <v>0</v>
      </c>
      <c r="AG79" s="453" t="e">
        <f t="shared" si="52"/>
        <v>#DIV/0!</v>
      </c>
      <c r="AH79" s="943"/>
    </row>
    <row r="80" spans="1:34" ht="19.2" customHeight="1">
      <c r="A80" s="958"/>
      <c r="B80" s="451">
        <v>0</v>
      </c>
      <c r="C80" s="457"/>
      <c r="D80" s="42"/>
      <c r="E80" s="43"/>
      <c r="F80" s="273"/>
      <c r="G80" s="57"/>
      <c r="H80" s="45"/>
      <c r="I80" s="449"/>
      <c r="J80" s="87"/>
      <c r="K80" s="57"/>
      <c r="L80" s="86"/>
      <c r="M80" s="459"/>
      <c r="N80" s="57"/>
      <c r="O80" s="183"/>
      <c r="P80" s="54"/>
      <c r="Q80" s="88"/>
      <c r="R80" s="455"/>
      <c r="S80" s="943"/>
      <c r="T80" s="50"/>
      <c r="U80" s="50"/>
      <c r="V80" s="451"/>
      <c r="W80" s="461">
        <f t="shared" si="49"/>
        <v>0</v>
      </c>
      <c r="X80" s="180"/>
      <c r="Y80" s="180"/>
      <c r="Z80" s="124"/>
      <c r="AA80" s="124"/>
      <c r="AB80" s="928"/>
      <c r="AC80" s="928"/>
      <c r="AD80" s="449"/>
      <c r="AE80" s="449"/>
      <c r="AF80" s="48">
        <f t="shared" si="51"/>
        <v>0</v>
      </c>
      <c r="AG80" s="453" t="e">
        <f t="shared" si="52"/>
        <v>#DIV/0!</v>
      </c>
      <c r="AH80" s="943"/>
    </row>
    <row r="81" spans="1:34" ht="19.2" customHeight="1">
      <c r="A81" s="958"/>
      <c r="B81" s="451">
        <v>0</v>
      </c>
      <c r="C81" s="457"/>
      <c r="D81" s="42"/>
      <c r="E81" s="43"/>
      <c r="F81" s="280"/>
      <c r="G81" s="57"/>
      <c r="H81" s="84"/>
      <c r="I81" s="449"/>
      <c r="J81" s="87"/>
      <c r="K81" s="57"/>
      <c r="L81" s="86"/>
      <c r="M81" s="459"/>
      <c r="N81" s="57"/>
      <c r="O81" s="183"/>
      <c r="P81" s="54"/>
      <c r="Q81" s="88"/>
      <c r="R81" s="455"/>
      <c r="S81" s="943"/>
      <c r="T81" s="50"/>
      <c r="U81" s="50"/>
      <c r="V81" s="451"/>
      <c r="W81" s="461">
        <f t="shared" si="49"/>
        <v>0</v>
      </c>
      <c r="X81" s="180"/>
      <c r="Y81" s="180"/>
      <c r="Z81" s="124"/>
      <c r="AA81" s="124"/>
      <c r="AB81" s="928"/>
      <c r="AC81" s="928"/>
      <c r="AD81" s="449"/>
      <c r="AE81" s="449"/>
      <c r="AF81" s="48"/>
      <c r="AG81" s="125"/>
      <c r="AH81" s="943"/>
    </row>
    <row r="82" spans="1:34" ht="19.2" customHeight="1">
      <c r="A82" s="959"/>
      <c r="B82" s="168">
        <v>0</v>
      </c>
      <c r="C82" s="100" t="s">
        <v>468</v>
      </c>
      <c r="D82" s="924" t="s">
        <v>460</v>
      </c>
      <c r="E82" s="924"/>
      <c r="F82" s="283"/>
      <c r="G82" s="101"/>
      <c r="H82" s="102"/>
      <c r="I82" s="103"/>
      <c r="J82" s="101">
        <v>17.571428571428573</v>
      </c>
      <c r="K82" s="101">
        <v>1504.5714285714287</v>
      </c>
      <c r="L82" s="104">
        <v>85.809486952675798</v>
      </c>
      <c r="M82" s="101">
        <f t="shared" ref="M82:O82" si="53">AVERAGE(M70:M81)</f>
        <v>17.714285714285715</v>
      </c>
      <c r="N82" s="101">
        <f t="shared" si="53"/>
        <v>1350.6233142799986</v>
      </c>
      <c r="O82" s="184">
        <f t="shared" si="53"/>
        <v>76.425305585819046</v>
      </c>
      <c r="P82" s="116">
        <f>M82-J82</f>
        <v>0.14285714285714235</v>
      </c>
      <c r="Q82" s="117">
        <f>N82-K82</f>
        <v>-153.9481142914301</v>
      </c>
      <c r="R82" s="172">
        <f>O82/L82</f>
        <v>0.89063934886323048</v>
      </c>
      <c r="S82" s="943"/>
      <c r="T82" s="50"/>
      <c r="U82" s="50"/>
      <c r="V82" s="45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0</v>
      </c>
      <c r="AE82" s="107">
        <f>SUM(AE70:AE81)</f>
        <v>0</v>
      </c>
      <c r="AF82" s="48">
        <f>N82-K82</f>
        <v>-153.9481142914301</v>
      </c>
      <c r="AG82" s="453">
        <f>N82/K82</f>
        <v>0.89767975692745816</v>
      </c>
      <c r="AH82" s="943"/>
    </row>
    <row r="83" spans="1:34" ht="19.2" customHeight="1">
      <c r="A83" s="951" t="s">
        <v>469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1887.6000000000001</v>
      </c>
      <c r="H83" s="84">
        <f t="shared" ref="H83:H94" si="54">F83*G83</f>
        <v>115181.35200000001</v>
      </c>
      <c r="I83" s="449"/>
      <c r="J83" s="87">
        <v>16</v>
      </c>
      <c r="K83" s="57">
        <v>1440</v>
      </c>
      <c r="L83" s="86">
        <v>90</v>
      </c>
      <c r="M83" s="459">
        <v>16</v>
      </c>
      <c r="N83" s="57">
        <f t="shared" ref="N83:N89" si="55">G83/W83*60</f>
        <v>1364.5301204819273</v>
      </c>
      <c r="O83" s="183">
        <f t="shared" ref="O83:O89" si="56">N83/M83</f>
        <v>85.283132530120454</v>
      </c>
      <c r="P83" s="54">
        <f t="shared" ref="P83:P85" si="57">M83-J83</f>
        <v>0</v>
      </c>
      <c r="Q83" s="88">
        <f t="shared" ref="Q83:Q85" si="58">O83-L83</f>
        <v>-4.7168674698795456</v>
      </c>
      <c r="R83" s="185">
        <f t="shared" ref="R83:R85" si="59">O83/L83</f>
        <v>0.94759036144578279</v>
      </c>
      <c r="S83" s="943">
        <f>R95</f>
        <v>0.85475246183234388</v>
      </c>
      <c r="T83" s="50">
        <v>0.33333333333333331</v>
      </c>
      <c r="U83" s="50">
        <v>0.39097222222222222</v>
      </c>
      <c r="V83" s="451">
        <v>5</v>
      </c>
      <c r="W83" s="461">
        <f t="shared" ref="W83:W93" si="60">(U83-T83)*24*60</f>
        <v>83.000000000000028</v>
      </c>
      <c r="X83" s="53"/>
      <c r="Y83" s="53"/>
      <c r="Z83" s="54"/>
      <c r="AA83" s="54"/>
      <c r="AB83" s="928"/>
      <c r="AC83" s="928"/>
      <c r="AD83" s="449"/>
      <c r="AE83" s="449"/>
      <c r="AF83" s="48">
        <f t="shared" ref="AF83:AF173" si="61">N83-K83</f>
        <v>-75.46987951807273</v>
      </c>
      <c r="AG83" s="453">
        <f t="shared" ref="AG83:AG173" si="62">N83/K83</f>
        <v>0.94759036144578279</v>
      </c>
      <c r="AH83" s="943">
        <f>AG95</f>
        <v>0.85161575719153826</v>
      </c>
    </row>
    <row r="84" spans="1:34" ht="19.2" customHeight="1">
      <c r="A84" s="952"/>
      <c r="B84" s="110" t="s">
        <v>102</v>
      </c>
      <c r="C84" s="457"/>
      <c r="D84" s="186" t="s">
        <v>187</v>
      </c>
      <c r="E84" s="43"/>
      <c r="F84" s="280">
        <v>53.27</v>
      </c>
      <c r="G84" s="44">
        <v>2747.55</v>
      </c>
      <c r="H84" s="84">
        <f t="shared" si="54"/>
        <v>146361.98850000001</v>
      </c>
      <c r="I84" s="451"/>
      <c r="J84" s="87">
        <v>17</v>
      </c>
      <c r="K84" s="57">
        <v>1565</v>
      </c>
      <c r="L84" s="86">
        <v>92.058823529411768</v>
      </c>
      <c r="M84" s="459">
        <v>17</v>
      </c>
      <c r="N84" s="57">
        <f t="shared" si="55"/>
        <v>1287.9140624999998</v>
      </c>
      <c r="O84" s="183">
        <f t="shared" si="56"/>
        <v>75.759650735294102</v>
      </c>
      <c r="P84" s="54">
        <f t="shared" si="57"/>
        <v>0</v>
      </c>
      <c r="Q84" s="88">
        <f t="shared" si="58"/>
        <v>-16.299172794117666</v>
      </c>
      <c r="R84" s="185">
        <f t="shared" si="59"/>
        <v>0.82294828274760368</v>
      </c>
      <c r="S84" s="943"/>
      <c r="T84" s="50">
        <v>0.40625</v>
      </c>
      <c r="U84" s="50">
        <v>0.49513888888888891</v>
      </c>
      <c r="V84" s="451">
        <v>22</v>
      </c>
      <c r="W84" s="461">
        <f t="shared" si="60"/>
        <v>128.00000000000003</v>
      </c>
      <c r="X84" s="53">
        <v>0.39583333333333331</v>
      </c>
      <c r="Y84" s="53">
        <v>0.4055555555555555</v>
      </c>
      <c r="Z84" s="54"/>
      <c r="AA84" s="54"/>
      <c r="AB84" s="928"/>
      <c r="AC84" s="928"/>
      <c r="AD84" s="449">
        <v>1</v>
      </c>
      <c r="AE84" s="449"/>
      <c r="AF84" s="48">
        <f t="shared" si="61"/>
        <v>-277.08593750000023</v>
      </c>
      <c r="AG84" s="453">
        <f t="shared" si="62"/>
        <v>0.82294828274760368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1983.6000000000001</v>
      </c>
      <c r="H85" s="84">
        <f t="shared" si="54"/>
        <v>121178.12400000001</v>
      </c>
      <c r="I85" s="451"/>
      <c r="J85" s="87">
        <v>17</v>
      </c>
      <c r="K85" s="57">
        <v>1440</v>
      </c>
      <c r="L85" s="86">
        <v>84.705882352941174</v>
      </c>
      <c r="M85" s="459">
        <v>17</v>
      </c>
      <c r="N85" s="57">
        <f t="shared" si="55"/>
        <v>1293.6521739130435</v>
      </c>
      <c r="O85" s="183">
        <f t="shared" si="56"/>
        <v>76.097186700767267</v>
      </c>
      <c r="P85" s="54">
        <f t="shared" si="57"/>
        <v>0</v>
      </c>
      <c r="Q85" s="88">
        <f t="shared" si="58"/>
        <v>-8.6086956521739069</v>
      </c>
      <c r="R85" s="185">
        <f t="shared" si="59"/>
        <v>0.89836956521739142</v>
      </c>
      <c r="S85" s="943"/>
      <c r="T85" s="50">
        <v>0.53541666666666665</v>
      </c>
      <c r="U85" s="50">
        <v>0.59930555555555554</v>
      </c>
      <c r="V85" s="451">
        <v>5</v>
      </c>
      <c r="W85" s="461">
        <f t="shared" si="60"/>
        <v>92</v>
      </c>
      <c r="X85" s="53"/>
      <c r="Y85" s="53"/>
      <c r="Z85" s="54"/>
      <c r="AA85" s="54"/>
      <c r="AB85" s="928"/>
      <c r="AC85" s="928"/>
      <c r="AD85" s="449"/>
      <c r="AE85" s="449"/>
      <c r="AF85" s="48">
        <f t="shared" si="61"/>
        <v>-146.3478260869565</v>
      </c>
      <c r="AG85" s="453">
        <f t="shared" si="62"/>
        <v>0.89836956521739131</v>
      </c>
      <c r="AH85" s="943"/>
    </row>
    <row r="86" spans="1:34" ht="19.2" customHeight="1">
      <c r="A86" s="952"/>
      <c r="B86" s="110" t="s">
        <v>105</v>
      </c>
      <c r="C86" s="97"/>
      <c r="D86" s="186" t="s">
        <v>177</v>
      </c>
      <c r="E86" s="43"/>
      <c r="F86" s="280">
        <v>51.44</v>
      </c>
      <c r="G86" s="44">
        <v>1346.4</v>
      </c>
      <c r="H86" s="84">
        <f t="shared" si="54"/>
        <v>69258.816000000006</v>
      </c>
      <c r="I86" s="451"/>
      <c r="J86" s="87">
        <v>20</v>
      </c>
      <c r="K86" s="57">
        <v>1440</v>
      </c>
      <c r="L86" s="86">
        <v>72</v>
      </c>
      <c r="M86" s="459">
        <v>21</v>
      </c>
      <c r="N86" s="57">
        <f t="shared" si="55"/>
        <v>1262.2500000000016</v>
      </c>
      <c r="O86" s="183">
        <f t="shared" si="56"/>
        <v>60.107142857142932</v>
      </c>
      <c r="P86" s="54">
        <f>M86-J86</f>
        <v>1</v>
      </c>
      <c r="Q86" s="88">
        <f>O86-L86</f>
        <v>-11.892857142857068</v>
      </c>
      <c r="R86" s="185">
        <f>O86/L86</f>
        <v>0.8348214285714296</v>
      </c>
      <c r="S86" s="943"/>
      <c r="T86" s="50">
        <v>0.60416666666666663</v>
      </c>
      <c r="U86" s="50">
        <v>0.64861111111111103</v>
      </c>
      <c r="V86" s="451">
        <v>7</v>
      </c>
      <c r="W86" s="461">
        <f t="shared" si="60"/>
        <v>63.999999999999929</v>
      </c>
      <c r="X86" s="53"/>
      <c r="Y86" s="53"/>
      <c r="Z86" s="54"/>
      <c r="AA86" s="54"/>
      <c r="AB86" s="928"/>
      <c r="AC86" s="928"/>
      <c r="AD86" s="449"/>
      <c r="AE86" s="449"/>
      <c r="AF86" s="48">
        <f>N86-K86</f>
        <v>-177.74999999999841</v>
      </c>
      <c r="AG86" s="453">
        <f>N86/K86</f>
        <v>0.87656250000000113</v>
      </c>
      <c r="AH86" s="943"/>
    </row>
    <row r="87" spans="1:34" ht="19.2" customHeight="1">
      <c r="A87" s="952"/>
      <c r="B87" s="110" t="s">
        <v>101</v>
      </c>
      <c r="C87" s="97"/>
      <c r="D87" s="186" t="s">
        <v>154</v>
      </c>
      <c r="E87" s="43"/>
      <c r="F87" s="280">
        <v>61.02</v>
      </c>
      <c r="G87" s="44">
        <v>1016.4</v>
      </c>
      <c r="H87" s="84">
        <f t="shared" si="54"/>
        <v>62020.728000000003</v>
      </c>
      <c r="I87" s="451">
        <v>1</v>
      </c>
      <c r="J87" s="87">
        <v>16</v>
      </c>
      <c r="K87" s="57">
        <v>1440</v>
      </c>
      <c r="L87" s="86">
        <v>90</v>
      </c>
      <c r="M87" s="459">
        <v>16</v>
      </c>
      <c r="N87" s="57">
        <f t="shared" si="55"/>
        <v>1297.5319148936173</v>
      </c>
      <c r="O87" s="183">
        <f t="shared" si="56"/>
        <v>81.095744680851084</v>
      </c>
      <c r="P87" s="54">
        <f>M87-J87</f>
        <v>0</v>
      </c>
      <c r="Q87" s="88">
        <f>O87-L87</f>
        <v>-8.9042553191489162</v>
      </c>
      <c r="R87" s="185">
        <f>O87/L87</f>
        <v>0.90106382978723432</v>
      </c>
      <c r="S87" s="943"/>
      <c r="T87" s="50">
        <v>0.6645833333333333</v>
      </c>
      <c r="U87" s="50">
        <v>0.69722222222222219</v>
      </c>
      <c r="V87" s="451">
        <v>23</v>
      </c>
      <c r="W87" s="461">
        <f t="shared" si="60"/>
        <v>46.999999999999993</v>
      </c>
      <c r="X87" s="53">
        <v>0.65277777777777779</v>
      </c>
      <c r="Y87" s="53">
        <v>0.66388888888888886</v>
      </c>
      <c r="Z87" s="54"/>
      <c r="AA87" s="54"/>
      <c r="AB87" s="928"/>
      <c r="AC87" s="928"/>
      <c r="AD87" s="449"/>
      <c r="AE87" s="449"/>
      <c r="AF87" s="48">
        <f>N87-K87</f>
        <v>-142.46808510638266</v>
      </c>
      <c r="AG87" s="453">
        <f>N87/K87</f>
        <v>0.90106382978723432</v>
      </c>
      <c r="AH87" s="943"/>
    </row>
    <row r="88" spans="1:34" ht="19.2" customHeight="1">
      <c r="A88" s="952"/>
      <c r="B88" s="110" t="s">
        <v>102</v>
      </c>
      <c r="C88" s="457"/>
      <c r="D88" s="186" t="s">
        <v>187</v>
      </c>
      <c r="E88" s="43"/>
      <c r="F88" s="280">
        <v>53.27</v>
      </c>
      <c r="G88" s="57">
        <v>1479.4499999999998</v>
      </c>
      <c r="H88" s="84">
        <f t="shared" si="54"/>
        <v>78810.301500000001</v>
      </c>
      <c r="I88" s="451">
        <v>1</v>
      </c>
      <c r="J88" s="87">
        <v>17</v>
      </c>
      <c r="K88" s="57">
        <v>1565</v>
      </c>
      <c r="L88" s="86">
        <v>92.058823529411768</v>
      </c>
      <c r="M88" s="459">
        <v>17</v>
      </c>
      <c r="N88" s="57">
        <f t="shared" si="55"/>
        <v>1232.8749999999989</v>
      </c>
      <c r="O88" s="183">
        <f t="shared" si="56"/>
        <v>72.522058823529349</v>
      </c>
      <c r="P88" s="54">
        <f t="shared" ref="P88:P89" si="63">M88-J88</f>
        <v>0</v>
      </c>
      <c r="Q88" s="88">
        <f t="shared" ref="Q88:Q89" si="64">O88-L88</f>
        <v>-19.536764705882419</v>
      </c>
      <c r="R88" s="185">
        <f t="shared" ref="R88:R89" si="65">O88/L88</f>
        <v>0.78777955271565425</v>
      </c>
      <c r="S88" s="943"/>
      <c r="T88" s="50">
        <v>0.70208333333333328</v>
      </c>
      <c r="U88" s="50">
        <v>0.75208333333333333</v>
      </c>
      <c r="V88" s="451">
        <v>7</v>
      </c>
      <c r="W88" s="461">
        <f t="shared" si="60"/>
        <v>72.000000000000057</v>
      </c>
      <c r="X88" s="53"/>
      <c r="Y88" s="53"/>
      <c r="Z88" s="54"/>
      <c r="AA88" s="54"/>
      <c r="AB88" s="928"/>
      <c r="AC88" s="928"/>
      <c r="AD88" s="449"/>
      <c r="AE88" s="449"/>
      <c r="AF88" s="48">
        <f>N88-K88</f>
        <v>-332.12500000000114</v>
      </c>
      <c r="AG88" s="453">
        <f>N88/K88</f>
        <v>0.78777955271565425</v>
      </c>
      <c r="AH88" s="943"/>
    </row>
    <row r="89" spans="1:34" ht="19.2" customHeight="1">
      <c r="A89" s="952"/>
      <c r="B89" s="110" t="s">
        <v>105</v>
      </c>
      <c r="C89" s="457"/>
      <c r="D89" s="42" t="s">
        <v>182</v>
      </c>
      <c r="E89" s="43"/>
      <c r="F89" s="280">
        <v>54.5</v>
      </c>
      <c r="G89" s="114">
        <v>1129</v>
      </c>
      <c r="H89" s="84">
        <f t="shared" si="54"/>
        <v>61530.5</v>
      </c>
      <c r="I89" s="451">
        <v>1</v>
      </c>
      <c r="J89" s="87">
        <v>21</v>
      </c>
      <c r="K89" s="57">
        <v>1440</v>
      </c>
      <c r="L89" s="86">
        <v>68.571428571428569</v>
      </c>
      <c r="M89" s="459">
        <v>20</v>
      </c>
      <c r="N89" s="57">
        <f t="shared" si="55"/>
        <v>1058.4375000000014</v>
      </c>
      <c r="O89" s="183">
        <f t="shared" si="56"/>
        <v>52.921875000000071</v>
      </c>
      <c r="P89" s="54">
        <f t="shared" si="63"/>
        <v>-1</v>
      </c>
      <c r="Q89" s="88">
        <f t="shared" si="64"/>
        <v>-15.649553571428498</v>
      </c>
      <c r="R89" s="185">
        <f t="shared" si="65"/>
        <v>0.77177734375000107</v>
      </c>
      <c r="S89" s="943"/>
      <c r="T89" s="50">
        <v>0.75763888888888886</v>
      </c>
      <c r="U89" s="50">
        <v>0.80208333333333326</v>
      </c>
      <c r="V89" s="451">
        <v>8</v>
      </c>
      <c r="W89" s="461">
        <f t="shared" si="60"/>
        <v>63.999999999999929</v>
      </c>
      <c r="X89" s="53"/>
      <c r="Y89" s="53"/>
      <c r="Z89" s="54"/>
      <c r="AA89" s="54"/>
      <c r="AB89" s="928"/>
      <c r="AC89" s="928"/>
      <c r="AD89" s="449">
        <v>1</v>
      </c>
      <c r="AE89" s="449">
        <v>1</v>
      </c>
      <c r="AF89" s="48">
        <f>N89-K89</f>
        <v>-381.56249999999864</v>
      </c>
      <c r="AG89" s="453">
        <f>N89/K89</f>
        <v>0.73502604166666763</v>
      </c>
      <c r="AH89" s="943"/>
    </row>
    <row r="90" spans="1:34" ht="19.2" customHeight="1">
      <c r="A90" s="952"/>
      <c r="B90" s="110">
        <v>0</v>
      </c>
      <c r="C90" s="457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459"/>
      <c r="N90" s="57"/>
      <c r="O90" s="183"/>
      <c r="P90" s="54"/>
      <c r="Q90" s="88"/>
      <c r="R90" s="185"/>
      <c r="S90" s="943"/>
      <c r="T90" s="50"/>
      <c r="U90" s="50"/>
      <c r="V90" s="451"/>
      <c r="W90" s="461">
        <f t="shared" si="60"/>
        <v>0</v>
      </c>
      <c r="X90" s="188"/>
      <c r="Y90" s="188"/>
      <c r="Z90" s="54"/>
      <c r="AA90" s="54"/>
      <c r="AB90" s="928"/>
      <c r="AC90" s="928"/>
      <c r="AD90" s="449"/>
      <c r="AE90" s="449"/>
      <c r="AF90" s="48">
        <f t="shared" si="61"/>
        <v>0</v>
      </c>
      <c r="AG90" s="453" t="e">
        <f t="shared" si="62"/>
        <v>#DIV/0!</v>
      </c>
      <c r="AH90" s="943"/>
    </row>
    <row r="91" spans="1:34" ht="19.2" customHeight="1">
      <c r="A91" s="952"/>
      <c r="B91" s="110">
        <v>0</v>
      </c>
      <c r="C91" s="45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59"/>
      <c r="N91" s="57"/>
      <c r="O91" s="183"/>
      <c r="P91" s="54"/>
      <c r="Q91" s="88"/>
      <c r="R91" s="185"/>
      <c r="S91" s="944"/>
      <c r="T91" s="50"/>
      <c r="U91" s="50"/>
      <c r="V91" s="451"/>
      <c r="W91" s="461">
        <f t="shared" si="60"/>
        <v>0</v>
      </c>
      <c r="X91" s="115"/>
      <c r="Y91" s="115"/>
      <c r="Z91" s="54"/>
      <c r="AA91" s="54"/>
      <c r="AB91" s="928"/>
      <c r="AC91" s="928"/>
      <c r="AD91" s="449"/>
      <c r="AE91" s="449"/>
      <c r="AF91" s="48">
        <f t="shared" si="61"/>
        <v>0</v>
      </c>
      <c r="AG91" s="453" t="e">
        <f t="shared" si="62"/>
        <v>#DIV/0!</v>
      </c>
      <c r="AH91" s="944"/>
    </row>
    <row r="92" spans="1:34" ht="19.2" customHeight="1">
      <c r="A92" s="952"/>
      <c r="B92" s="110">
        <v>0</v>
      </c>
      <c r="C92" s="45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451"/>
      <c r="W92" s="461">
        <f t="shared" si="60"/>
        <v>0</v>
      </c>
      <c r="X92" s="180"/>
      <c r="Y92" s="180"/>
      <c r="Z92" s="124"/>
      <c r="AA92" s="124"/>
      <c r="AB92" s="928"/>
      <c r="AC92" s="928"/>
      <c r="AD92" s="449"/>
      <c r="AE92" s="449"/>
      <c r="AF92" s="48">
        <f t="shared" si="61"/>
        <v>0</v>
      </c>
      <c r="AG92" s="453" t="e">
        <f t="shared" si="62"/>
        <v>#DIV/0!</v>
      </c>
      <c r="AH92" s="944"/>
    </row>
    <row r="93" spans="1:34" ht="19.2" customHeight="1">
      <c r="A93" s="952"/>
      <c r="B93" s="46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59"/>
      <c r="N93" s="57"/>
      <c r="O93" s="86"/>
      <c r="P93" s="54"/>
      <c r="Q93" s="88"/>
      <c r="R93" s="450"/>
      <c r="S93" s="953"/>
      <c r="T93" s="63"/>
      <c r="U93" s="63"/>
      <c r="V93" s="463"/>
      <c r="W93" s="461">
        <f t="shared" si="60"/>
        <v>0</v>
      </c>
      <c r="X93" s="194"/>
      <c r="Y93" s="194"/>
      <c r="Z93" s="124"/>
      <c r="AA93" s="124"/>
      <c r="AB93" s="928"/>
      <c r="AC93" s="928"/>
      <c r="AD93" s="449"/>
      <c r="AE93" s="449"/>
      <c r="AF93" s="48">
        <f t="shared" si="61"/>
        <v>0</v>
      </c>
      <c r="AG93" s="453" t="e">
        <f t="shared" si="62"/>
        <v>#DIV/0!</v>
      </c>
      <c r="AH93" s="944"/>
    </row>
    <row r="94" spans="1:34" ht="19.2" customHeight="1">
      <c r="A94" s="952"/>
      <c r="B94" s="46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50"/>
      <c r="S94" s="953"/>
      <c r="T94" s="63"/>
      <c r="U94" s="63"/>
      <c r="V94" s="463"/>
      <c r="W94" s="461">
        <f>(U94-T94)*24*60</f>
        <v>0</v>
      </c>
      <c r="X94" s="194"/>
      <c r="Y94" s="194"/>
      <c r="Z94" s="124"/>
      <c r="AA94" s="124"/>
      <c r="AB94" s="928"/>
      <c r="AC94" s="928"/>
      <c r="AD94" s="449"/>
      <c r="AE94" s="449"/>
      <c r="AF94" s="48">
        <f t="shared" si="61"/>
        <v>0</v>
      </c>
      <c r="AG94" s="453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470</v>
      </c>
      <c r="D95" s="924" t="s">
        <v>460</v>
      </c>
      <c r="E95" s="924"/>
      <c r="F95" s="274"/>
      <c r="G95" s="70"/>
      <c r="H95" s="198"/>
      <c r="I95" s="103"/>
      <c r="J95" s="199">
        <v>17.714285714285715</v>
      </c>
      <c r="K95" s="199">
        <v>1475.7142857142858</v>
      </c>
      <c r="L95" s="200">
        <v>84.199279711884742</v>
      </c>
      <c r="M95" s="199">
        <f t="shared" ref="M95:O95" si="66">AVERAGE(M83:M94)</f>
        <v>17.714285714285715</v>
      </c>
      <c r="N95" s="199">
        <f t="shared" si="66"/>
        <v>1256.7415388269415</v>
      </c>
      <c r="O95" s="200">
        <f t="shared" si="66"/>
        <v>71.969541618243611</v>
      </c>
      <c r="P95" s="201">
        <f>M95-J95</f>
        <v>0</v>
      </c>
      <c r="Q95" s="202">
        <f t="shared" ref="Q95:Q103" si="67">O95-L95</f>
        <v>-12.229738093641132</v>
      </c>
      <c r="R95" s="203">
        <f>O95/L95</f>
        <v>0.85475246183234388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2</v>
      </c>
      <c r="AE95" s="107">
        <f>SUM(AE83:AE94)</f>
        <v>1</v>
      </c>
      <c r="AF95" s="65">
        <f t="shared" si="61"/>
        <v>-218.97274688734433</v>
      </c>
      <c r="AG95" s="454">
        <f t="shared" si="62"/>
        <v>0.85161575719153826</v>
      </c>
      <c r="AH95" s="944"/>
    </row>
    <row r="96" spans="1:34" ht="19.2" customHeight="1">
      <c r="A96" s="954" t="s">
        <v>471</v>
      </c>
      <c r="B96" s="451" t="s">
        <v>103</v>
      </c>
      <c r="C96" s="97"/>
      <c r="D96" s="42" t="s">
        <v>169</v>
      </c>
      <c r="E96" s="43"/>
      <c r="F96" s="273">
        <v>29.46</v>
      </c>
      <c r="G96" s="44">
        <v>1671</v>
      </c>
      <c r="H96" s="45">
        <f t="shared" ref="H96:H105" si="68">F96*G96</f>
        <v>49227.66</v>
      </c>
      <c r="I96" s="451"/>
      <c r="J96" s="46">
        <v>16</v>
      </c>
      <c r="K96" s="44">
        <v>1385</v>
      </c>
      <c r="L96" s="47">
        <v>86.5625</v>
      </c>
      <c r="M96" s="462">
        <v>16</v>
      </c>
      <c r="N96" s="44">
        <f t="shared" ref="N96:N103" si="69">G96/W96*60</f>
        <v>1101.7582417582416</v>
      </c>
      <c r="O96" s="47">
        <f t="shared" ref="O96:O103" si="70">N96/M96</f>
        <v>68.859890109890102</v>
      </c>
      <c r="P96" s="48">
        <f t="shared" ref="P96:P103" si="71">M96-J96</f>
        <v>0</v>
      </c>
      <c r="Q96" s="49">
        <f t="shared" si="67"/>
        <v>-17.702609890109898</v>
      </c>
      <c r="R96" s="453">
        <f t="shared" ref="R96:R103" si="72">O96/L96</f>
        <v>0.79549331534891088</v>
      </c>
      <c r="S96" s="943">
        <f>R108</f>
        <v>0.84575617289429095</v>
      </c>
      <c r="T96" s="89">
        <v>0.33333333333333331</v>
      </c>
      <c r="U96" s="89">
        <v>0.39652777777777776</v>
      </c>
      <c r="V96" s="449">
        <v>5</v>
      </c>
      <c r="W96" s="90">
        <f t="shared" ref="W96:W133" si="73">(U96-T96)*24*60</f>
        <v>91</v>
      </c>
      <c r="X96" s="96"/>
      <c r="Y96" s="96"/>
      <c r="Z96" s="54"/>
      <c r="AA96" s="54"/>
      <c r="AB96" s="928"/>
      <c r="AC96" s="928"/>
      <c r="AD96" s="449"/>
      <c r="AE96" s="449"/>
      <c r="AF96" s="54">
        <f t="shared" si="61"/>
        <v>-283.24175824175836</v>
      </c>
      <c r="AG96" s="450">
        <f t="shared" si="62"/>
        <v>0.79549331534891088</v>
      </c>
      <c r="AH96" s="927">
        <f>AG108</f>
        <v>0.84151445515846379</v>
      </c>
    </row>
    <row r="97" spans="1:34" s="212" customFormat="1" ht="19.2" customHeight="1">
      <c r="A97" s="954"/>
      <c r="B97" s="451" t="s">
        <v>103</v>
      </c>
      <c r="C97" s="204"/>
      <c r="D97" s="205" t="s">
        <v>63</v>
      </c>
      <c r="E97" s="56"/>
      <c r="F97" s="284">
        <v>29.113149847094796</v>
      </c>
      <c r="G97" s="206">
        <v>3581</v>
      </c>
      <c r="H97" s="207">
        <f t="shared" si="68"/>
        <v>104254.18960244647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1234.8275862068963</v>
      </c>
      <c r="O97" s="47">
        <f t="shared" si="70"/>
        <v>61.741379310344811</v>
      </c>
      <c r="P97" s="48">
        <f t="shared" si="71"/>
        <v>0</v>
      </c>
      <c r="Q97" s="49">
        <f t="shared" si="67"/>
        <v>-7.5086206896551886</v>
      </c>
      <c r="R97" s="453">
        <f t="shared" si="72"/>
        <v>0.89157226440931137</v>
      </c>
      <c r="S97" s="943"/>
      <c r="T97" s="208">
        <v>0.41180555555555554</v>
      </c>
      <c r="U97" s="208">
        <v>0.53263888888888888</v>
      </c>
      <c r="V97" s="209">
        <v>22</v>
      </c>
      <c r="W97" s="90">
        <f t="shared" si="73"/>
        <v>174.00000000000003</v>
      </c>
      <c r="X97" s="53">
        <v>0.40138888888888885</v>
      </c>
      <c r="Y97" s="53">
        <v>0.41111111111111115</v>
      </c>
      <c r="Z97" s="54"/>
      <c r="AA97" s="54"/>
      <c r="AB97" s="928"/>
      <c r="AC97" s="928"/>
      <c r="AD97" s="209">
        <v>1</v>
      </c>
      <c r="AE97" s="209"/>
      <c r="AF97" s="210">
        <f t="shared" si="61"/>
        <v>-150.17241379310371</v>
      </c>
      <c r="AG97" s="211">
        <f t="shared" si="62"/>
        <v>0.89157226440931137</v>
      </c>
      <c r="AH97" s="927"/>
    </row>
    <row r="98" spans="1:34" s="215" customFormat="1" ht="19.2" customHeight="1">
      <c r="A98" s="954"/>
      <c r="B98" s="451" t="s">
        <v>101</v>
      </c>
      <c r="C98" s="55"/>
      <c r="D98" s="42" t="s">
        <v>147</v>
      </c>
      <c r="E98" s="83"/>
      <c r="F98" s="284">
        <v>77.349999999999994</v>
      </c>
      <c r="G98" s="57">
        <v>225</v>
      </c>
      <c r="H98" s="207">
        <f t="shared" si="68"/>
        <v>17403.75</v>
      </c>
      <c r="I98" s="44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9"/>
        <v>1038.4615384615422</v>
      </c>
      <c r="O98" s="47">
        <f t="shared" si="70"/>
        <v>57.692307692307899</v>
      </c>
      <c r="P98" s="48">
        <f t="shared" si="71"/>
        <v>-1</v>
      </c>
      <c r="Q98" s="49">
        <f t="shared" si="67"/>
        <v>-18.097165991902621</v>
      </c>
      <c r="R98" s="453">
        <f t="shared" si="72"/>
        <v>0.76121794871795156</v>
      </c>
      <c r="S98" s="943"/>
      <c r="T98" s="89">
        <v>0.57291666666666663</v>
      </c>
      <c r="U98" s="89">
        <v>0.58194444444444438</v>
      </c>
      <c r="V98" s="449">
        <v>5</v>
      </c>
      <c r="W98" s="90">
        <f t="shared" si="73"/>
        <v>12.999999999999954</v>
      </c>
      <c r="X98" s="213"/>
      <c r="Y98" s="213"/>
      <c r="Z98" s="214"/>
      <c r="AA98" s="214"/>
      <c r="AB98" s="928"/>
      <c r="AC98" s="928"/>
      <c r="AD98" s="449"/>
      <c r="AE98" s="449"/>
      <c r="AF98" s="54">
        <f t="shared" si="61"/>
        <v>-401.5384615384578</v>
      </c>
      <c r="AG98" s="450">
        <f t="shared" si="62"/>
        <v>0.7211538461538487</v>
      </c>
      <c r="AH98" s="927"/>
    </row>
    <row r="99" spans="1:34" ht="19.2" customHeight="1">
      <c r="A99" s="954"/>
      <c r="B99" s="451" t="s">
        <v>101</v>
      </c>
      <c r="C99" s="81"/>
      <c r="D99" s="82" t="s">
        <v>57</v>
      </c>
      <c r="E99" s="83"/>
      <c r="F99" s="284">
        <v>77.34</v>
      </c>
      <c r="G99" s="57">
        <v>696</v>
      </c>
      <c r="H99" s="207">
        <f t="shared" si="68"/>
        <v>53828.639999999999</v>
      </c>
      <c r="I99" s="449"/>
      <c r="J99" s="46">
        <v>18</v>
      </c>
      <c r="K99" s="44">
        <v>1440</v>
      </c>
      <c r="L99" s="47">
        <v>80</v>
      </c>
      <c r="M99" s="462">
        <v>18</v>
      </c>
      <c r="N99" s="44">
        <f t="shared" si="69"/>
        <v>1228.2352941176455</v>
      </c>
      <c r="O99" s="47">
        <f t="shared" si="70"/>
        <v>68.235294117646973</v>
      </c>
      <c r="P99" s="48">
        <f t="shared" si="71"/>
        <v>0</v>
      </c>
      <c r="Q99" s="49">
        <f t="shared" si="67"/>
        <v>-11.764705882353027</v>
      </c>
      <c r="R99" s="453">
        <f t="shared" si="72"/>
        <v>0.8529411764705872</v>
      </c>
      <c r="S99" s="943"/>
      <c r="T99" s="89">
        <v>0.58611111111111103</v>
      </c>
      <c r="U99" s="89">
        <v>0.60972222222222217</v>
      </c>
      <c r="V99" s="449">
        <v>6</v>
      </c>
      <c r="W99" s="90">
        <f t="shared" si="73"/>
        <v>34.000000000000043</v>
      </c>
      <c r="X99" s="180"/>
      <c r="Y99" s="180"/>
      <c r="Z99" s="124"/>
      <c r="AA99" s="124"/>
      <c r="AB99" s="928"/>
      <c r="AC99" s="928"/>
      <c r="AD99" s="449"/>
      <c r="AE99" s="449"/>
      <c r="AF99" s="210">
        <f t="shared" si="61"/>
        <v>-211.76470588235452</v>
      </c>
      <c r="AG99" s="211">
        <f t="shared" si="62"/>
        <v>0.85294117647058709</v>
      </c>
      <c r="AH99" s="927"/>
    </row>
    <row r="100" spans="1:34" s="215" customFormat="1" ht="19.2" customHeight="1">
      <c r="A100" s="954"/>
      <c r="B100" s="451" t="s">
        <v>101</v>
      </c>
      <c r="C100" s="55"/>
      <c r="D100" s="42" t="s">
        <v>56</v>
      </c>
      <c r="E100" s="83"/>
      <c r="F100" s="284">
        <v>71.55</v>
      </c>
      <c r="G100" s="57">
        <v>887</v>
      </c>
      <c r="H100" s="207">
        <f t="shared" si="68"/>
        <v>63464.85</v>
      </c>
      <c r="I100" s="449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9"/>
        <v>1209.5454545454545</v>
      </c>
      <c r="O100" s="47">
        <f t="shared" si="70"/>
        <v>67.196969696969688</v>
      </c>
      <c r="P100" s="48">
        <f t="shared" si="71"/>
        <v>0</v>
      </c>
      <c r="Q100" s="49">
        <f t="shared" si="67"/>
        <v>-9.7474747474747545</v>
      </c>
      <c r="R100" s="453">
        <f t="shared" si="72"/>
        <v>0.87331801772234974</v>
      </c>
      <c r="S100" s="943"/>
      <c r="T100" s="208">
        <v>0.6152777777777777</v>
      </c>
      <c r="U100" s="208">
        <v>0.64583333333333326</v>
      </c>
      <c r="V100" s="209">
        <v>8</v>
      </c>
      <c r="W100" s="90">
        <f t="shared" si="73"/>
        <v>44</v>
      </c>
      <c r="X100" s="216"/>
      <c r="Y100" s="216"/>
      <c r="Z100" s="214"/>
      <c r="AA100" s="214"/>
      <c r="AB100" s="928"/>
      <c r="AC100" s="928"/>
      <c r="AD100" s="449"/>
      <c r="AE100" s="449"/>
      <c r="AF100" s="54">
        <f t="shared" si="61"/>
        <v>-175.4545454545455</v>
      </c>
      <c r="AG100" s="450">
        <f t="shared" si="62"/>
        <v>0.87331801772234985</v>
      </c>
      <c r="AH100" s="927"/>
    </row>
    <row r="101" spans="1:34" s="215" customFormat="1" ht="19.2" customHeight="1">
      <c r="A101" s="954"/>
      <c r="B101" s="451" t="s">
        <v>101</v>
      </c>
      <c r="C101" s="55"/>
      <c r="D101" s="82" t="s">
        <v>58</v>
      </c>
      <c r="E101" s="83"/>
      <c r="F101" s="284">
        <v>59.54</v>
      </c>
      <c r="G101" s="57">
        <v>1508</v>
      </c>
      <c r="H101" s="207">
        <f t="shared" si="68"/>
        <v>89786.319999999992</v>
      </c>
      <c r="I101" s="44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9"/>
        <v>1206.3999999999992</v>
      </c>
      <c r="O101" s="47">
        <f t="shared" si="70"/>
        <v>67.022222222222183</v>
      </c>
      <c r="P101" s="48">
        <f t="shared" si="71"/>
        <v>0</v>
      </c>
      <c r="Q101" s="49">
        <f t="shared" si="67"/>
        <v>-9.9222222222222598</v>
      </c>
      <c r="R101" s="453">
        <f t="shared" si="72"/>
        <v>0.87104693140794176</v>
      </c>
      <c r="S101" s="943"/>
      <c r="T101" s="208">
        <v>0.66111111111111098</v>
      </c>
      <c r="U101" s="89">
        <v>0.71319444444444435</v>
      </c>
      <c r="V101" s="209">
        <v>22</v>
      </c>
      <c r="W101" s="90">
        <f t="shared" si="73"/>
        <v>75.000000000000057</v>
      </c>
      <c r="X101" s="217">
        <v>0.65</v>
      </c>
      <c r="Y101" s="217">
        <v>0.65972222222222221</v>
      </c>
      <c r="Z101" s="214"/>
      <c r="AA101" s="214"/>
      <c r="AB101" s="928"/>
      <c r="AC101" s="928"/>
      <c r="AD101" s="449"/>
      <c r="AE101" s="449"/>
      <c r="AF101" s="210">
        <f t="shared" si="61"/>
        <v>-178.60000000000082</v>
      </c>
      <c r="AG101" s="211">
        <f t="shared" si="62"/>
        <v>0.87104693140794165</v>
      </c>
      <c r="AH101" s="927"/>
    </row>
    <row r="102" spans="1:34" s="215" customFormat="1" ht="19.2" customHeight="1">
      <c r="A102" s="954"/>
      <c r="B102" s="451" t="s">
        <v>102</v>
      </c>
      <c r="C102" s="175"/>
      <c r="D102" s="176" t="s">
        <v>164</v>
      </c>
      <c r="E102" s="177"/>
      <c r="F102" s="284">
        <v>50.67</v>
      </c>
      <c r="G102" s="57">
        <v>1018.1700000000001</v>
      </c>
      <c r="H102" s="207">
        <f t="shared" si="68"/>
        <v>51590.673900000009</v>
      </c>
      <c r="I102" s="45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9"/>
        <v>1299.7914893617026</v>
      </c>
      <c r="O102" s="47">
        <f t="shared" si="70"/>
        <v>68.410078387458029</v>
      </c>
      <c r="P102" s="48">
        <f t="shared" si="71"/>
        <v>0</v>
      </c>
      <c r="Q102" s="49">
        <f t="shared" si="67"/>
        <v>-10.537290033594601</v>
      </c>
      <c r="R102" s="453">
        <f t="shared" si="72"/>
        <v>0.86652765957446842</v>
      </c>
      <c r="S102" s="943"/>
      <c r="T102" s="208">
        <v>0.71805555555555545</v>
      </c>
      <c r="U102" s="208">
        <v>0.75069444444444433</v>
      </c>
      <c r="V102" s="209">
        <v>7</v>
      </c>
      <c r="W102" s="90">
        <f t="shared" si="73"/>
        <v>46.999999999999993</v>
      </c>
      <c r="X102" s="217"/>
      <c r="Y102" s="217"/>
      <c r="Z102" s="214"/>
      <c r="AA102" s="214"/>
      <c r="AB102" s="928"/>
      <c r="AC102" s="928"/>
      <c r="AD102" s="449">
        <v>1</v>
      </c>
      <c r="AE102" s="449"/>
      <c r="AF102" s="54">
        <f t="shared" si="61"/>
        <v>-200.20851063829741</v>
      </c>
      <c r="AG102" s="450">
        <f t="shared" si="62"/>
        <v>0.86652765957446842</v>
      </c>
      <c r="AH102" s="927"/>
    </row>
    <row r="103" spans="1:34" s="215" customFormat="1" ht="19.2" customHeight="1">
      <c r="A103" s="954"/>
      <c r="B103" s="451" t="s">
        <v>102</v>
      </c>
      <c r="C103" s="218"/>
      <c r="D103" s="82" t="s">
        <v>149</v>
      </c>
      <c r="E103" s="83"/>
      <c r="F103" s="284">
        <v>49.91</v>
      </c>
      <c r="G103" s="57">
        <v>515.88</v>
      </c>
      <c r="H103" s="207">
        <f t="shared" si="68"/>
        <v>25747.570799999998</v>
      </c>
      <c r="I103" s="219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9"/>
        <v>1345.7739130434738</v>
      </c>
      <c r="O103" s="47">
        <f t="shared" si="70"/>
        <v>79.163171355498463</v>
      </c>
      <c r="P103" s="48">
        <f t="shared" si="71"/>
        <v>0</v>
      </c>
      <c r="Q103" s="49">
        <f t="shared" si="67"/>
        <v>-12.895652173913305</v>
      </c>
      <c r="R103" s="453">
        <f t="shared" si="72"/>
        <v>0.85991943325461584</v>
      </c>
      <c r="S103" s="943"/>
      <c r="T103" s="208">
        <v>0.75624999999999987</v>
      </c>
      <c r="U103" s="208">
        <v>0.77222222222222214</v>
      </c>
      <c r="V103" s="209">
        <v>8</v>
      </c>
      <c r="W103" s="90">
        <f t="shared" si="73"/>
        <v>23.000000000000078</v>
      </c>
      <c r="X103" s="217"/>
      <c r="Y103" s="217"/>
      <c r="Z103" s="214"/>
      <c r="AA103" s="214"/>
      <c r="AB103" s="928"/>
      <c r="AC103" s="928"/>
      <c r="AD103" s="449"/>
      <c r="AE103" s="449"/>
      <c r="AF103" s="54">
        <f t="shared" si="61"/>
        <v>-219.22608695652616</v>
      </c>
      <c r="AG103" s="450">
        <f t="shared" si="62"/>
        <v>0.85991943325461584</v>
      </c>
      <c r="AH103" s="927"/>
    </row>
    <row r="104" spans="1:34" s="215" customFormat="1" ht="19.2" customHeight="1">
      <c r="A104" s="954"/>
      <c r="B104" s="45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53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449"/>
      <c r="AE104" s="449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45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53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449"/>
      <c r="AE105" s="449"/>
      <c r="AF105" s="54">
        <f t="shared" si="61"/>
        <v>0</v>
      </c>
      <c r="AG105" s="45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53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449"/>
      <c r="AE106" s="449"/>
      <c r="AF106" s="54">
        <f t="shared" si="61"/>
        <v>0</v>
      </c>
      <c r="AG106" s="45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5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449"/>
      <c r="AE107" s="449"/>
      <c r="AF107" s="214"/>
      <c r="AG107" s="450"/>
      <c r="AH107" s="927"/>
    </row>
    <row r="108" spans="1:34" ht="19.2" customHeight="1">
      <c r="A108" s="954"/>
      <c r="B108" s="110">
        <v>0</v>
      </c>
      <c r="C108" s="100" t="s">
        <v>472</v>
      </c>
      <c r="D108" s="924" t="s">
        <v>460</v>
      </c>
      <c r="E108" s="924"/>
      <c r="F108" s="285"/>
      <c r="G108" s="101"/>
      <c r="H108" s="102"/>
      <c r="I108" s="103"/>
      <c r="J108" s="101">
        <v>18.125</v>
      </c>
      <c r="K108" s="101">
        <v>1435.625</v>
      </c>
      <c r="L108" s="104">
        <v>79.562131815445468</v>
      </c>
      <c r="M108" s="101">
        <f t="shared" ref="M108:O108" si="74">AVERAGE(M96:M107)</f>
        <v>18</v>
      </c>
      <c r="N108" s="101">
        <f t="shared" si="74"/>
        <v>1208.0991896868695</v>
      </c>
      <c r="O108" s="104">
        <f t="shared" si="74"/>
        <v>67.290164111542268</v>
      </c>
      <c r="P108" s="54">
        <f t="shared" ref="P108:P116" si="75">M108-J108</f>
        <v>-0.125</v>
      </c>
      <c r="Q108" s="88">
        <f t="shared" ref="Q108:Q116" si="76">O108-L108</f>
        <v>-12.271967703903201</v>
      </c>
      <c r="R108" s="105">
        <f t="shared" ref="R108:R116" si="77">O108/L108</f>
        <v>0.84575617289429095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2</v>
      </c>
      <c r="AE108" s="107">
        <f>SUM(AE96:AE107)</f>
        <v>0</v>
      </c>
      <c r="AF108" s="54">
        <f t="shared" si="61"/>
        <v>-227.52581031313048</v>
      </c>
      <c r="AG108" s="450">
        <f t="shared" si="62"/>
        <v>0.84151445515846379</v>
      </c>
      <c r="AH108" s="927"/>
    </row>
    <row r="109" spans="1:34" ht="19.2" customHeight="1">
      <c r="A109" s="945" t="s">
        <v>473</v>
      </c>
      <c r="B109" s="451" t="s">
        <v>104</v>
      </c>
      <c r="C109" s="457"/>
      <c r="D109" s="320" t="s">
        <v>176</v>
      </c>
      <c r="E109" s="43"/>
      <c r="F109" s="273">
        <v>29.965493443754308</v>
      </c>
      <c r="G109" s="44">
        <v>1689</v>
      </c>
      <c r="H109" s="45">
        <f t="shared" ref="H109:H119" si="78">F109*G109</f>
        <v>50611.718426501029</v>
      </c>
      <c r="I109" s="451"/>
      <c r="J109" s="46">
        <v>18</v>
      </c>
      <c r="K109" s="44">
        <v>1200</v>
      </c>
      <c r="L109" s="47">
        <v>66.666666666666671</v>
      </c>
      <c r="M109" s="462">
        <v>19</v>
      </c>
      <c r="N109" s="44">
        <f t="shared" ref="N109:N116" si="79">G109/W109*60</f>
        <v>1220.9638554216863</v>
      </c>
      <c r="O109" s="47">
        <f t="shared" ref="O109:O116" si="80">N109/M109</f>
        <v>64.261255548509808</v>
      </c>
      <c r="P109" s="48">
        <f t="shared" si="75"/>
        <v>1</v>
      </c>
      <c r="Q109" s="49">
        <f t="shared" si="76"/>
        <v>-2.4054111181568629</v>
      </c>
      <c r="R109" s="453">
        <f t="shared" si="77"/>
        <v>0.96391883322764704</v>
      </c>
      <c r="S109" s="948">
        <f>R121</f>
        <v>0.93825555727320509</v>
      </c>
      <c r="T109" s="223">
        <v>0.5</v>
      </c>
      <c r="U109" s="223">
        <v>0.55763888888888891</v>
      </c>
      <c r="V109" s="224">
        <v>5</v>
      </c>
      <c r="W109" s="461">
        <f t="shared" si="73"/>
        <v>83.000000000000028</v>
      </c>
      <c r="X109" s="53"/>
      <c r="Y109" s="53"/>
      <c r="Z109" s="54"/>
      <c r="AA109" s="54"/>
      <c r="AB109" s="928"/>
      <c r="AC109" s="928"/>
      <c r="AD109" s="449"/>
      <c r="AE109" s="449"/>
      <c r="AF109" s="48">
        <f t="shared" si="61"/>
        <v>20.963855421686276</v>
      </c>
      <c r="AG109" s="125">
        <f t="shared" si="62"/>
        <v>1.0174698795180719</v>
      </c>
      <c r="AH109" s="927">
        <f>AG121</f>
        <v>0.93213451533212111</v>
      </c>
    </row>
    <row r="110" spans="1:34" ht="19.2" customHeight="1">
      <c r="A110" s="946"/>
      <c r="B110" s="451" t="s">
        <v>105</v>
      </c>
      <c r="C110" s="175"/>
      <c r="D110" s="42" t="s">
        <v>75</v>
      </c>
      <c r="E110" s="177"/>
      <c r="F110" s="273">
        <v>56.43</v>
      </c>
      <c r="G110" s="174">
        <v>975</v>
      </c>
      <c r="H110" s="45">
        <f t="shared" si="78"/>
        <v>55019.25</v>
      </c>
      <c r="I110" s="451"/>
      <c r="J110" s="46">
        <v>18</v>
      </c>
      <c r="K110" s="44">
        <v>1500</v>
      </c>
      <c r="L110" s="47">
        <v>83.333333333333329</v>
      </c>
      <c r="M110" s="462">
        <v>18</v>
      </c>
      <c r="N110" s="44">
        <f t="shared" si="79"/>
        <v>1300</v>
      </c>
      <c r="O110" s="47">
        <f t="shared" si="80"/>
        <v>72.222222222222229</v>
      </c>
      <c r="P110" s="48">
        <f t="shared" si="75"/>
        <v>0</v>
      </c>
      <c r="Q110" s="49">
        <f t="shared" si="76"/>
        <v>-11.1111111111111</v>
      </c>
      <c r="R110" s="453">
        <f t="shared" si="77"/>
        <v>0.86666666666666681</v>
      </c>
      <c r="S110" s="934"/>
      <c r="T110" s="223">
        <v>0.5625</v>
      </c>
      <c r="U110" s="223">
        <v>0.59375</v>
      </c>
      <c r="V110" s="224">
        <v>7</v>
      </c>
      <c r="W110" s="461">
        <f t="shared" si="73"/>
        <v>45</v>
      </c>
      <c r="X110" s="188"/>
      <c r="Y110" s="188"/>
      <c r="Z110" s="54"/>
      <c r="AA110" s="54"/>
      <c r="AB110" s="928"/>
      <c r="AC110" s="928"/>
      <c r="AD110" s="449">
        <v>1</v>
      </c>
      <c r="AE110" s="449"/>
      <c r="AF110" s="48">
        <f t="shared" si="61"/>
        <v>-200</v>
      </c>
      <c r="AG110" s="125">
        <f t="shared" si="62"/>
        <v>0.8666666666666667</v>
      </c>
      <c r="AH110" s="927"/>
    </row>
    <row r="111" spans="1:34" ht="19.2" customHeight="1">
      <c r="A111" s="946"/>
      <c r="B111" s="451" t="s">
        <v>104</v>
      </c>
      <c r="C111" s="175"/>
      <c r="D111" s="176" t="s">
        <v>87</v>
      </c>
      <c r="E111" s="177"/>
      <c r="F111" s="273">
        <v>34.229999999999997</v>
      </c>
      <c r="G111" s="57">
        <v>1244.5999999999999</v>
      </c>
      <c r="H111" s="45">
        <f t="shared" si="78"/>
        <v>42602.657999999996</v>
      </c>
      <c r="I111" s="449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2196.352941176468</v>
      </c>
      <c r="O111" s="47">
        <f t="shared" si="80"/>
        <v>168.9502262443437</v>
      </c>
      <c r="P111" s="48">
        <f t="shared" si="75"/>
        <v>0</v>
      </c>
      <c r="Q111" s="49">
        <f t="shared" si="76"/>
        <v>-4.1266968325793698</v>
      </c>
      <c r="R111" s="453">
        <f t="shared" si="77"/>
        <v>0.97615686274509694</v>
      </c>
      <c r="S111" s="934"/>
      <c r="T111" s="223">
        <v>0.60902777777777772</v>
      </c>
      <c r="U111" s="223">
        <v>0.63263888888888886</v>
      </c>
      <c r="V111" s="224">
        <v>22</v>
      </c>
      <c r="W111" s="461">
        <f t="shared" si="73"/>
        <v>34.000000000000043</v>
      </c>
      <c r="X111" s="53">
        <v>0.59861111111111109</v>
      </c>
      <c r="Y111" s="53">
        <v>0.60833333333333328</v>
      </c>
      <c r="Z111" s="54"/>
      <c r="AA111" s="54"/>
      <c r="AB111" s="928"/>
      <c r="AC111" s="928"/>
      <c r="AD111" s="449"/>
      <c r="AE111" s="449"/>
      <c r="AF111" s="48">
        <f t="shared" si="61"/>
        <v>-53.647058823532006</v>
      </c>
      <c r="AG111" s="125">
        <f t="shared" si="62"/>
        <v>0.97615686274509683</v>
      </c>
      <c r="AH111" s="927"/>
    </row>
    <row r="112" spans="1:34" ht="19.2" customHeight="1">
      <c r="A112" s="946"/>
      <c r="B112" s="451" t="s">
        <v>104</v>
      </c>
      <c r="C112" s="175"/>
      <c r="D112" s="176" t="s">
        <v>88</v>
      </c>
      <c r="E112" s="83"/>
      <c r="F112" s="273">
        <v>34.229999999999997</v>
      </c>
      <c r="G112" s="57">
        <v>1324.75</v>
      </c>
      <c r="H112" s="45">
        <f t="shared" si="78"/>
        <v>45346.192499999997</v>
      </c>
      <c r="I112" s="449">
        <v>1</v>
      </c>
      <c r="J112" s="46">
        <v>13</v>
      </c>
      <c r="K112" s="44">
        <v>2250</v>
      </c>
      <c r="L112" s="47">
        <v>173.07692307692307</v>
      </c>
      <c r="M112" s="462">
        <v>13</v>
      </c>
      <c r="N112" s="44">
        <f t="shared" si="79"/>
        <v>2148.2432432432415</v>
      </c>
      <c r="O112" s="47">
        <f t="shared" si="80"/>
        <v>165.24948024948011</v>
      </c>
      <c r="P112" s="48">
        <f t="shared" si="75"/>
        <v>0</v>
      </c>
      <c r="Q112" s="49">
        <f t="shared" si="76"/>
        <v>-7.8274428274429511</v>
      </c>
      <c r="R112" s="453">
        <f t="shared" si="77"/>
        <v>0.95477477477477402</v>
      </c>
      <c r="S112" s="934"/>
      <c r="T112" s="223">
        <v>0.64791666666666659</v>
      </c>
      <c r="U112" s="223">
        <v>0.67361111111111105</v>
      </c>
      <c r="V112" s="224">
        <v>22</v>
      </c>
      <c r="W112" s="461">
        <f t="shared" si="73"/>
        <v>37.000000000000028</v>
      </c>
      <c r="X112" s="213">
        <v>0.63750000000000007</v>
      </c>
      <c r="Y112" s="213">
        <v>0.64722222222222225</v>
      </c>
      <c r="Z112" s="54"/>
      <c r="AA112" s="54"/>
      <c r="AB112" s="928"/>
      <c r="AC112" s="928"/>
      <c r="AD112" s="449">
        <v>1</v>
      </c>
      <c r="AE112" s="449"/>
      <c r="AF112" s="48">
        <f t="shared" si="61"/>
        <v>-101.75675675675848</v>
      </c>
      <c r="AG112" s="125">
        <f t="shared" si="62"/>
        <v>0.95477477477477402</v>
      </c>
      <c r="AH112" s="927"/>
    </row>
    <row r="113" spans="1:34" s="215" customFormat="1" ht="19.2" customHeight="1">
      <c r="A113" s="946"/>
      <c r="B113" s="451" t="s">
        <v>104</v>
      </c>
      <c r="C113" s="175"/>
      <c r="D113" s="176" t="s">
        <v>89</v>
      </c>
      <c r="E113" s="83"/>
      <c r="F113" s="273">
        <v>35.83</v>
      </c>
      <c r="G113" s="57">
        <v>1976.8</v>
      </c>
      <c r="H113" s="45">
        <f t="shared" si="78"/>
        <v>70828.743999999992</v>
      </c>
      <c r="I113" s="449">
        <v>1</v>
      </c>
      <c r="J113" s="46">
        <v>11</v>
      </c>
      <c r="K113" s="44">
        <v>2250</v>
      </c>
      <c r="L113" s="47">
        <v>204.54545454545453</v>
      </c>
      <c r="M113" s="459">
        <v>11</v>
      </c>
      <c r="N113" s="44">
        <f t="shared" si="79"/>
        <v>2196.4444444444457</v>
      </c>
      <c r="O113" s="47">
        <f t="shared" si="80"/>
        <v>199.67676767676778</v>
      </c>
      <c r="P113" s="48">
        <f t="shared" si="75"/>
        <v>0</v>
      </c>
      <c r="Q113" s="49">
        <f t="shared" si="76"/>
        <v>-4.8686868686867513</v>
      </c>
      <c r="R113" s="453">
        <f t="shared" si="77"/>
        <v>0.97619753086419814</v>
      </c>
      <c r="S113" s="934"/>
      <c r="T113" s="223">
        <v>0.71319444444444435</v>
      </c>
      <c r="U113" s="223">
        <v>0.75069444444444433</v>
      </c>
      <c r="V113" s="224">
        <v>4</v>
      </c>
      <c r="W113" s="461">
        <f t="shared" si="73"/>
        <v>53.999999999999972</v>
      </c>
      <c r="X113" s="213"/>
      <c r="Y113" s="213"/>
      <c r="Z113" s="214"/>
      <c r="AA113" s="214"/>
      <c r="AB113" s="928"/>
      <c r="AC113" s="928"/>
      <c r="AD113" s="218"/>
      <c r="AE113" s="218">
        <v>1</v>
      </c>
      <c r="AF113" s="48">
        <f t="shared" si="61"/>
        <v>-53.555555555554292</v>
      </c>
      <c r="AG113" s="125">
        <f t="shared" si="62"/>
        <v>0.97619753086419814</v>
      </c>
      <c r="AH113" s="927"/>
    </row>
    <row r="114" spans="1:34" s="215" customFormat="1" ht="19.2" customHeight="1">
      <c r="A114" s="946"/>
      <c r="B114" s="451" t="s">
        <v>105</v>
      </c>
      <c r="C114" s="175"/>
      <c r="D114" s="176" t="s">
        <v>172</v>
      </c>
      <c r="E114" s="43"/>
      <c r="F114" s="273">
        <v>54.09</v>
      </c>
      <c r="G114" s="44">
        <v>209</v>
      </c>
      <c r="H114" s="45">
        <f t="shared" si="78"/>
        <v>11304.810000000001</v>
      </c>
      <c r="I114" s="449"/>
      <c r="J114" s="46">
        <v>16</v>
      </c>
      <c r="K114" s="44">
        <v>1440</v>
      </c>
      <c r="L114" s="47">
        <v>90</v>
      </c>
      <c r="M114" s="459">
        <v>15</v>
      </c>
      <c r="N114" s="44">
        <f t="shared" si="79"/>
        <v>1140.0000000000041</v>
      </c>
      <c r="O114" s="47">
        <f t="shared" si="80"/>
        <v>76.00000000000027</v>
      </c>
      <c r="P114" s="48">
        <f t="shared" si="75"/>
        <v>-1</v>
      </c>
      <c r="Q114" s="49">
        <f t="shared" si="76"/>
        <v>-13.99999999999973</v>
      </c>
      <c r="R114" s="453">
        <f t="shared" si="77"/>
        <v>0.84444444444444744</v>
      </c>
      <c r="S114" s="934"/>
      <c r="T114" s="223">
        <v>0.75486111111111098</v>
      </c>
      <c r="U114" s="223">
        <v>0.76249999999999984</v>
      </c>
      <c r="V114" s="224">
        <v>6</v>
      </c>
      <c r="W114" s="461">
        <f t="shared" si="73"/>
        <v>10.999999999999961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-299.99999999999591</v>
      </c>
      <c r="AG114" s="125">
        <f t="shared" si="62"/>
        <v>0.79166666666666952</v>
      </c>
      <c r="AH114" s="927"/>
    </row>
    <row r="115" spans="1:34" s="215" customFormat="1" ht="19.2" customHeight="1">
      <c r="A115" s="946"/>
      <c r="B115" s="451" t="s">
        <v>105</v>
      </c>
      <c r="C115" s="175"/>
      <c r="D115" s="82" t="s">
        <v>76</v>
      </c>
      <c r="E115" s="83"/>
      <c r="F115" s="273">
        <v>55.56</v>
      </c>
      <c r="G115" s="226">
        <v>1372</v>
      </c>
      <c r="H115" s="45">
        <f t="shared" si="78"/>
        <v>76228.320000000007</v>
      </c>
      <c r="I115" s="449"/>
      <c r="J115" s="46">
        <v>16</v>
      </c>
      <c r="K115" s="44">
        <v>1440</v>
      </c>
      <c r="L115" s="47">
        <v>90</v>
      </c>
      <c r="M115" s="459">
        <v>16</v>
      </c>
      <c r="N115" s="44">
        <f t="shared" si="79"/>
        <v>1327.7419354838723</v>
      </c>
      <c r="O115" s="47">
        <f t="shared" si="80"/>
        <v>82.983870967742021</v>
      </c>
      <c r="P115" s="48">
        <f t="shared" si="75"/>
        <v>0</v>
      </c>
      <c r="Q115" s="49">
        <f t="shared" si="76"/>
        <v>-7.0161290322579788</v>
      </c>
      <c r="R115" s="453">
        <f t="shared" si="77"/>
        <v>0.92204301075268913</v>
      </c>
      <c r="S115" s="934"/>
      <c r="T115" s="223">
        <v>0.76597222222222205</v>
      </c>
      <c r="U115" s="223">
        <v>0.80902777777777757</v>
      </c>
      <c r="V115" s="224">
        <v>5</v>
      </c>
      <c r="W115" s="461">
        <f t="shared" si="73"/>
        <v>61.999999999999943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-112.25806451612766</v>
      </c>
      <c r="AG115" s="125">
        <f t="shared" si="62"/>
        <v>0.92204301075268913</v>
      </c>
      <c r="AH115" s="927"/>
    </row>
    <row r="116" spans="1:34" s="215" customFormat="1" ht="19.2" customHeight="1">
      <c r="A116" s="946"/>
      <c r="B116" s="451" t="s">
        <v>105</v>
      </c>
      <c r="C116" s="55"/>
      <c r="D116" s="82" t="s">
        <v>474</v>
      </c>
      <c r="E116" s="83"/>
      <c r="F116" s="273">
        <v>58.17</v>
      </c>
      <c r="G116" s="226">
        <v>3939</v>
      </c>
      <c r="H116" s="45">
        <f t="shared" si="78"/>
        <v>229131.63</v>
      </c>
      <c r="I116" s="449"/>
      <c r="J116" s="46">
        <v>15</v>
      </c>
      <c r="K116" s="44">
        <v>1440</v>
      </c>
      <c r="L116" s="47">
        <v>96</v>
      </c>
      <c r="M116" s="459">
        <v>15</v>
      </c>
      <c r="N116" s="44">
        <f t="shared" si="79"/>
        <v>1305.7458563535911</v>
      </c>
      <c r="O116" s="47">
        <f t="shared" si="80"/>
        <v>87.049723756906076</v>
      </c>
      <c r="P116" s="48">
        <f t="shared" si="75"/>
        <v>0</v>
      </c>
      <c r="Q116" s="49">
        <f t="shared" si="76"/>
        <v>-8.9502762430939242</v>
      </c>
      <c r="R116" s="453">
        <f t="shared" si="77"/>
        <v>0.90676795580110492</v>
      </c>
      <c r="S116" s="934"/>
      <c r="T116" s="223">
        <v>0.81319444444444422</v>
      </c>
      <c r="U116" s="223">
        <v>0.93888888888888866</v>
      </c>
      <c r="V116" s="224">
        <v>6</v>
      </c>
      <c r="W116" s="461">
        <f t="shared" si="73"/>
        <v>181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-134.25414364640892</v>
      </c>
      <c r="AG116" s="125">
        <f t="shared" si="62"/>
        <v>0.90676795580110492</v>
      </c>
      <c r="AH116" s="927"/>
    </row>
    <row r="117" spans="1:34" s="215" customFormat="1" ht="19.2" customHeight="1">
      <c r="A117" s="946"/>
      <c r="B117" s="45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449"/>
      <c r="J117" s="46"/>
      <c r="K117" s="44"/>
      <c r="L117" s="47"/>
      <c r="M117" s="459"/>
      <c r="N117" s="44"/>
      <c r="O117" s="47"/>
      <c r="P117" s="48"/>
      <c r="Q117" s="49"/>
      <c r="R117" s="453"/>
      <c r="S117" s="934"/>
      <c r="T117" s="223"/>
      <c r="U117" s="223"/>
      <c r="V117" s="224"/>
      <c r="W117" s="461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451">
        <v>0</v>
      </c>
      <c r="C118" s="163"/>
      <c r="D118" s="176"/>
      <c r="E118" s="43"/>
      <c r="F118" s="273" t="s">
        <v>106</v>
      </c>
      <c r="G118" s="44"/>
      <c r="H118" s="45">
        <f t="shared" si="78"/>
        <v>0</v>
      </c>
      <c r="I118" s="449"/>
      <c r="J118" s="46"/>
      <c r="K118" s="44"/>
      <c r="L118" s="47"/>
      <c r="M118" s="459"/>
      <c r="N118" s="44"/>
      <c r="O118" s="47"/>
      <c r="P118" s="48"/>
      <c r="Q118" s="49"/>
      <c r="R118" s="453"/>
      <c r="S118" s="934"/>
      <c r="T118" s="223"/>
      <c r="U118" s="223"/>
      <c r="V118" s="224"/>
      <c r="W118" s="461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45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49"/>
      <c r="J119" s="46"/>
      <c r="K119" s="44"/>
      <c r="L119" s="47"/>
      <c r="M119" s="459"/>
      <c r="N119" s="44"/>
      <c r="O119" s="47"/>
      <c r="P119" s="48"/>
      <c r="Q119" s="49"/>
      <c r="R119" s="453"/>
      <c r="S119" s="934"/>
      <c r="T119" s="223"/>
      <c r="U119" s="223"/>
      <c r="V119" s="224"/>
      <c r="W119" s="461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45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49"/>
      <c r="J120" s="178"/>
      <c r="K120" s="228"/>
      <c r="L120" s="47"/>
      <c r="M120" s="459"/>
      <c r="N120" s="179"/>
      <c r="O120" s="221"/>
      <c r="P120" s="165"/>
      <c r="Q120" s="49"/>
      <c r="R120" s="453"/>
      <c r="S120" s="934"/>
      <c r="T120" s="223"/>
      <c r="U120" s="223"/>
      <c r="V120" s="224"/>
      <c r="W120" s="461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475</v>
      </c>
      <c r="D121" s="229" t="s">
        <v>460</v>
      </c>
      <c r="E121" s="230"/>
      <c r="F121" s="282"/>
      <c r="G121" s="231"/>
      <c r="H121" s="232"/>
      <c r="I121" s="233"/>
      <c r="J121" s="199">
        <v>15</v>
      </c>
      <c r="K121" s="199">
        <v>1721.25</v>
      </c>
      <c r="L121" s="200">
        <v>122.08741258741259</v>
      </c>
      <c r="M121" s="199">
        <f t="shared" ref="M121:O121" si="81">AVERAGE(M109:M120)</f>
        <v>15</v>
      </c>
      <c r="N121" s="199">
        <f t="shared" si="81"/>
        <v>1604.4365345154135</v>
      </c>
      <c r="O121" s="200">
        <f t="shared" si="81"/>
        <v>114.54919333324651</v>
      </c>
      <c r="P121" s="48">
        <f t="shared" ref="P121:P130" si="82">M121-J121</f>
        <v>0</v>
      </c>
      <c r="Q121" s="49">
        <f t="shared" ref="Q121:Q130" si="83">O121-L121</f>
        <v>-7.53821925416608</v>
      </c>
      <c r="R121" s="172">
        <f t="shared" ref="R121:R130" si="84">O121/L121</f>
        <v>0.93825555727320509</v>
      </c>
      <c r="S121" s="942"/>
      <c r="T121" s="50"/>
      <c r="U121" s="50"/>
      <c r="V121" s="44"/>
      <c r="W121" s="46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2</v>
      </c>
      <c r="AE121" s="107">
        <f>SUM(AE109:AE120)</f>
        <v>1</v>
      </c>
      <c r="AF121" s="48">
        <f>N121-K121</f>
        <v>-116.81346548458646</v>
      </c>
      <c r="AG121" s="125">
        <f>N121/K121</f>
        <v>0.93213451533212111</v>
      </c>
      <c r="AH121" s="927"/>
    </row>
    <row r="122" spans="1:34" ht="19.2" customHeight="1">
      <c r="A122" s="949" t="s">
        <v>476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763</v>
      </c>
      <c r="H122" s="45">
        <f t="shared" ref="H122:H132" si="85">F122*G122</f>
        <v>48770.96</v>
      </c>
      <c r="I122" s="451"/>
      <c r="J122" s="46">
        <v>19</v>
      </c>
      <c r="K122" s="44">
        <v>1440</v>
      </c>
      <c r="L122" s="47">
        <v>75.78947368421052</v>
      </c>
      <c r="M122" s="462">
        <v>19</v>
      </c>
      <c r="N122" s="174">
        <f t="shared" ref="N122:N130" si="86">G122/W122*60</f>
        <v>1307.9999999999989</v>
      </c>
      <c r="O122" s="234">
        <f t="shared" ref="O122:O130" si="87">N122/M122</f>
        <v>68.842105263157833</v>
      </c>
      <c r="P122" s="108">
        <f t="shared" si="82"/>
        <v>0</v>
      </c>
      <c r="Q122" s="182">
        <f t="shared" si="83"/>
        <v>-6.9473684210526869</v>
      </c>
      <c r="R122" s="109">
        <f t="shared" si="84"/>
        <v>0.90833333333333255</v>
      </c>
      <c r="S122" s="943">
        <f>R134</f>
        <v>0.89441983877362297</v>
      </c>
      <c r="T122" s="50">
        <v>0.5</v>
      </c>
      <c r="U122" s="50">
        <v>0.52430555555555558</v>
      </c>
      <c r="V122" s="224">
        <v>5</v>
      </c>
      <c r="W122" s="461">
        <f t="shared" si="73"/>
        <v>35.000000000000036</v>
      </c>
      <c r="X122" s="53"/>
      <c r="Y122" s="53"/>
      <c r="Z122" s="54"/>
      <c r="AA122" s="54"/>
      <c r="AB122" s="928"/>
      <c r="AC122" s="928"/>
      <c r="AD122" s="449"/>
      <c r="AE122" s="449"/>
      <c r="AF122" s="48">
        <f t="shared" si="61"/>
        <v>-132.00000000000114</v>
      </c>
      <c r="AG122" s="453">
        <f t="shared" si="62"/>
        <v>0.90833333333333255</v>
      </c>
      <c r="AH122" s="942">
        <f>AG134</f>
        <v>0.89575995700795275</v>
      </c>
    </row>
    <row r="123" spans="1:34" ht="19.2" customHeight="1">
      <c r="A123" s="94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1766</v>
      </c>
      <c r="H123" s="45">
        <f t="shared" si="85"/>
        <v>103611.22</v>
      </c>
      <c r="I123" s="449"/>
      <c r="J123" s="46">
        <v>19</v>
      </c>
      <c r="K123" s="44">
        <v>1440</v>
      </c>
      <c r="L123" s="47">
        <v>75.78947368421052</v>
      </c>
      <c r="M123" s="459">
        <v>19</v>
      </c>
      <c r="N123" s="57">
        <f t="shared" si="86"/>
        <v>1341.2658227848094</v>
      </c>
      <c r="O123" s="86">
        <f t="shared" si="87"/>
        <v>70.592938041305757</v>
      </c>
      <c r="P123" s="54">
        <f t="shared" si="82"/>
        <v>0</v>
      </c>
      <c r="Q123" s="88">
        <f t="shared" si="83"/>
        <v>-5.1965356429047631</v>
      </c>
      <c r="R123" s="450">
        <f t="shared" si="84"/>
        <v>0.9314345991561177</v>
      </c>
      <c r="S123" s="943"/>
      <c r="T123" s="50">
        <v>0.52916666666666667</v>
      </c>
      <c r="U123" s="50">
        <v>0.58402777777777781</v>
      </c>
      <c r="V123" s="224">
        <v>7</v>
      </c>
      <c r="W123" s="461">
        <f t="shared" si="73"/>
        <v>79.000000000000043</v>
      </c>
      <c r="X123" s="53"/>
      <c r="Y123" s="53"/>
      <c r="Z123" s="54"/>
      <c r="AA123" s="54"/>
      <c r="AB123" s="928"/>
      <c r="AC123" s="928"/>
      <c r="AD123" s="449"/>
      <c r="AE123" s="449"/>
      <c r="AF123" s="48">
        <f t="shared" si="61"/>
        <v>-98.734177215190584</v>
      </c>
      <c r="AG123" s="453">
        <f t="shared" si="62"/>
        <v>0.9314345991561177</v>
      </c>
      <c r="AH123" s="943"/>
    </row>
    <row r="124" spans="1:34" ht="19.2" customHeight="1">
      <c r="A124" s="94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2017</v>
      </c>
      <c r="H124" s="45">
        <f t="shared" si="85"/>
        <v>120051.84000000001</v>
      </c>
      <c r="I124" s="235"/>
      <c r="J124" s="46">
        <v>21</v>
      </c>
      <c r="K124" s="44">
        <v>1385</v>
      </c>
      <c r="L124" s="47">
        <v>65.952380952380949</v>
      </c>
      <c r="M124" s="462">
        <v>21</v>
      </c>
      <c r="N124" s="174">
        <f t="shared" si="86"/>
        <v>1260.6250000000002</v>
      </c>
      <c r="O124" s="234">
        <f t="shared" si="87"/>
        <v>60.029761904761912</v>
      </c>
      <c r="P124" s="108">
        <f t="shared" si="82"/>
        <v>0</v>
      </c>
      <c r="Q124" s="182">
        <f t="shared" si="83"/>
        <v>-5.9226190476190368</v>
      </c>
      <c r="R124" s="109">
        <f t="shared" si="84"/>
        <v>0.91019855595667887</v>
      </c>
      <c r="S124" s="950"/>
      <c r="T124" s="50">
        <v>0.60000000000000009</v>
      </c>
      <c r="U124" s="50">
        <v>0.66666666666666674</v>
      </c>
      <c r="V124" s="224">
        <v>23</v>
      </c>
      <c r="W124" s="461">
        <f t="shared" si="73"/>
        <v>95.999999999999972</v>
      </c>
      <c r="X124" s="188">
        <v>0.58888888888888891</v>
      </c>
      <c r="Y124" s="188">
        <v>0.59861111111111109</v>
      </c>
      <c r="Z124" s="54"/>
      <c r="AA124" s="54"/>
      <c r="AB124" s="928"/>
      <c r="AC124" s="928"/>
      <c r="AD124" s="449"/>
      <c r="AE124" s="449"/>
      <c r="AF124" s="108">
        <f t="shared" si="61"/>
        <v>-124.37499999999977</v>
      </c>
      <c r="AG124" s="109">
        <f t="shared" si="62"/>
        <v>0.91019855595667887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1440</v>
      </c>
      <c r="H125" s="45">
        <f t="shared" si="85"/>
        <v>81777.600000000006</v>
      </c>
      <c r="I125" s="451"/>
      <c r="J125" s="46">
        <v>18</v>
      </c>
      <c r="K125" s="44">
        <v>1636</v>
      </c>
      <c r="L125" s="47">
        <v>90.888888888888886</v>
      </c>
      <c r="M125" s="462">
        <v>18</v>
      </c>
      <c r="N125" s="174">
        <f t="shared" si="86"/>
        <v>1416.3934426229521</v>
      </c>
      <c r="O125" s="234">
        <f t="shared" si="87"/>
        <v>78.688524590164008</v>
      </c>
      <c r="P125" s="108">
        <f t="shared" si="82"/>
        <v>0</v>
      </c>
      <c r="Q125" s="182">
        <f t="shared" si="83"/>
        <v>-12.200364298724878</v>
      </c>
      <c r="R125" s="109">
        <f t="shared" si="84"/>
        <v>0.86576616297246467</v>
      </c>
      <c r="S125" s="950"/>
      <c r="T125" s="50">
        <v>0.70694444444444449</v>
      </c>
      <c r="U125" s="50">
        <v>0.74930555555555556</v>
      </c>
      <c r="V125" s="224">
        <v>5</v>
      </c>
      <c r="W125" s="461">
        <f t="shared" si="73"/>
        <v>60.999999999999943</v>
      </c>
      <c r="X125" s="64"/>
      <c r="Y125" s="64"/>
      <c r="Z125" s="54"/>
      <c r="AA125" s="54"/>
      <c r="AB125" s="928"/>
      <c r="AC125" s="928"/>
      <c r="AD125" s="449"/>
      <c r="AE125" s="449">
        <v>1</v>
      </c>
      <c r="AF125" s="48">
        <f t="shared" si="61"/>
        <v>-219.60655737704792</v>
      </c>
      <c r="AG125" s="453">
        <f t="shared" si="62"/>
        <v>0.86576616297246456</v>
      </c>
      <c r="AH125" s="944"/>
    </row>
    <row r="126" spans="1:34" ht="19.2" customHeight="1">
      <c r="A126" s="949"/>
      <c r="B126" s="130" t="s">
        <v>105</v>
      </c>
      <c r="C126" s="449"/>
      <c r="D126" s="321" t="s">
        <v>80</v>
      </c>
      <c r="E126" s="177"/>
      <c r="F126" s="273">
        <v>56.87</v>
      </c>
      <c r="G126" s="57">
        <v>1154</v>
      </c>
      <c r="H126" s="45">
        <f t="shared" si="85"/>
        <v>65627.98</v>
      </c>
      <c r="I126" s="449"/>
      <c r="J126" s="46">
        <v>18</v>
      </c>
      <c r="K126" s="44">
        <v>1636</v>
      </c>
      <c r="L126" s="47">
        <v>90.888888888888886</v>
      </c>
      <c r="M126" s="459">
        <v>18</v>
      </c>
      <c r="N126" s="57">
        <f t="shared" si="86"/>
        <v>1442.5000000000005</v>
      </c>
      <c r="O126" s="86">
        <f t="shared" si="87"/>
        <v>80.138888888888914</v>
      </c>
      <c r="P126" s="54">
        <f t="shared" si="82"/>
        <v>0</v>
      </c>
      <c r="Q126" s="88">
        <f t="shared" si="83"/>
        <v>-10.749999999999972</v>
      </c>
      <c r="R126" s="450">
        <f t="shared" si="84"/>
        <v>0.88172371638141844</v>
      </c>
      <c r="S126" s="950"/>
      <c r="T126" s="50">
        <v>0.75416666666666665</v>
      </c>
      <c r="U126" s="50">
        <v>0.78749999999999998</v>
      </c>
      <c r="V126" s="224">
        <v>7</v>
      </c>
      <c r="W126" s="461">
        <f t="shared" si="73"/>
        <v>47.999999999999986</v>
      </c>
      <c r="X126" s="64"/>
      <c r="Y126" s="64"/>
      <c r="Z126" s="54"/>
      <c r="AA126" s="54"/>
      <c r="AB126" s="928"/>
      <c r="AC126" s="928"/>
      <c r="AD126" s="449"/>
      <c r="AE126" s="449"/>
      <c r="AF126" s="108">
        <f t="shared" si="61"/>
        <v>-193.49999999999955</v>
      </c>
      <c r="AG126" s="109">
        <f t="shared" si="62"/>
        <v>0.88172371638141833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1438</v>
      </c>
      <c r="H127" s="45">
        <f t="shared" si="85"/>
        <v>68448.800000000003</v>
      </c>
      <c r="I127" s="218"/>
      <c r="J127" s="46">
        <v>19</v>
      </c>
      <c r="K127" s="44">
        <v>1440</v>
      </c>
      <c r="L127" s="47">
        <v>75.78947368421052</v>
      </c>
      <c r="M127" s="462">
        <v>19</v>
      </c>
      <c r="N127" s="57">
        <f t="shared" si="86"/>
        <v>1327.3846153846168</v>
      </c>
      <c r="O127" s="86">
        <f t="shared" si="87"/>
        <v>69.862348178137722</v>
      </c>
      <c r="P127" s="54">
        <f t="shared" si="82"/>
        <v>0</v>
      </c>
      <c r="Q127" s="88">
        <f t="shared" si="83"/>
        <v>-5.9271255060727981</v>
      </c>
      <c r="R127" s="450">
        <f t="shared" si="84"/>
        <v>0.92179487179487285</v>
      </c>
      <c r="S127" s="950"/>
      <c r="T127" s="50">
        <v>0.79236111111111107</v>
      </c>
      <c r="U127" s="50">
        <v>0.83749999999999991</v>
      </c>
      <c r="V127" s="451">
        <v>7</v>
      </c>
      <c r="W127" s="461">
        <f t="shared" si="73"/>
        <v>64.999999999999929</v>
      </c>
      <c r="X127" s="64"/>
      <c r="Y127" s="64"/>
      <c r="Z127" s="54"/>
      <c r="AA127" s="54"/>
      <c r="AB127" s="928"/>
      <c r="AC127" s="928"/>
      <c r="AD127" s="449"/>
      <c r="AE127" s="449"/>
      <c r="AF127" s="108">
        <f t="shared" si="61"/>
        <v>-112.61538461538316</v>
      </c>
      <c r="AG127" s="109">
        <f t="shared" si="62"/>
        <v>0.92179487179487285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1227</v>
      </c>
      <c r="H128" s="45">
        <f t="shared" si="85"/>
        <v>62172.090000000004</v>
      </c>
      <c r="I128" s="44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1338.5454545454554</v>
      </c>
      <c r="O128" s="86">
        <f t="shared" si="87"/>
        <v>74.363636363636417</v>
      </c>
      <c r="P128" s="54">
        <f t="shared" si="82"/>
        <v>0</v>
      </c>
      <c r="Q128" s="88">
        <f t="shared" si="83"/>
        <v>-8.969696969696912</v>
      </c>
      <c r="R128" s="450">
        <f t="shared" si="84"/>
        <v>0.89236363636363703</v>
      </c>
      <c r="S128" s="950"/>
      <c r="T128" s="50">
        <v>0.85347222222222219</v>
      </c>
      <c r="U128" s="50">
        <v>0.89166666666666661</v>
      </c>
      <c r="V128" s="451">
        <v>23</v>
      </c>
      <c r="W128" s="461">
        <f t="shared" si="73"/>
        <v>54.999999999999964</v>
      </c>
      <c r="X128" s="64">
        <v>0.84166666666666667</v>
      </c>
      <c r="Y128" s="64">
        <v>0.85277777777777775</v>
      </c>
      <c r="Z128" s="54"/>
      <c r="AA128" s="54"/>
      <c r="AB128" s="928"/>
      <c r="AC128" s="928"/>
      <c r="AD128" s="449"/>
      <c r="AE128" s="449"/>
      <c r="AF128" s="48">
        <f t="shared" si="61"/>
        <v>-161.45454545454459</v>
      </c>
      <c r="AG128" s="453">
        <f t="shared" si="62"/>
        <v>0.89236363636363691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909</v>
      </c>
      <c r="H129" s="45">
        <f t="shared" si="85"/>
        <v>52876.53</v>
      </c>
      <c r="I129" s="44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1398.4615384615377</v>
      </c>
      <c r="O129" s="86">
        <f t="shared" si="87"/>
        <v>87.403846153846104</v>
      </c>
      <c r="P129" s="54">
        <f t="shared" si="82"/>
        <v>0</v>
      </c>
      <c r="Q129" s="88">
        <f t="shared" si="83"/>
        <v>-14.846153846153896</v>
      </c>
      <c r="R129" s="450">
        <f t="shared" si="84"/>
        <v>0.85480534135790809</v>
      </c>
      <c r="S129" s="950"/>
      <c r="T129" s="50">
        <v>0.8965277777777777</v>
      </c>
      <c r="U129" s="50">
        <v>0.92361111111111105</v>
      </c>
      <c r="V129" s="451">
        <v>7</v>
      </c>
      <c r="W129" s="461">
        <f t="shared" si="73"/>
        <v>39.000000000000021</v>
      </c>
      <c r="X129" s="64"/>
      <c r="Y129" s="64"/>
      <c r="Z129" s="54"/>
      <c r="AA129" s="54"/>
      <c r="AB129" s="928"/>
      <c r="AC129" s="928"/>
      <c r="AD129" s="449"/>
      <c r="AE129" s="449">
        <v>1</v>
      </c>
      <c r="AF129" s="108">
        <f t="shared" si="61"/>
        <v>-237.53846153846234</v>
      </c>
      <c r="AG129" s="109">
        <f t="shared" si="62"/>
        <v>0.85480534135790809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1111</v>
      </c>
      <c r="H130" s="45">
        <f t="shared" si="85"/>
        <v>63660.299999999996</v>
      </c>
      <c r="I130" s="449"/>
      <c r="J130" s="46">
        <v>19</v>
      </c>
      <c r="K130" s="44">
        <v>1440</v>
      </c>
      <c r="L130" s="47">
        <v>75.78947368421052</v>
      </c>
      <c r="M130" s="459">
        <v>19</v>
      </c>
      <c r="N130" s="57">
        <f t="shared" si="86"/>
        <v>1307.0588235294122</v>
      </c>
      <c r="O130" s="86">
        <f t="shared" si="87"/>
        <v>68.792569659442748</v>
      </c>
      <c r="P130" s="54">
        <f t="shared" si="82"/>
        <v>0</v>
      </c>
      <c r="Q130" s="88">
        <f t="shared" si="83"/>
        <v>-6.9969040247677725</v>
      </c>
      <c r="R130" s="450">
        <f t="shared" si="84"/>
        <v>0.90767973856209183</v>
      </c>
      <c r="S130" s="950"/>
      <c r="T130" s="50">
        <v>0.92916666666666659</v>
      </c>
      <c r="U130" s="50">
        <v>0.96458333333333324</v>
      </c>
      <c r="V130" s="451">
        <v>8</v>
      </c>
      <c r="W130" s="461">
        <f t="shared" si="73"/>
        <v>50.999999999999979</v>
      </c>
      <c r="X130" s="64"/>
      <c r="Y130" s="64"/>
      <c r="Z130" s="54"/>
      <c r="AA130" s="54"/>
      <c r="AB130" s="928"/>
      <c r="AC130" s="928"/>
      <c r="AD130" s="449"/>
      <c r="AE130" s="449"/>
      <c r="AF130" s="108">
        <f t="shared" si="61"/>
        <v>-132.94117647058783</v>
      </c>
      <c r="AG130" s="109">
        <f t="shared" si="62"/>
        <v>0.90767973856209183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50"/>
      <c r="S131" s="950"/>
      <c r="T131" s="50"/>
      <c r="U131" s="50"/>
      <c r="V131" s="451"/>
      <c r="W131" s="461">
        <f t="shared" si="73"/>
        <v>0</v>
      </c>
      <c r="X131" s="64"/>
      <c r="Y131" s="64"/>
      <c r="Z131" s="54"/>
      <c r="AA131" s="54"/>
      <c r="AB131" s="928"/>
      <c r="AC131" s="928"/>
      <c r="AD131" s="449"/>
      <c r="AE131" s="449"/>
      <c r="AF131" s="48">
        <f t="shared" si="61"/>
        <v>0</v>
      </c>
      <c r="AG131" s="453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49"/>
      <c r="J132" s="87"/>
      <c r="K132" s="57"/>
      <c r="L132" s="86"/>
      <c r="M132" s="459"/>
      <c r="N132" s="57"/>
      <c r="O132" s="86"/>
      <c r="P132" s="54"/>
      <c r="Q132" s="88"/>
      <c r="R132" s="450"/>
      <c r="S132" s="950"/>
      <c r="T132" s="50"/>
      <c r="U132" s="50"/>
      <c r="V132" s="451"/>
      <c r="W132" s="461">
        <f t="shared" si="73"/>
        <v>0</v>
      </c>
      <c r="X132" s="64"/>
      <c r="Y132" s="64"/>
      <c r="Z132" s="54"/>
      <c r="AA132" s="54"/>
      <c r="AB132" s="928"/>
      <c r="AC132" s="928"/>
      <c r="AD132" s="449"/>
      <c r="AE132" s="449"/>
      <c r="AF132" s="65"/>
      <c r="AG132" s="454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49"/>
      <c r="J133" s="87"/>
      <c r="K133" s="57"/>
      <c r="L133" s="86"/>
      <c r="M133" s="459"/>
      <c r="N133" s="57"/>
      <c r="O133" s="86"/>
      <c r="P133" s="54"/>
      <c r="Q133" s="88"/>
      <c r="R133" s="450"/>
      <c r="S133" s="950"/>
      <c r="T133" s="50"/>
      <c r="U133" s="50"/>
      <c r="V133" s="451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449"/>
      <c r="AE133" s="449"/>
      <c r="AF133" s="65"/>
      <c r="AG133" s="454"/>
      <c r="AH133" s="944"/>
    </row>
    <row r="134" spans="1:34" ht="19.2" customHeight="1">
      <c r="A134" s="949"/>
      <c r="B134" s="168">
        <v>0</v>
      </c>
      <c r="C134" s="100" t="s">
        <v>477</v>
      </c>
      <c r="D134" s="924" t="s">
        <v>460</v>
      </c>
      <c r="E134" s="924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1348.9149663698649</v>
      </c>
      <c r="O134" s="240">
        <f t="shared" si="88"/>
        <v>73.19051322703794</v>
      </c>
      <c r="P134" s="51">
        <f t="shared" ref="P134:P144" si="89">M134-J134</f>
        <v>0</v>
      </c>
      <c r="Q134" s="139">
        <f t="shared" ref="Q134:Q144" si="90">O134-L134</f>
        <v>-8.6396408618880827</v>
      </c>
      <c r="R134" s="241">
        <f t="shared" ref="R134:R144" si="91">O134/L134</f>
        <v>0.89441983877362297</v>
      </c>
      <c r="S134" s="943"/>
      <c r="T134" s="50"/>
      <c r="U134" s="50"/>
      <c r="V134" s="451"/>
      <c r="W134" s="45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2</v>
      </c>
      <c r="AF134" s="48">
        <f t="shared" si="61"/>
        <v>-156.97392251902397</v>
      </c>
      <c r="AG134" s="453">
        <f t="shared" si="62"/>
        <v>0.89575995700795275</v>
      </c>
      <c r="AH134" s="944"/>
    </row>
    <row r="135" spans="1:34" ht="19.2" customHeight="1">
      <c r="A135" s="930" t="s">
        <v>478</v>
      </c>
      <c r="B135" s="451" t="s">
        <v>105</v>
      </c>
      <c r="C135" s="449"/>
      <c r="D135" s="82" t="s">
        <v>115</v>
      </c>
      <c r="E135" s="83"/>
      <c r="F135" s="273">
        <v>54.09</v>
      </c>
      <c r="G135" s="57">
        <v>2015.3</v>
      </c>
      <c r="H135" s="242">
        <f t="shared" ref="H135:H146" si="92">F135*G135</f>
        <v>109007.577</v>
      </c>
      <c r="I135" s="449">
        <v>1</v>
      </c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1374.0681818181829</v>
      </c>
      <c r="O135" s="115">
        <f t="shared" ref="O135:O144" si="94">N135/M135</f>
        <v>85.879261363636431</v>
      </c>
      <c r="P135" s="54">
        <f t="shared" si="89"/>
        <v>0</v>
      </c>
      <c r="Q135" s="88">
        <f t="shared" si="90"/>
        <v>-7.8707386363635692</v>
      </c>
      <c r="R135" s="450">
        <f t="shared" si="91"/>
        <v>0.91604545454545527</v>
      </c>
      <c r="S135" s="934">
        <f>R147</f>
        <v>0.89877678228139013</v>
      </c>
      <c r="T135" s="243">
        <v>0.45833333333333331</v>
      </c>
      <c r="U135" s="50">
        <v>0.51944444444444438</v>
      </c>
      <c r="V135" s="142">
        <v>5</v>
      </c>
      <c r="W135" s="244">
        <f t="shared" ref="W135:W147" si="95">(U135-T135)*24*60</f>
        <v>87.999999999999929</v>
      </c>
      <c r="X135" s="53"/>
      <c r="Y135" s="53"/>
      <c r="Z135" s="54"/>
      <c r="AA135" s="54"/>
      <c r="AB135" s="928"/>
      <c r="AC135" s="928"/>
      <c r="AD135" s="449"/>
      <c r="AE135" s="449"/>
      <c r="AF135" s="116">
        <f t="shared" si="61"/>
        <v>-125.93181818181711</v>
      </c>
      <c r="AG135" s="120">
        <f t="shared" si="62"/>
        <v>0.91604545454545527</v>
      </c>
      <c r="AH135" s="927">
        <f>AG147</f>
        <v>0.90561320358668829</v>
      </c>
    </row>
    <row r="136" spans="1:34" ht="19.2" customHeight="1">
      <c r="A136" s="931"/>
      <c r="B136" s="451" t="s">
        <v>105</v>
      </c>
      <c r="C136" s="449"/>
      <c r="D136" s="82" t="s">
        <v>74</v>
      </c>
      <c r="E136" s="83"/>
      <c r="F136" s="273">
        <v>57.734999999999999</v>
      </c>
      <c r="G136" s="57">
        <v>1851</v>
      </c>
      <c r="H136" s="84">
        <f t="shared" si="92"/>
        <v>106867.485</v>
      </c>
      <c r="I136" s="449"/>
      <c r="J136" s="46">
        <v>16</v>
      </c>
      <c r="K136" s="57">
        <v>1565</v>
      </c>
      <c r="L136" s="86">
        <v>97.8125</v>
      </c>
      <c r="M136" s="459">
        <v>16</v>
      </c>
      <c r="N136" s="57">
        <f t="shared" si="93"/>
        <v>1371.1111111111106</v>
      </c>
      <c r="O136" s="86">
        <f t="shared" si="94"/>
        <v>85.694444444444414</v>
      </c>
      <c r="P136" s="54">
        <f t="shared" si="89"/>
        <v>0</v>
      </c>
      <c r="Q136" s="88">
        <f t="shared" si="90"/>
        <v>-12.118055555555586</v>
      </c>
      <c r="R136" s="450">
        <f t="shared" si="91"/>
        <v>0.87610933617323361</v>
      </c>
      <c r="S136" s="934"/>
      <c r="T136" s="243">
        <v>0.52499999999999991</v>
      </c>
      <c r="U136" s="50">
        <v>0.58124999999999993</v>
      </c>
      <c r="V136" s="142">
        <v>8</v>
      </c>
      <c r="W136" s="244">
        <f t="shared" si="95"/>
        <v>81.000000000000028</v>
      </c>
      <c r="X136" s="53"/>
      <c r="Y136" s="53"/>
      <c r="Z136" s="54"/>
      <c r="AA136" s="54"/>
      <c r="AB136" s="928"/>
      <c r="AC136" s="928"/>
      <c r="AD136" s="449"/>
      <c r="AE136" s="449"/>
      <c r="AF136" s="48">
        <f t="shared" si="61"/>
        <v>-193.88888888888937</v>
      </c>
      <c r="AG136" s="125">
        <f t="shared" si="62"/>
        <v>0.87610933617323361</v>
      </c>
      <c r="AH136" s="927"/>
    </row>
    <row r="137" spans="1:34" ht="19.2" customHeight="1">
      <c r="A137" s="931"/>
      <c r="B137" s="451" t="s">
        <v>105</v>
      </c>
      <c r="C137" s="449"/>
      <c r="D137" s="82" t="s">
        <v>160</v>
      </c>
      <c r="E137" s="83"/>
      <c r="F137" s="273">
        <v>53.27</v>
      </c>
      <c r="G137" s="206">
        <v>1432</v>
      </c>
      <c r="H137" s="84">
        <f t="shared" si="92"/>
        <v>76282.64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1363.8095238095252</v>
      </c>
      <c r="O137" s="86">
        <f t="shared" si="94"/>
        <v>85.238095238095326</v>
      </c>
      <c r="P137" s="54">
        <f t="shared" si="89"/>
        <v>0</v>
      </c>
      <c r="Q137" s="88">
        <f t="shared" si="90"/>
        <v>-8.5119047619046739</v>
      </c>
      <c r="R137" s="450">
        <f t="shared" si="91"/>
        <v>0.90920634920635013</v>
      </c>
      <c r="S137" s="934"/>
      <c r="T137" s="50">
        <v>0.5972222222222221</v>
      </c>
      <c r="U137" s="50">
        <v>0.64097222222222205</v>
      </c>
      <c r="V137" s="246">
        <v>23</v>
      </c>
      <c r="W137" s="244">
        <f t="shared" si="95"/>
        <v>62.999999999999936</v>
      </c>
      <c r="X137" s="53">
        <v>0.58611111111111114</v>
      </c>
      <c r="Y137" s="53">
        <v>0.59583333333333333</v>
      </c>
      <c r="Z137" s="54"/>
      <c r="AA137" s="54"/>
      <c r="AB137" s="928"/>
      <c r="AC137" s="928"/>
      <c r="AD137" s="449"/>
      <c r="AE137" s="449"/>
      <c r="AF137" s="48">
        <f t="shared" si="61"/>
        <v>-136.19047619047478</v>
      </c>
      <c r="AG137" s="125">
        <f t="shared" si="62"/>
        <v>0.90920634920635013</v>
      </c>
      <c r="AH137" s="927"/>
    </row>
    <row r="138" spans="1:34" ht="19.2" customHeight="1">
      <c r="A138" s="931"/>
      <c r="B138" s="451" t="s">
        <v>105</v>
      </c>
      <c r="C138" s="220"/>
      <c r="D138" s="82" t="s">
        <v>146</v>
      </c>
      <c r="E138" s="83"/>
      <c r="F138" s="273">
        <v>50.67</v>
      </c>
      <c r="G138" s="57">
        <v>1397</v>
      </c>
      <c r="H138" s="84">
        <f t="shared" si="92"/>
        <v>70785.990000000005</v>
      </c>
      <c r="I138" s="449"/>
      <c r="J138" s="87">
        <v>18</v>
      </c>
      <c r="K138" s="57">
        <v>1500</v>
      </c>
      <c r="L138" s="86">
        <v>83.333333333333329</v>
      </c>
      <c r="M138" s="225">
        <v>18</v>
      </c>
      <c r="N138" s="57">
        <f t="shared" si="93"/>
        <v>1351.9354838709689</v>
      </c>
      <c r="O138" s="86">
        <f t="shared" si="94"/>
        <v>75.107526881720503</v>
      </c>
      <c r="P138" s="54">
        <f t="shared" si="89"/>
        <v>0</v>
      </c>
      <c r="Q138" s="88">
        <f t="shared" si="90"/>
        <v>-8.2258064516128258</v>
      </c>
      <c r="R138" s="455">
        <f t="shared" si="91"/>
        <v>0.90129032258064612</v>
      </c>
      <c r="S138" s="934"/>
      <c r="T138" s="50">
        <v>0.64513888888888871</v>
      </c>
      <c r="U138" s="50">
        <v>0.68819444444444422</v>
      </c>
      <c r="V138" s="246">
        <v>6</v>
      </c>
      <c r="W138" s="244">
        <f t="shared" si="95"/>
        <v>61.999999999999943</v>
      </c>
      <c r="X138" s="53"/>
      <c r="Y138" s="53"/>
      <c r="Z138" s="54"/>
      <c r="AA138" s="54"/>
      <c r="AB138" s="928"/>
      <c r="AC138" s="928"/>
      <c r="AD138" s="449"/>
      <c r="AE138" s="449">
        <v>1</v>
      </c>
      <c r="AF138" s="48">
        <f t="shared" si="61"/>
        <v>-148.06451612903106</v>
      </c>
      <c r="AG138" s="125">
        <f t="shared" si="62"/>
        <v>0.90129032258064601</v>
      </c>
      <c r="AH138" s="927"/>
    </row>
    <row r="139" spans="1:34" ht="19.2" customHeight="1">
      <c r="A139" s="931"/>
      <c r="B139" s="451" t="s">
        <v>105</v>
      </c>
      <c r="C139" s="457"/>
      <c r="D139" s="42" t="s">
        <v>83</v>
      </c>
      <c r="E139" s="43"/>
      <c r="F139" s="273">
        <v>50.98</v>
      </c>
      <c r="G139" s="57">
        <v>1610</v>
      </c>
      <c r="H139" s="84">
        <f t="shared" si="92"/>
        <v>82077.799999999988</v>
      </c>
      <c r="I139" s="44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1287.9999999999991</v>
      </c>
      <c r="O139" s="86">
        <f t="shared" si="94"/>
        <v>64.399999999999949</v>
      </c>
      <c r="P139" s="54">
        <f t="shared" si="89"/>
        <v>0</v>
      </c>
      <c r="Q139" s="88">
        <f t="shared" si="90"/>
        <v>-7.6000000000000512</v>
      </c>
      <c r="R139" s="450">
        <f t="shared" si="91"/>
        <v>0.89444444444444371</v>
      </c>
      <c r="S139" s="934"/>
      <c r="T139" s="50">
        <v>0.72847222222222197</v>
      </c>
      <c r="U139" s="50">
        <v>0.78055555555555534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928"/>
      <c r="AC139" s="928"/>
      <c r="AD139" s="449"/>
      <c r="AE139" s="449"/>
      <c r="AF139" s="48">
        <f t="shared" si="61"/>
        <v>-152.00000000000091</v>
      </c>
      <c r="AG139" s="125">
        <f t="shared" si="62"/>
        <v>0.89444444444444382</v>
      </c>
      <c r="AH139" s="927"/>
    </row>
    <row r="140" spans="1:34" ht="19.2" customHeight="1">
      <c r="A140" s="932"/>
      <c r="B140" s="451" t="s">
        <v>105</v>
      </c>
      <c r="C140" s="457"/>
      <c r="D140" s="248" t="s">
        <v>82</v>
      </c>
      <c r="E140" s="83"/>
      <c r="F140" s="273">
        <v>50.67</v>
      </c>
      <c r="G140" s="57">
        <v>982</v>
      </c>
      <c r="H140" s="84">
        <f t="shared" si="92"/>
        <v>49757.94</v>
      </c>
      <c r="I140" s="44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1370.2325581395348</v>
      </c>
      <c r="O140" s="86">
        <f t="shared" si="94"/>
        <v>80.601915184678518</v>
      </c>
      <c r="P140" s="54">
        <f t="shared" si="89"/>
        <v>0</v>
      </c>
      <c r="Q140" s="88">
        <f t="shared" si="90"/>
        <v>-7.6333789329685402</v>
      </c>
      <c r="R140" s="450">
        <f t="shared" si="91"/>
        <v>0.91348837209302325</v>
      </c>
      <c r="S140" s="935"/>
      <c r="T140" s="63">
        <v>0.78541666666666643</v>
      </c>
      <c r="U140" s="249">
        <v>0.81527777777777755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928"/>
      <c r="AC140" s="928"/>
      <c r="AD140" s="449"/>
      <c r="AE140" s="449"/>
      <c r="AF140" s="48">
        <f t="shared" si="61"/>
        <v>-129.76744186046517</v>
      </c>
      <c r="AG140" s="125">
        <f t="shared" si="62"/>
        <v>0.91348837209302325</v>
      </c>
      <c r="AH140" s="927"/>
    </row>
    <row r="141" spans="1:34" ht="19.2" customHeight="1">
      <c r="A141" s="932"/>
      <c r="B141" s="451" t="s">
        <v>105</v>
      </c>
      <c r="C141" s="457"/>
      <c r="D141" s="42" t="s">
        <v>84</v>
      </c>
      <c r="E141" s="251"/>
      <c r="F141" s="273">
        <v>50.92</v>
      </c>
      <c r="G141" s="57">
        <v>1837</v>
      </c>
      <c r="H141" s="84">
        <f t="shared" si="92"/>
        <v>93540.040000000008</v>
      </c>
      <c r="I141" s="44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1312.1428571428569</v>
      </c>
      <c r="O141" s="86">
        <f t="shared" si="94"/>
        <v>69.060150375939841</v>
      </c>
      <c r="P141" s="54">
        <f t="shared" si="89"/>
        <v>0</v>
      </c>
      <c r="Q141" s="88">
        <f t="shared" si="90"/>
        <v>-6.7293233082706791</v>
      </c>
      <c r="R141" s="450">
        <f t="shared" si="91"/>
        <v>0.91121031746031744</v>
      </c>
      <c r="S141" s="935"/>
      <c r="T141" s="63">
        <v>0.8194444444444442</v>
      </c>
      <c r="U141" s="249">
        <v>0.87777777777777755</v>
      </c>
      <c r="V141" s="55">
        <v>6</v>
      </c>
      <c r="W141" s="244">
        <f t="shared" si="95"/>
        <v>84.000000000000028</v>
      </c>
      <c r="X141" s="53"/>
      <c r="Y141" s="53"/>
      <c r="Z141" s="54"/>
      <c r="AA141" s="54"/>
      <c r="AB141" s="928"/>
      <c r="AC141" s="928"/>
      <c r="AD141" s="449"/>
      <c r="AE141" s="449"/>
      <c r="AF141" s="48">
        <f t="shared" si="61"/>
        <v>-127.85714285714312</v>
      </c>
      <c r="AG141" s="125">
        <f t="shared" si="62"/>
        <v>0.91121031746031733</v>
      </c>
      <c r="AH141" s="927"/>
    </row>
    <row r="142" spans="1:34" ht="19.2" customHeight="1">
      <c r="A142" s="932"/>
      <c r="B142" s="451" t="s">
        <v>105</v>
      </c>
      <c r="C142" s="457"/>
      <c r="D142" s="42" t="s">
        <v>166</v>
      </c>
      <c r="E142" s="251"/>
      <c r="F142" s="273">
        <v>56.43</v>
      </c>
      <c r="G142" s="57">
        <v>1068</v>
      </c>
      <c r="H142" s="84">
        <f t="shared" si="92"/>
        <v>60267.24</v>
      </c>
      <c r="I142" s="449"/>
      <c r="J142" s="87">
        <v>16</v>
      </c>
      <c r="K142" s="57">
        <v>1500</v>
      </c>
      <c r="L142" s="86">
        <v>93.75</v>
      </c>
      <c r="M142" s="225">
        <v>16</v>
      </c>
      <c r="N142" s="57">
        <f t="shared" si="93"/>
        <v>1393.0434782608695</v>
      </c>
      <c r="O142" s="86">
        <f t="shared" si="94"/>
        <v>87.065217391304344</v>
      </c>
      <c r="P142" s="54">
        <f t="shared" si="89"/>
        <v>0</v>
      </c>
      <c r="Q142" s="88">
        <f t="shared" si="90"/>
        <v>-6.6847826086956559</v>
      </c>
      <c r="R142" s="450">
        <f t="shared" si="91"/>
        <v>0.92869565217391303</v>
      </c>
      <c r="S142" s="935"/>
      <c r="T142" s="63">
        <v>0.89374999999999982</v>
      </c>
      <c r="U142" s="249">
        <v>0.92569444444444426</v>
      </c>
      <c r="V142" s="55">
        <v>23</v>
      </c>
      <c r="W142" s="244">
        <f t="shared" si="95"/>
        <v>46</v>
      </c>
      <c r="X142" s="53">
        <v>0.88194444444444453</v>
      </c>
      <c r="Y142" s="53">
        <v>0.8930555555555556</v>
      </c>
      <c r="Z142" s="54"/>
      <c r="AA142" s="54"/>
      <c r="AB142" s="928"/>
      <c r="AC142" s="928"/>
      <c r="AD142" s="449"/>
      <c r="AE142" s="449"/>
      <c r="AF142" s="48">
        <f t="shared" si="61"/>
        <v>-106.95652173913049</v>
      </c>
      <c r="AG142" s="125">
        <f t="shared" si="62"/>
        <v>0.92869565217391303</v>
      </c>
      <c r="AH142" s="927"/>
    </row>
    <row r="143" spans="1:34" ht="19.2" customHeight="1">
      <c r="A143" s="932"/>
      <c r="B143" s="451" t="s">
        <v>105</v>
      </c>
      <c r="C143" s="252"/>
      <c r="D143" s="82" t="s">
        <v>85</v>
      </c>
      <c r="E143" s="83"/>
      <c r="F143" s="273">
        <v>50.67</v>
      </c>
      <c r="G143" s="57">
        <v>778</v>
      </c>
      <c r="H143" s="84">
        <f t="shared" si="92"/>
        <v>39421.26</v>
      </c>
      <c r="I143" s="449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3"/>
        <v>1296.6666666666656</v>
      </c>
      <c r="O143" s="86">
        <f t="shared" si="94"/>
        <v>76.274509803921504</v>
      </c>
      <c r="P143" s="54">
        <f t="shared" si="89"/>
        <v>0</v>
      </c>
      <c r="Q143" s="88">
        <f t="shared" si="90"/>
        <v>-8.4313725490196703</v>
      </c>
      <c r="R143" s="450">
        <f t="shared" si="91"/>
        <v>0.90046296296296224</v>
      </c>
      <c r="S143" s="935"/>
      <c r="T143" s="63">
        <v>0.93055555555555536</v>
      </c>
      <c r="U143" s="249">
        <v>0.95555555555555538</v>
      </c>
      <c r="V143" s="55">
        <v>7</v>
      </c>
      <c r="W143" s="244">
        <f t="shared" si="95"/>
        <v>36.000000000000028</v>
      </c>
      <c r="X143" s="53"/>
      <c r="Y143" s="53"/>
      <c r="Z143" s="54"/>
      <c r="AA143" s="54"/>
      <c r="AB143" s="928"/>
      <c r="AC143" s="928"/>
      <c r="AD143" s="449"/>
      <c r="AE143" s="449"/>
      <c r="AF143" s="48">
        <f t="shared" si="61"/>
        <v>-143.33333333333439</v>
      </c>
      <c r="AG143" s="125">
        <f t="shared" si="62"/>
        <v>0.90046296296296224</v>
      </c>
      <c r="AH143" s="927"/>
    </row>
    <row r="144" spans="1:34" ht="19.2" customHeight="1">
      <c r="A144" s="932"/>
      <c r="B144" s="451" t="s">
        <v>105</v>
      </c>
      <c r="C144" s="457"/>
      <c r="D144" s="42" t="s">
        <v>86</v>
      </c>
      <c r="E144" s="251"/>
      <c r="F144" s="273">
        <v>50.49</v>
      </c>
      <c r="G144" s="57">
        <v>1109</v>
      </c>
      <c r="H144" s="84">
        <f t="shared" si="92"/>
        <v>55993.41</v>
      </c>
      <c r="I144" s="449"/>
      <c r="J144" s="87">
        <v>14</v>
      </c>
      <c r="K144" s="57">
        <v>1440</v>
      </c>
      <c r="L144" s="86">
        <v>102.85714285714286</v>
      </c>
      <c r="M144" s="459">
        <v>15</v>
      </c>
      <c r="N144" s="57">
        <f t="shared" si="93"/>
        <v>1304.7058823529417</v>
      </c>
      <c r="O144" s="86">
        <f t="shared" si="94"/>
        <v>86.980392156862777</v>
      </c>
      <c r="P144" s="54">
        <f t="shared" si="89"/>
        <v>1</v>
      </c>
      <c r="Q144" s="88">
        <f t="shared" si="90"/>
        <v>-15.876750700280084</v>
      </c>
      <c r="R144" s="450">
        <f t="shared" si="91"/>
        <v>0.84564270152505472</v>
      </c>
      <c r="S144" s="935"/>
      <c r="T144" s="63">
        <v>0.96041666666666647</v>
      </c>
      <c r="U144" s="249">
        <v>0.99583333333333313</v>
      </c>
      <c r="V144" s="55">
        <v>7</v>
      </c>
      <c r="W144" s="244">
        <f t="shared" si="95"/>
        <v>50.999999999999979</v>
      </c>
      <c r="X144" s="53"/>
      <c r="Y144" s="53"/>
      <c r="Z144" s="54"/>
      <c r="AA144" s="54"/>
      <c r="AB144" s="928"/>
      <c r="AC144" s="928"/>
      <c r="AD144" s="449"/>
      <c r="AE144" s="449"/>
      <c r="AF144" s="48">
        <f t="shared" si="61"/>
        <v>-135.29411764705833</v>
      </c>
      <c r="AG144" s="125">
        <f t="shared" si="62"/>
        <v>0.90604575163398726</v>
      </c>
      <c r="AH144" s="927"/>
    </row>
    <row r="145" spans="1:34" ht="19.2" customHeight="1">
      <c r="A145" s="932"/>
      <c r="B145" s="451">
        <v>0</v>
      </c>
      <c r="C145" s="457"/>
      <c r="D145" s="42"/>
      <c r="E145" s="251"/>
      <c r="F145" s="273" t="s">
        <v>106</v>
      </c>
      <c r="G145" s="57"/>
      <c r="H145" s="84"/>
      <c r="I145" s="449"/>
      <c r="J145" s="87"/>
      <c r="K145" s="57"/>
      <c r="L145" s="86"/>
      <c r="M145" s="459"/>
      <c r="N145" s="57"/>
      <c r="O145" s="86"/>
      <c r="P145" s="54"/>
      <c r="Q145" s="88"/>
      <c r="R145" s="45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449"/>
      <c r="AE145" s="449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46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49"/>
      <c r="J146" s="87"/>
      <c r="K146" s="57"/>
      <c r="L146" s="86"/>
      <c r="M146" s="459"/>
      <c r="N146" s="57"/>
      <c r="O146" s="86"/>
      <c r="P146" s="54"/>
      <c r="Q146" s="88"/>
      <c r="R146" s="45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449"/>
      <c r="AE146" s="449"/>
      <c r="AF146" s="54"/>
      <c r="AG146" s="450"/>
      <c r="AH146" s="927"/>
    </row>
    <row r="147" spans="1:34" ht="19.2" customHeight="1">
      <c r="A147" s="933"/>
      <c r="B147" s="254">
        <v>0</v>
      </c>
      <c r="C147" s="100" t="s">
        <v>479</v>
      </c>
      <c r="D147" s="924" t="s">
        <v>460</v>
      </c>
      <c r="E147" s="924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1342.5715743172655</v>
      </c>
      <c r="O147" s="240">
        <f t="shared" si="96"/>
        <v>79.630151284060361</v>
      </c>
      <c r="P147" s="51">
        <f t="shared" ref="P147:P156" si="97">M147-J147</f>
        <v>0.10000000000000142</v>
      </c>
      <c r="Q147" s="139">
        <f t="shared" ref="Q147:Q156" si="98">O147-L147</f>
        <v>-8.9682113504671293</v>
      </c>
      <c r="R147" s="255">
        <f t="shared" ref="R147:R156" si="99">O147/L147</f>
        <v>0.89877678228139013</v>
      </c>
      <c r="S147" s="936"/>
      <c r="T147" s="63"/>
      <c r="U147" s="63"/>
      <c r="V147" s="55"/>
      <c r="W147" s="46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1</v>
      </c>
      <c r="AF147" s="201">
        <f t="shared" si="61"/>
        <v>-139.92842568273454</v>
      </c>
      <c r="AG147" s="256">
        <f t="shared" si="62"/>
        <v>0.90561320358668829</v>
      </c>
      <c r="AH147" s="927"/>
    </row>
    <row r="148" spans="1:34" ht="19.2" customHeight="1">
      <c r="A148" s="939" t="s">
        <v>480</v>
      </c>
      <c r="B148" s="449" t="s">
        <v>103</v>
      </c>
      <c r="C148" s="121"/>
      <c r="D148" s="173" t="s">
        <v>114</v>
      </c>
      <c r="E148" s="43"/>
      <c r="F148" s="280">
        <v>36.92</v>
      </c>
      <c r="G148" s="57">
        <v>3057</v>
      </c>
      <c r="H148" s="84">
        <f t="shared" ref="H148:H172" si="100">F148*G148</f>
        <v>112864.44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6" si="101">G148/W148*60</f>
        <v>1567.6923076923078</v>
      </c>
      <c r="O148" s="47">
        <f t="shared" ref="O148:O156" si="102">N148/M148</f>
        <v>130.64102564102566</v>
      </c>
      <c r="P148" s="48">
        <f t="shared" si="97"/>
        <v>0</v>
      </c>
      <c r="Q148" s="49">
        <f t="shared" si="98"/>
        <v>-36.025641025640994</v>
      </c>
      <c r="R148" s="453">
        <f t="shared" si="99"/>
        <v>0.78384615384615408</v>
      </c>
      <c r="S148" s="940">
        <f>R160</f>
        <v>0.85728230996824351</v>
      </c>
      <c r="T148" s="243">
        <v>0.45833333333333331</v>
      </c>
      <c r="U148" s="50">
        <v>0.5395833333333333</v>
      </c>
      <c r="V148" s="451">
        <v>5</v>
      </c>
      <c r="W148" s="461">
        <f>(U148-T148)*24*60</f>
        <v>116.99999999999999</v>
      </c>
      <c r="X148" s="53"/>
      <c r="Y148" s="53"/>
      <c r="Z148" s="54"/>
      <c r="AA148" s="54"/>
      <c r="AB148" s="928"/>
      <c r="AC148" s="928"/>
      <c r="AD148" s="449"/>
      <c r="AE148" s="449"/>
      <c r="AF148" s="48">
        <f t="shared" si="61"/>
        <v>-432.30769230769215</v>
      </c>
      <c r="AG148" s="125">
        <f t="shared" si="62"/>
        <v>0.78384615384615397</v>
      </c>
      <c r="AH148" s="927">
        <f>AG160</f>
        <v>0.85914326477951708</v>
      </c>
    </row>
    <row r="149" spans="1:34" ht="19.2" customHeight="1">
      <c r="A149" s="939"/>
      <c r="B149" s="449" t="s">
        <v>103</v>
      </c>
      <c r="C149" s="218"/>
      <c r="D149" s="248" t="s">
        <v>159</v>
      </c>
      <c r="E149" s="60"/>
      <c r="F149" s="280">
        <v>26.5</v>
      </c>
      <c r="G149" s="57">
        <v>971.24999999999989</v>
      </c>
      <c r="H149" s="84">
        <f t="shared" si="100"/>
        <v>25738.124999999996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1533.5526315789459</v>
      </c>
      <c r="O149" s="47">
        <f t="shared" si="102"/>
        <v>127.79605263157883</v>
      </c>
      <c r="P149" s="48">
        <f t="shared" si="97"/>
        <v>0</v>
      </c>
      <c r="Q149" s="49">
        <f t="shared" si="98"/>
        <v>-38.870614035087826</v>
      </c>
      <c r="R149" s="453">
        <f t="shared" si="99"/>
        <v>0.76677631578947303</v>
      </c>
      <c r="S149" s="941"/>
      <c r="T149" s="243">
        <v>0.54305555555555551</v>
      </c>
      <c r="U149" s="50">
        <v>0.56944444444444442</v>
      </c>
      <c r="V149" s="451">
        <v>5</v>
      </c>
      <c r="W149" s="461">
        <f t="shared" ref="W149:W159" si="103">(U149-T149)*24*60</f>
        <v>38.000000000000028</v>
      </c>
      <c r="X149" s="53"/>
      <c r="Y149" s="53"/>
      <c r="Z149" s="54"/>
      <c r="AA149" s="54"/>
      <c r="AB149" s="928"/>
      <c r="AC149" s="928"/>
      <c r="AD149" s="449"/>
      <c r="AE149" s="449"/>
      <c r="AF149" s="48">
        <f t="shared" si="61"/>
        <v>-466.44736842105408</v>
      </c>
      <c r="AG149" s="125">
        <f t="shared" si="62"/>
        <v>0.76677631578947292</v>
      </c>
      <c r="AH149" s="929"/>
    </row>
    <row r="150" spans="1:34" ht="19.2" customHeight="1">
      <c r="A150" s="939"/>
      <c r="B150" s="449" t="s">
        <v>103</v>
      </c>
      <c r="C150" s="218"/>
      <c r="D150" s="176" t="s">
        <v>165</v>
      </c>
      <c r="E150" s="60"/>
      <c r="F150" s="280">
        <v>55.51</v>
      </c>
      <c r="G150" s="57">
        <v>131</v>
      </c>
      <c r="H150" s="84">
        <f t="shared" si="100"/>
        <v>7271.8099999999995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1310.0000000000045</v>
      </c>
      <c r="O150" s="47">
        <f t="shared" si="102"/>
        <v>109.16666666666704</v>
      </c>
      <c r="P150" s="48">
        <f t="shared" si="97"/>
        <v>0</v>
      </c>
      <c r="Q150" s="49">
        <f t="shared" si="98"/>
        <v>-15.833333333332959</v>
      </c>
      <c r="R150" s="453">
        <f t="shared" si="99"/>
        <v>0.87333333333333629</v>
      </c>
      <c r="S150" s="941"/>
      <c r="T150" s="243">
        <v>0.70833333333333337</v>
      </c>
      <c r="U150" s="50">
        <v>0.71250000000000002</v>
      </c>
      <c r="V150" s="451">
        <v>5</v>
      </c>
      <c r="W150" s="461">
        <f t="shared" si="103"/>
        <v>5.9999999999999787</v>
      </c>
      <c r="X150" s="213"/>
      <c r="Y150" s="213"/>
      <c r="Z150" s="214"/>
      <c r="AA150" s="214"/>
      <c r="AB150" s="928"/>
      <c r="AC150" s="928"/>
      <c r="AD150" s="449"/>
      <c r="AE150" s="449"/>
      <c r="AF150" s="48">
        <f t="shared" si="61"/>
        <v>-189.99999999999545</v>
      </c>
      <c r="AG150" s="125">
        <f t="shared" si="62"/>
        <v>0.8733333333333364</v>
      </c>
      <c r="AH150" s="929"/>
    </row>
    <row r="151" spans="1:34" s="215" customFormat="1" ht="19.2" customHeight="1">
      <c r="A151" s="939"/>
      <c r="B151" s="449" t="s">
        <v>104</v>
      </c>
      <c r="C151" s="218"/>
      <c r="D151" s="59" t="s">
        <v>155</v>
      </c>
      <c r="E151" s="60"/>
      <c r="F151" s="280">
        <v>28.57</v>
      </c>
      <c r="G151" s="57">
        <v>1264</v>
      </c>
      <c r="H151" s="84">
        <f t="shared" si="100"/>
        <v>36112.480000000003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1378.9090909090919</v>
      </c>
      <c r="O151" s="47">
        <f t="shared" si="102"/>
        <v>114.90909090909099</v>
      </c>
      <c r="P151" s="48">
        <f t="shared" si="97"/>
        <v>0</v>
      </c>
      <c r="Q151" s="49">
        <f t="shared" si="98"/>
        <v>-10.090909090909008</v>
      </c>
      <c r="R151" s="453">
        <f t="shared" si="99"/>
        <v>0.91927272727272791</v>
      </c>
      <c r="S151" s="941"/>
      <c r="T151" s="243">
        <v>0.71597222222222223</v>
      </c>
      <c r="U151" s="50">
        <v>0.75416666666666665</v>
      </c>
      <c r="V151" s="451">
        <v>5</v>
      </c>
      <c r="W151" s="461">
        <f t="shared" si="103"/>
        <v>54.999999999999964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-121.0909090909081</v>
      </c>
      <c r="AG151" s="125">
        <f t="shared" si="62"/>
        <v>0.91927272727272791</v>
      </c>
      <c r="AH151" s="929"/>
    </row>
    <row r="152" spans="1:34" s="215" customFormat="1" ht="19.2" customHeight="1">
      <c r="A152" s="939"/>
      <c r="B152" s="449" t="s">
        <v>104</v>
      </c>
      <c r="C152" s="218"/>
      <c r="D152" s="59" t="s">
        <v>179</v>
      </c>
      <c r="E152" s="60"/>
      <c r="F152" s="280">
        <v>18.920000000000002</v>
      </c>
      <c r="G152" s="57">
        <v>448</v>
      </c>
      <c r="H152" s="84">
        <f t="shared" si="100"/>
        <v>8476.16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1920.0000000000068</v>
      </c>
      <c r="O152" s="47">
        <f t="shared" si="102"/>
        <v>384.00000000000136</v>
      </c>
      <c r="P152" s="48">
        <f t="shared" si="97"/>
        <v>0</v>
      </c>
      <c r="Q152" s="49">
        <f t="shared" si="98"/>
        <v>-55.999999999998636</v>
      </c>
      <c r="R152" s="453">
        <f t="shared" si="99"/>
        <v>0.87272727272727579</v>
      </c>
      <c r="S152" s="941"/>
      <c r="T152" s="258">
        <v>0.75763888888888886</v>
      </c>
      <c r="U152" s="63">
        <v>0.76736111111111105</v>
      </c>
      <c r="V152" s="463">
        <v>5</v>
      </c>
      <c r="W152" s="461">
        <f t="shared" si="103"/>
        <v>13.99999999999995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-279.99999999999318</v>
      </c>
      <c r="AG152" s="125">
        <f t="shared" si="62"/>
        <v>0.87272727272727579</v>
      </c>
      <c r="AH152" s="929"/>
    </row>
    <row r="153" spans="1:34" s="215" customFormat="1" ht="19.2" customHeight="1">
      <c r="A153" s="939"/>
      <c r="B153" s="449" t="s">
        <v>104</v>
      </c>
      <c r="C153" s="218"/>
      <c r="D153" s="248" t="s">
        <v>180</v>
      </c>
      <c r="E153" s="60"/>
      <c r="F153" s="280">
        <v>17.71</v>
      </c>
      <c r="G153" s="57">
        <v>282</v>
      </c>
      <c r="H153" s="84">
        <f t="shared" si="100"/>
        <v>4994.22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1880.0000000000068</v>
      </c>
      <c r="O153" s="47">
        <f t="shared" si="102"/>
        <v>376.00000000000136</v>
      </c>
      <c r="P153" s="48">
        <f t="shared" si="97"/>
        <v>0</v>
      </c>
      <c r="Q153" s="49">
        <f t="shared" si="98"/>
        <v>-63.999999999998636</v>
      </c>
      <c r="R153" s="453">
        <f t="shared" si="99"/>
        <v>0.85454545454545761</v>
      </c>
      <c r="S153" s="941"/>
      <c r="T153" s="258">
        <v>0.77083333333333326</v>
      </c>
      <c r="U153" s="63">
        <v>0.77708333333333324</v>
      </c>
      <c r="V153" s="463">
        <v>5</v>
      </c>
      <c r="W153" s="461">
        <f t="shared" si="103"/>
        <v>8.999999999999968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-319.99999999999318</v>
      </c>
      <c r="AG153" s="125">
        <f t="shared" si="62"/>
        <v>0.85454545454545761</v>
      </c>
      <c r="AH153" s="929"/>
    </row>
    <row r="154" spans="1:34" s="215" customFormat="1" ht="19.2" customHeight="1">
      <c r="A154" s="939"/>
      <c r="B154" s="449" t="s">
        <v>105</v>
      </c>
      <c r="C154" s="218"/>
      <c r="D154" s="248" t="s">
        <v>162</v>
      </c>
      <c r="E154" s="60"/>
      <c r="F154" s="280">
        <v>51.06</v>
      </c>
      <c r="G154" s="57">
        <v>1589</v>
      </c>
      <c r="H154" s="84">
        <f t="shared" si="100"/>
        <v>81134.34</v>
      </c>
      <c r="I154" s="257"/>
      <c r="J154" s="87">
        <v>16</v>
      </c>
      <c r="K154" s="57">
        <v>1500</v>
      </c>
      <c r="L154" s="86">
        <v>93.75</v>
      </c>
      <c r="M154" s="196">
        <v>16</v>
      </c>
      <c r="N154" s="44">
        <f t="shared" si="101"/>
        <v>1306.0273972602729</v>
      </c>
      <c r="O154" s="47">
        <f t="shared" si="102"/>
        <v>81.626712328767056</v>
      </c>
      <c r="P154" s="48">
        <f t="shared" si="97"/>
        <v>0</v>
      </c>
      <c r="Q154" s="49">
        <f t="shared" si="98"/>
        <v>-12.123287671232944</v>
      </c>
      <c r="R154" s="453">
        <f t="shared" si="99"/>
        <v>0.87068493150684856</v>
      </c>
      <c r="S154" s="941"/>
      <c r="T154" s="258">
        <v>0.79236111111111096</v>
      </c>
      <c r="U154" s="63">
        <v>0.84305555555555545</v>
      </c>
      <c r="V154" s="463">
        <v>22</v>
      </c>
      <c r="W154" s="461">
        <f t="shared" si="103"/>
        <v>73.000000000000057</v>
      </c>
      <c r="X154" s="216">
        <v>0.78125</v>
      </c>
      <c r="Y154" s="216">
        <v>0.79166666666666663</v>
      </c>
      <c r="Z154" s="214"/>
      <c r="AA154" s="214"/>
      <c r="AB154" s="928"/>
      <c r="AC154" s="928"/>
      <c r="AD154" s="218"/>
      <c r="AE154" s="218">
        <v>1</v>
      </c>
      <c r="AF154" s="48">
        <f t="shared" si="61"/>
        <v>-193.97260273972711</v>
      </c>
      <c r="AG154" s="125">
        <f t="shared" si="62"/>
        <v>0.87068493150684856</v>
      </c>
      <c r="AH154" s="929"/>
    </row>
    <row r="155" spans="1:34" s="215" customFormat="1" ht="19.2" customHeight="1">
      <c r="A155" s="939"/>
      <c r="B155" s="449" t="s">
        <v>105</v>
      </c>
      <c r="C155" s="218"/>
      <c r="D155" s="248" t="s">
        <v>184</v>
      </c>
      <c r="E155" s="60"/>
      <c r="F155" s="280">
        <v>54.09</v>
      </c>
      <c r="G155" s="57">
        <v>1594</v>
      </c>
      <c r="H155" s="84">
        <f t="shared" si="100"/>
        <v>86219.46</v>
      </c>
      <c r="I155" s="257"/>
      <c r="J155" s="87">
        <v>19</v>
      </c>
      <c r="K155" s="57">
        <v>1440</v>
      </c>
      <c r="L155" s="86">
        <v>75.78947368421052</v>
      </c>
      <c r="M155" s="196">
        <v>19</v>
      </c>
      <c r="N155" s="44">
        <f t="shared" si="101"/>
        <v>1328.3333333333323</v>
      </c>
      <c r="O155" s="47">
        <f t="shared" si="102"/>
        <v>69.912280701754341</v>
      </c>
      <c r="P155" s="48">
        <f t="shared" si="97"/>
        <v>0</v>
      </c>
      <c r="Q155" s="49">
        <f t="shared" si="98"/>
        <v>-5.8771929824561795</v>
      </c>
      <c r="R155" s="453">
        <f t="shared" si="99"/>
        <v>0.92245370370370317</v>
      </c>
      <c r="S155" s="941"/>
      <c r="T155" s="258">
        <v>0.84791666666666654</v>
      </c>
      <c r="U155" s="63">
        <v>0.89791666666666659</v>
      </c>
      <c r="V155" s="463">
        <v>7</v>
      </c>
      <c r="W155" s="461">
        <f t="shared" si="103"/>
        <v>72.000000000000057</v>
      </c>
      <c r="X155" s="216"/>
      <c r="Y155" s="216"/>
      <c r="Z155" s="214"/>
      <c r="AA155" s="214"/>
      <c r="AB155" s="928"/>
      <c r="AC155" s="928"/>
      <c r="AD155" s="218"/>
      <c r="AE155" s="218">
        <v>1</v>
      </c>
      <c r="AF155" s="48">
        <f t="shared" si="61"/>
        <v>-111.66666666666765</v>
      </c>
      <c r="AG155" s="125">
        <f t="shared" si="62"/>
        <v>0.92245370370370305</v>
      </c>
      <c r="AH155" s="929"/>
    </row>
    <row r="156" spans="1:34" s="215" customFormat="1" ht="19.2" customHeight="1">
      <c r="A156" s="939"/>
      <c r="B156" s="218" t="s">
        <v>105</v>
      </c>
      <c r="C156" s="218"/>
      <c r="D156" s="248" t="s">
        <v>186</v>
      </c>
      <c r="E156" s="60"/>
      <c r="F156" s="280">
        <v>57.3</v>
      </c>
      <c r="G156" s="57">
        <v>1044</v>
      </c>
      <c r="H156" s="84">
        <f t="shared" si="100"/>
        <v>59821.2</v>
      </c>
      <c r="I156" s="257"/>
      <c r="J156" s="87">
        <v>17</v>
      </c>
      <c r="K156" s="57">
        <v>1440</v>
      </c>
      <c r="L156" s="86">
        <v>84.705882352941174</v>
      </c>
      <c r="M156" s="196">
        <v>17</v>
      </c>
      <c r="N156" s="44">
        <f t="shared" si="101"/>
        <v>1332.7659574468087</v>
      </c>
      <c r="O156" s="47">
        <f t="shared" si="102"/>
        <v>78.397997496871099</v>
      </c>
      <c r="P156" s="48">
        <f t="shared" si="97"/>
        <v>0</v>
      </c>
      <c r="Q156" s="49">
        <f t="shared" si="98"/>
        <v>-6.3078848560700749</v>
      </c>
      <c r="R156" s="453">
        <f t="shared" si="99"/>
        <v>0.92553191489361719</v>
      </c>
      <c r="S156" s="941"/>
      <c r="T156" s="258">
        <v>0.90347222222222212</v>
      </c>
      <c r="U156" s="63">
        <v>0.93611111111111101</v>
      </c>
      <c r="V156" s="463">
        <v>8</v>
      </c>
      <c r="W156" s="262">
        <f t="shared" si="103"/>
        <v>46.999999999999993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463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463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59"/>
      <c r="N159" s="179"/>
      <c r="O159" s="221"/>
      <c r="P159" s="260"/>
      <c r="Q159" s="74"/>
      <c r="R159" s="129"/>
      <c r="S159" s="941"/>
      <c r="T159" s="258"/>
      <c r="U159" s="63"/>
      <c r="V159" s="463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481</v>
      </c>
      <c r="D160" s="937" t="s">
        <v>460</v>
      </c>
      <c r="E160" s="938"/>
      <c r="F160" s="274"/>
      <c r="G160" s="199"/>
      <c r="H160" s="198"/>
      <c r="I160" s="72"/>
      <c r="J160" s="266">
        <v>12.222222222222221</v>
      </c>
      <c r="K160" s="266">
        <v>1753.3333333333333</v>
      </c>
      <c r="L160" s="267">
        <v>190.84207659672057</v>
      </c>
      <c r="M160" s="266">
        <f t="shared" ref="M160:O160" si="104">AVERAGE(M148:M159)</f>
        <v>12.222222222222221</v>
      </c>
      <c r="N160" s="266">
        <f t="shared" si="104"/>
        <v>1506.3645242467533</v>
      </c>
      <c r="O160" s="267">
        <f t="shared" si="104"/>
        <v>163.60553626397308</v>
      </c>
      <c r="P160" s="65">
        <f t="shared" ref="P160:P166" si="105">M160-J160</f>
        <v>0</v>
      </c>
      <c r="Q160" s="74">
        <f t="shared" ref="Q160:Q166" si="106">O160-L160</f>
        <v>-27.236540332747495</v>
      </c>
      <c r="R160" s="268">
        <f>O160/L160</f>
        <v>0.85728230996824351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2</v>
      </c>
      <c r="AF160" s="65">
        <f t="shared" si="61"/>
        <v>-246.96880908657999</v>
      </c>
      <c r="AG160" s="129">
        <f t="shared" si="62"/>
        <v>0.85914326477951708</v>
      </c>
      <c r="AH160" s="929"/>
    </row>
    <row r="161" spans="1:36" ht="19.2" customHeight="1">
      <c r="A161" s="926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2965.5</v>
      </c>
      <c r="H161" s="84">
        <f t="shared" ref="H161:H170" si="107">F161*G161</f>
        <v>89350.514999999999</v>
      </c>
      <c r="I161" s="44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1162.9411764705883</v>
      </c>
      <c r="O161" s="86">
        <f t="shared" ref="O161:O166" si="109">N161/M161</f>
        <v>64.607843137254903</v>
      </c>
      <c r="P161" s="54">
        <f t="shared" si="105"/>
        <v>0</v>
      </c>
      <c r="Q161" s="88">
        <f t="shared" si="106"/>
        <v>-2.058823529411768</v>
      </c>
      <c r="R161" s="450">
        <f t="shared" ref="R161:R166" si="110">O161/L161</f>
        <v>0.96911764705882353</v>
      </c>
      <c r="S161" s="927">
        <f>R173</f>
        <v>0.89381828703813848</v>
      </c>
      <c r="T161" s="89">
        <v>0.16666666666666666</v>
      </c>
      <c r="U161" s="89">
        <v>0.27291666666666664</v>
      </c>
      <c r="V161" s="449">
        <v>5</v>
      </c>
      <c r="W161" s="90">
        <f t="shared" ref="W161:W172" si="111">(U161-T161)*24*60</f>
        <v>153</v>
      </c>
      <c r="X161" s="96"/>
      <c r="Y161" s="96"/>
      <c r="Z161" s="54"/>
      <c r="AA161" s="54"/>
      <c r="AB161" s="928"/>
      <c r="AC161" s="928"/>
      <c r="AD161" s="449"/>
      <c r="AE161" s="449"/>
      <c r="AF161" s="54">
        <f t="shared" si="61"/>
        <v>-37.058823529411711</v>
      </c>
      <c r="AG161" s="450">
        <f t="shared" si="62"/>
        <v>0.96911764705882353</v>
      </c>
      <c r="AH161" s="927">
        <f>AG173</f>
        <v>0.90310646108977422</v>
      </c>
    </row>
    <row r="162" spans="1:36" ht="19.2" customHeight="1">
      <c r="A162" s="92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2264</v>
      </c>
      <c r="H162" s="84">
        <f t="shared" si="107"/>
        <v>79987.12</v>
      </c>
      <c r="I162" s="449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8"/>
        <v>2027.4626865671644</v>
      </c>
      <c r="O162" s="86">
        <f t="shared" si="109"/>
        <v>168.95522388059703</v>
      </c>
      <c r="P162" s="54">
        <f t="shared" si="105"/>
        <v>0</v>
      </c>
      <c r="Q162" s="88">
        <f t="shared" si="106"/>
        <v>-7.5447761194029681</v>
      </c>
      <c r="R162" s="450">
        <f t="shared" si="110"/>
        <v>0.95725339309120128</v>
      </c>
      <c r="S162" s="927"/>
      <c r="T162" s="89">
        <v>0.28819444444444442</v>
      </c>
      <c r="U162" s="89">
        <v>0.3347222222222222</v>
      </c>
      <c r="V162" s="449">
        <v>22</v>
      </c>
      <c r="W162" s="90">
        <f t="shared" si="111"/>
        <v>67</v>
      </c>
      <c r="X162" s="96">
        <v>0.27777777777777779</v>
      </c>
      <c r="Y162" s="96">
        <v>0.28750000000000003</v>
      </c>
      <c r="Z162" s="54"/>
      <c r="AA162" s="54"/>
      <c r="AB162" s="928"/>
      <c r="AC162" s="928"/>
      <c r="AD162" s="449"/>
      <c r="AE162" s="449"/>
      <c r="AF162" s="54">
        <f t="shared" si="61"/>
        <v>-90.537313432835617</v>
      </c>
      <c r="AG162" s="450">
        <f t="shared" si="62"/>
        <v>0.95725339309120128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3671.2000000000003</v>
      </c>
      <c r="H163" s="84">
        <f t="shared" si="107"/>
        <v>131539.09599999999</v>
      </c>
      <c r="I163" s="44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2138.5631067961158</v>
      </c>
      <c r="O163" s="86">
        <f t="shared" si="109"/>
        <v>194.41482789055598</v>
      </c>
      <c r="P163" s="54">
        <f t="shared" si="105"/>
        <v>0</v>
      </c>
      <c r="Q163" s="88">
        <f t="shared" si="106"/>
        <v>-10.130626654898549</v>
      </c>
      <c r="R163" s="450">
        <f t="shared" si="110"/>
        <v>0.95047249190938488</v>
      </c>
      <c r="S163" s="927"/>
      <c r="T163" s="89">
        <v>0.33958333333333329</v>
      </c>
      <c r="U163" s="89">
        <v>0.41111111111111109</v>
      </c>
      <c r="V163" s="449">
        <v>7</v>
      </c>
      <c r="W163" s="90">
        <f t="shared" si="111"/>
        <v>103.00000000000003</v>
      </c>
      <c r="X163" s="96"/>
      <c r="Y163" s="96"/>
      <c r="Z163" s="54"/>
      <c r="AA163" s="54"/>
      <c r="AB163" s="928"/>
      <c r="AC163" s="928"/>
      <c r="AD163" s="449"/>
      <c r="AE163" s="449"/>
      <c r="AF163" s="54">
        <f t="shared" si="61"/>
        <v>-111.43689320388421</v>
      </c>
      <c r="AG163" s="450">
        <f t="shared" si="62"/>
        <v>0.95047249190938476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1569.4</v>
      </c>
      <c r="H164" s="84">
        <f t="shared" si="107"/>
        <v>57141.853999999999</v>
      </c>
      <c r="I164" s="44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2296.6829268292677</v>
      </c>
      <c r="O164" s="86">
        <f t="shared" si="109"/>
        <v>229.66829268292676</v>
      </c>
      <c r="P164" s="54">
        <f t="shared" si="105"/>
        <v>0</v>
      </c>
      <c r="Q164" s="88">
        <f t="shared" si="106"/>
        <v>-47.231707317073216</v>
      </c>
      <c r="R164" s="450">
        <f t="shared" si="110"/>
        <v>0.82942684248077569</v>
      </c>
      <c r="S164" s="927"/>
      <c r="T164" s="89">
        <v>0.41597222222222219</v>
      </c>
      <c r="U164" s="89">
        <v>0.44444444444444442</v>
      </c>
      <c r="V164" s="449">
        <v>7</v>
      </c>
      <c r="W164" s="90">
        <f t="shared" si="111"/>
        <v>41.000000000000014</v>
      </c>
      <c r="X164" s="96"/>
      <c r="Y164" s="96"/>
      <c r="Z164" s="54"/>
      <c r="AA164" s="54"/>
      <c r="AB164" s="928"/>
      <c r="AC164" s="928"/>
      <c r="AD164" s="449"/>
      <c r="AE164" s="449"/>
      <c r="AF164" s="54">
        <f>N164-K164</f>
        <v>-472.31707317073233</v>
      </c>
      <c r="AG164" s="450">
        <f>N164/K164</f>
        <v>0.82942684248077558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6277.6</v>
      </c>
      <c r="H165" s="84">
        <f t="shared" si="107"/>
        <v>228567.416</v>
      </c>
      <c r="I165" s="44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2325.037037037036</v>
      </c>
      <c r="O165" s="86">
        <f t="shared" si="109"/>
        <v>232.50370370370359</v>
      </c>
      <c r="P165" s="54">
        <f t="shared" si="105"/>
        <v>0</v>
      </c>
      <c r="Q165" s="88">
        <f t="shared" si="106"/>
        <v>-44.396296296296384</v>
      </c>
      <c r="R165" s="450">
        <f t="shared" si="110"/>
        <v>0.83966668004226652</v>
      </c>
      <c r="S165" s="927"/>
      <c r="T165" s="89">
        <v>0.48402777777777772</v>
      </c>
      <c r="U165" s="89">
        <v>0.59652777777777777</v>
      </c>
      <c r="V165" s="449">
        <v>4</v>
      </c>
      <c r="W165" s="90">
        <f t="shared" si="111"/>
        <v>162.00000000000006</v>
      </c>
      <c r="X165" s="96"/>
      <c r="Y165" s="96"/>
      <c r="Z165" s="54"/>
      <c r="AA165" s="54"/>
      <c r="AB165" s="928"/>
      <c r="AC165" s="928"/>
      <c r="AD165" s="449">
        <v>1</v>
      </c>
      <c r="AE165" s="449"/>
      <c r="AF165" s="54">
        <f>N165-K165</f>
        <v>-443.96296296296396</v>
      </c>
      <c r="AG165" s="450">
        <f>N165/K165</f>
        <v>0.83966668004226652</v>
      </c>
      <c r="AH165" s="927"/>
    </row>
    <row r="166" spans="1:36" ht="19.2" customHeight="1">
      <c r="A166" s="92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988.5</v>
      </c>
      <c r="H166" s="84">
        <f t="shared" si="107"/>
        <v>29783.504999999997</v>
      </c>
      <c r="I166" s="449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1162.9411764705887</v>
      </c>
      <c r="O166" s="86">
        <f t="shared" si="109"/>
        <v>64.607843137254932</v>
      </c>
      <c r="P166" s="54">
        <f t="shared" si="105"/>
        <v>0</v>
      </c>
      <c r="Q166" s="88">
        <f t="shared" si="106"/>
        <v>-2.0588235294117396</v>
      </c>
      <c r="R166" s="450">
        <f t="shared" si="110"/>
        <v>0.96911764705882386</v>
      </c>
      <c r="S166" s="927"/>
      <c r="T166" s="89">
        <v>0.61180555555555549</v>
      </c>
      <c r="U166" s="89">
        <v>0.64722222222222214</v>
      </c>
      <c r="V166" s="449">
        <v>22</v>
      </c>
      <c r="W166" s="90">
        <f t="shared" si="111"/>
        <v>50.999999999999979</v>
      </c>
      <c r="X166" s="96">
        <v>0.60069444444444442</v>
      </c>
      <c r="Y166" s="96">
        <v>0.61111111111111105</v>
      </c>
      <c r="Z166" s="54"/>
      <c r="AA166" s="54"/>
      <c r="AB166" s="928"/>
      <c r="AC166" s="928"/>
      <c r="AD166" s="449"/>
      <c r="AE166" s="449"/>
      <c r="AF166" s="54">
        <f>N166-K166</f>
        <v>-37.058823529411256</v>
      </c>
      <c r="AG166" s="450">
        <f>N166/K166</f>
        <v>0.96911764705882397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49"/>
      <c r="J167" s="87"/>
      <c r="K167" s="57"/>
      <c r="L167" s="86"/>
      <c r="M167" s="87"/>
      <c r="N167" s="57"/>
      <c r="O167" s="86"/>
      <c r="P167" s="54"/>
      <c r="Q167" s="88"/>
      <c r="R167" s="450"/>
      <c r="S167" s="927"/>
      <c r="T167" s="89"/>
      <c r="U167" s="89"/>
      <c r="V167" s="449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449"/>
      <c r="AE167" s="449"/>
      <c r="AF167" s="54">
        <f t="shared" si="61"/>
        <v>0</v>
      </c>
      <c r="AG167" s="45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49"/>
      <c r="J168" s="87"/>
      <c r="K168" s="57"/>
      <c r="L168" s="86"/>
      <c r="M168" s="87"/>
      <c r="N168" s="57"/>
      <c r="O168" s="86"/>
      <c r="P168" s="54"/>
      <c r="Q168" s="88"/>
      <c r="R168" s="450"/>
      <c r="S168" s="927"/>
      <c r="T168" s="89"/>
      <c r="U168" s="89"/>
      <c r="V168" s="449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449"/>
      <c r="AE168" s="449"/>
      <c r="AF168" s="54">
        <f t="shared" si="61"/>
        <v>0</v>
      </c>
      <c r="AG168" s="45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49"/>
      <c r="J169" s="87"/>
      <c r="K169" s="57"/>
      <c r="L169" s="86"/>
      <c r="M169" s="87"/>
      <c r="N169" s="57"/>
      <c r="O169" s="86"/>
      <c r="P169" s="54"/>
      <c r="Q169" s="88"/>
      <c r="R169" s="450"/>
      <c r="S169" s="927"/>
      <c r="T169" s="89"/>
      <c r="U169" s="89"/>
      <c r="V169" s="449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449"/>
      <c r="AE169" s="449"/>
      <c r="AF169" s="54">
        <f t="shared" si="61"/>
        <v>0</v>
      </c>
      <c r="AG169" s="45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49"/>
      <c r="J170" s="87"/>
      <c r="K170" s="57"/>
      <c r="L170" s="86"/>
      <c r="M170" s="87"/>
      <c r="N170" s="57"/>
      <c r="O170" s="86"/>
      <c r="P170" s="54"/>
      <c r="Q170" s="88"/>
      <c r="R170" s="450"/>
      <c r="S170" s="927"/>
      <c r="T170" s="89"/>
      <c r="U170" s="89"/>
      <c r="V170" s="449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449"/>
      <c r="AE170" s="449"/>
      <c r="AF170" s="54">
        <f t="shared" si="61"/>
        <v>0</v>
      </c>
      <c r="AG170" s="45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49"/>
      <c r="J171" s="87"/>
      <c r="K171" s="57"/>
      <c r="L171" s="86"/>
      <c r="M171" s="87"/>
      <c r="N171" s="57"/>
      <c r="O171" s="86"/>
      <c r="P171" s="54"/>
      <c r="Q171" s="88"/>
      <c r="R171" s="450"/>
      <c r="S171" s="927"/>
      <c r="T171" s="89"/>
      <c r="U171" s="89"/>
      <c r="V171" s="449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449"/>
      <c r="AE171" s="449"/>
      <c r="AF171" s="54"/>
      <c r="AG171" s="45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49"/>
      <c r="J172" s="87"/>
      <c r="K172" s="57"/>
      <c r="L172" s="86"/>
      <c r="M172" s="87"/>
      <c r="N172" s="57"/>
      <c r="O172" s="86"/>
      <c r="P172" s="54"/>
      <c r="Q172" s="88"/>
      <c r="R172" s="450"/>
      <c r="S172" s="927"/>
      <c r="T172" s="89"/>
      <c r="U172" s="89"/>
      <c r="V172" s="449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449"/>
      <c r="AE172" s="449"/>
      <c r="AF172" s="54"/>
      <c r="AG172" s="450"/>
      <c r="AH172" s="927"/>
    </row>
    <row r="173" spans="1:36" ht="19.2" customHeight="1">
      <c r="A173" s="926"/>
      <c r="B173" s="121">
        <v>0</v>
      </c>
      <c r="C173" s="100" t="s">
        <v>483</v>
      </c>
      <c r="D173" s="924" t="s">
        <v>460</v>
      </c>
      <c r="E173" s="924"/>
      <c r="F173" s="277"/>
      <c r="G173" s="101"/>
      <c r="H173" s="102"/>
      <c r="I173" s="103"/>
      <c r="J173" s="101">
        <v>13.166666666666666</v>
      </c>
      <c r="K173" s="101">
        <v>2051</v>
      </c>
      <c r="L173" s="104">
        <v>178.02979797979799</v>
      </c>
      <c r="M173" s="101">
        <f t="shared" ref="M173:O173" si="112">AVERAGE(M161:M172)</f>
        <v>13.166666666666666</v>
      </c>
      <c r="N173" s="101">
        <f t="shared" si="112"/>
        <v>1852.2713516951269</v>
      </c>
      <c r="O173" s="104">
        <f t="shared" si="112"/>
        <v>159.12628907204888</v>
      </c>
      <c r="P173" s="54">
        <f>M173-J173</f>
        <v>0</v>
      </c>
      <c r="Q173" s="88">
        <f>O173-L173</f>
        <v>-18.903508907749114</v>
      </c>
      <c r="R173" s="105">
        <f>O173/L173</f>
        <v>0.89381828703813848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0</v>
      </c>
      <c r="AF173" s="54">
        <f t="shared" si="61"/>
        <v>-198.7286483048731</v>
      </c>
      <c r="AG173" s="450">
        <f t="shared" si="62"/>
        <v>0.90310646108977422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484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486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B1:W38"/>
  <sheetViews>
    <sheetView topLeftCell="A7" zoomScale="40" zoomScaleNormal="40" workbookViewId="0">
      <selection activeCell="G42" sqref="G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604</v>
      </c>
      <c r="E3" s="860"/>
      <c r="F3" s="849" t="s">
        <v>2</v>
      </c>
      <c r="G3" s="810"/>
      <c r="H3" s="861">
        <v>275697.25</v>
      </c>
      <c r="I3" s="862"/>
      <c r="J3" s="849" t="s">
        <v>3</v>
      </c>
      <c r="K3" s="810"/>
      <c r="L3" s="854">
        <v>9212206.1612279508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361.16541239566061</v>
      </c>
      <c r="G6" s="851"/>
      <c r="H6" s="829">
        <f>AVERAGE(D13:P13,Q13)</f>
        <v>145.67669002206236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11</v>
      </c>
      <c r="Q6" s="818">
        <v>2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331.44501150401555</v>
      </c>
      <c r="G7" s="822"/>
      <c r="H7" s="823">
        <f>AVERAGE(D14:P14,Q14)</f>
        <v>131.23637962957142</v>
      </c>
      <c r="I7" s="824"/>
      <c r="J7" s="823">
        <f>AVERAGE(D31:E31,G31:H31)</f>
        <v>704.15351696264088</v>
      </c>
      <c r="K7" s="824"/>
      <c r="L7" s="825">
        <f>AVERAGE(K31:M31)</f>
        <v>768.80728630658757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0.89888316211595665</v>
      </c>
      <c r="G8" s="828"/>
      <c r="H8" s="827">
        <f>AVERAGE(D15:O15,P15:Q15)</f>
        <v>0.89558949808374932</v>
      </c>
      <c r="I8" s="828"/>
      <c r="J8" s="827">
        <f>AVERAGE(D32:E32,G32:H32)</f>
        <v>0.94390061922682755</v>
      </c>
      <c r="K8" s="828"/>
      <c r="L8" s="827">
        <f>AVERAGE(K32:M32)</f>
        <v>0.85423031811843064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118.09560809560809</v>
      </c>
      <c r="M13" s="19">
        <v>81.830154088926022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802"/>
      <c r="C14" s="14" t="s">
        <v>133</v>
      </c>
      <c r="D14" s="19">
        <v>132.68110614825048</v>
      </c>
      <c r="E14" s="19">
        <v>102.96978049314951</v>
      </c>
      <c r="F14" s="19">
        <v>145.09787058365825</v>
      </c>
      <c r="G14" s="19">
        <v>282.84765690659015</v>
      </c>
      <c r="H14" s="19">
        <v>222.79857391872832</v>
      </c>
      <c r="I14" s="19">
        <v>76.500798450859421</v>
      </c>
      <c r="J14" s="19">
        <v>73.128131856249453</v>
      </c>
      <c r="K14" s="19">
        <v>66.812039119902991</v>
      </c>
      <c r="L14" s="19">
        <v>111.90474764839217</v>
      </c>
      <c r="M14" s="19">
        <v>73.234860591355542</v>
      </c>
      <c r="N14" s="19">
        <v>77.239304979905057</v>
      </c>
      <c r="O14" s="19">
        <v>167.2768838146502</v>
      </c>
      <c r="P14" s="19">
        <v>162.05524117347321</v>
      </c>
      <c r="Q14" s="9">
        <v>142.76231912883497</v>
      </c>
    </row>
    <row r="15" spans="2:17" ht="39.9" customHeight="1">
      <c r="B15" s="803"/>
      <c r="C15" s="290" t="s">
        <v>134</v>
      </c>
      <c r="D15" s="10">
        <f t="shared" ref="D15:Q15" si="0">D14/D13</f>
        <v>0.93747105891262894</v>
      </c>
      <c r="E15" s="10">
        <f t="shared" si="0"/>
        <v>0.8611887818834365</v>
      </c>
      <c r="F15" s="10">
        <f t="shared" si="0"/>
        <v>0.87819470017464019</v>
      </c>
      <c r="G15" s="10">
        <f t="shared" si="0"/>
        <v>0.89946362577918815</v>
      </c>
      <c r="H15" s="10">
        <f t="shared" si="0"/>
        <v>0.97474376089443637</v>
      </c>
      <c r="I15" s="10">
        <f t="shared" si="0"/>
        <v>0.8815717378018797</v>
      </c>
      <c r="J15" s="10">
        <f t="shared" si="0"/>
        <v>0.8503934447656023</v>
      </c>
      <c r="K15" s="10">
        <f t="shared" si="0"/>
        <v>0.84616945750786665</v>
      </c>
      <c r="L15" s="10">
        <f t="shared" si="0"/>
        <v>0.94757755561744594</v>
      </c>
      <c r="M15" s="10">
        <f t="shared" si="0"/>
        <v>0.89496178281382865</v>
      </c>
      <c r="N15" s="10">
        <f t="shared" si="0"/>
        <v>0.8774605390407656</v>
      </c>
      <c r="O15" s="10">
        <f t="shared" si="0"/>
        <v>0.82411099106519159</v>
      </c>
      <c r="P15" s="292">
        <f t="shared" si="0"/>
        <v>0.91319674272334939</v>
      </c>
      <c r="Q15" s="11">
        <f t="shared" si="0"/>
        <v>0.95174879419223313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805"/>
      <c r="C17" s="290" t="s">
        <v>36</v>
      </c>
      <c r="D17" s="12">
        <v>0.70347222222222205</v>
      </c>
      <c r="E17" s="12">
        <v>0.54861111111111105</v>
      </c>
      <c r="F17" s="12">
        <v>0.57708333333333328</v>
      </c>
      <c r="G17" s="12">
        <v>0.60902777777777772</v>
      </c>
      <c r="H17" s="12">
        <v>0.63055555555555554</v>
      </c>
      <c r="I17" s="12">
        <v>0.67499999999999993</v>
      </c>
      <c r="J17" s="12">
        <v>0.7569444444444442</v>
      </c>
      <c r="K17" s="12">
        <v>0.77916666666666645</v>
      </c>
      <c r="L17" s="12">
        <v>0.98611111111111083</v>
      </c>
      <c r="M17" s="12">
        <v>0.97777777777777741</v>
      </c>
      <c r="N17" s="12">
        <v>0.97777777777777786</v>
      </c>
      <c r="O17" s="22">
        <v>0.88124999999999987</v>
      </c>
      <c r="P17" s="12">
        <v>0.65625</v>
      </c>
      <c r="Q17" s="293">
        <v>0.64583333333333337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>
        <v>2</v>
      </c>
      <c r="I20" s="295" t="s">
        <v>15</v>
      </c>
      <c r="J20" s="295">
        <v>1</v>
      </c>
      <c r="K20" s="295" t="s">
        <v>15</v>
      </c>
      <c r="L20" s="295" t="s">
        <v>15</v>
      </c>
      <c r="M20" s="295">
        <v>1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>
        <v>2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18.166666666666668</v>
      </c>
      <c r="E22" s="297">
        <v>17.888888888888889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15.444444444444445</v>
      </c>
      <c r="M22" s="297">
        <v>18.555555555555557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4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4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163.9155555555555</v>
      </c>
      <c r="E31" s="8">
        <v>822.5808861372916</v>
      </c>
      <c r="F31" s="8">
        <v>0</v>
      </c>
      <c r="G31" s="8">
        <v>898.92251016260036</v>
      </c>
      <c r="H31" s="306">
        <v>931.19511599511588</v>
      </c>
      <c r="I31" s="305">
        <v>0</v>
      </c>
      <c r="J31" s="8">
        <v>0</v>
      </c>
      <c r="K31" s="8">
        <v>606.95238095237926</v>
      </c>
      <c r="L31" s="8">
        <v>808.38627451078366</v>
      </c>
      <c r="M31" s="306">
        <v>891.0832034565999</v>
      </c>
      <c r="N31" s="289"/>
      <c r="O31" s="289"/>
      <c r="P31" s="289"/>
      <c r="Q31" s="289"/>
    </row>
    <row r="32" spans="2:23" ht="39.9" customHeight="1">
      <c r="B32" s="803"/>
      <c r="C32" s="487" t="s">
        <v>134</v>
      </c>
      <c r="D32" s="307">
        <f t="shared" ref="D32:M32" si="1">D31/D30</f>
        <v>0.74507070707070677</v>
      </c>
      <c r="E32" s="10">
        <f t="shared" si="1"/>
        <v>0.99706774077247462</v>
      </c>
      <c r="F32" s="10">
        <f t="shared" si="1"/>
        <v>0</v>
      </c>
      <c r="G32" s="10">
        <f t="shared" si="1"/>
        <v>0.998802789069556</v>
      </c>
      <c r="H32" s="10">
        <f t="shared" si="1"/>
        <v>1.0346612399945732</v>
      </c>
      <c r="I32" s="305">
        <f t="shared" si="1"/>
        <v>0</v>
      </c>
      <c r="J32" s="10">
        <f t="shared" si="1"/>
        <v>0</v>
      </c>
      <c r="K32" s="10">
        <f t="shared" si="1"/>
        <v>0.67439153439153254</v>
      </c>
      <c r="L32" s="10">
        <f t="shared" si="1"/>
        <v>0.89820697167864849</v>
      </c>
      <c r="M32" s="11">
        <f t="shared" si="1"/>
        <v>0.990092448285111</v>
      </c>
      <c r="N32" s="289"/>
      <c r="O32" s="289"/>
      <c r="P32" s="289"/>
      <c r="Q32" s="289"/>
    </row>
    <row r="33" spans="2:17" ht="25.8" customHeight="1">
      <c r="B33" s="804" t="s">
        <v>135</v>
      </c>
      <c r="C33" s="487" t="s">
        <v>136</v>
      </c>
      <c r="D33" s="308">
        <v>0.17013888888888887</v>
      </c>
      <c r="E33" s="12">
        <v>0.18055555555555555</v>
      </c>
      <c r="F33" s="12">
        <v>0</v>
      </c>
      <c r="G33" s="12">
        <v>2687.9999999999663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805"/>
      <c r="C34" s="487" t="s">
        <v>36</v>
      </c>
      <c r="D34" s="308">
        <v>0.39930555555555558</v>
      </c>
      <c r="E34" s="12">
        <v>0.35625000000000001</v>
      </c>
      <c r="F34" s="12">
        <v>0</v>
      </c>
      <c r="G34" s="12">
        <v>1062.8571428571465</v>
      </c>
      <c r="H34" s="293">
        <v>0.49444444444444446</v>
      </c>
      <c r="I34" s="23">
        <v>0</v>
      </c>
      <c r="J34" s="12">
        <v>0</v>
      </c>
      <c r="K34" s="12">
        <v>0.80902777777777779</v>
      </c>
      <c r="L34" s="12">
        <v>46239.069444444445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theme="8" tint="0.79998168889431442"/>
    <pageSetUpPr fitToPage="1"/>
  </sheetPr>
  <dimension ref="A1:R126"/>
  <sheetViews>
    <sheetView zoomScale="85" zoomScaleNormal="85" workbookViewId="0">
      <selection activeCell="O8" sqref="O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546</v>
      </c>
      <c r="B1" s="347"/>
      <c r="C1" s="348"/>
      <c r="D1" s="349" t="s">
        <v>547</v>
      </c>
      <c r="E1" s="350">
        <f>SUM(G5:G124)</f>
        <v>81334</v>
      </c>
      <c r="F1" s="351" t="s">
        <v>3</v>
      </c>
      <c r="G1" s="352">
        <f>SUM(H5:H124)</f>
        <v>1515996.2736363637</v>
      </c>
      <c r="H1" s="353" t="s">
        <v>548</v>
      </c>
      <c r="I1" s="354">
        <f>+J16+J64+J24+J38+J51+J81+J100+J91+J57+J124+J111</f>
        <v>44.002380952380953</v>
      </c>
      <c r="J1" s="863" t="s">
        <v>549</v>
      </c>
      <c r="K1" s="864"/>
      <c r="L1" s="865"/>
      <c r="M1" s="863" t="s">
        <v>550</v>
      </c>
      <c r="N1" s="864"/>
      <c r="O1" s="864"/>
      <c r="P1" s="864"/>
      <c r="Q1" s="864"/>
      <c r="R1" s="865"/>
    </row>
    <row r="2" spans="1:18" ht="26.25" customHeight="1" thickBot="1">
      <c r="A2" s="869" t="s">
        <v>551</v>
      </c>
      <c r="B2" s="870"/>
      <c r="C2" s="356"/>
      <c r="D2" s="489" t="s">
        <v>552</v>
      </c>
      <c r="E2" s="358">
        <f>AVERAGE(L16,L24,L38,L51,L100,L111,L91)</f>
        <v>510.02547599750562</v>
      </c>
      <c r="F2" s="359" t="s">
        <v>40</v>
      </c>
      <c r="G2" s="360">
        <f>G1/E1</f>
        <v>18.63914566646622</v>
      </c>
      <c r="H2" s="361" t="s">
        <v>553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554</v>
      </c>
      <c r="B3" s="873" t="s">
        <v>555</v>
      </c>
      <c r="C3" s="491"/>
      <c r="D3" s="874" t="s">
        <v>556</v>
      </c>
      <c r="E3" s="874"/>
      <c r="F3" s="875" t="s">
        <v>43</v>
      </c>
      <c r="G3" s="876" t="s">
        <v>557</v>
      </c>
      <c r="H3" s="877" t="s">
        <v>558</v>
      </c>
      <c r="I3" s="878" t="s">
        <v>559</v>
      </c>
      <c r="J3" s="880" t="s">
        <v>560</v>
      </c>
      <c r="K3" s="888" t="s">
        <v>561</v>
      </c>
      <c r="L3" s="890" t="s">
        <v>552</v>
      </c>
      <c r="M3" s="881" t="s">
        <v>48</v>
      </c>
      <c r="N3" s="881"/>
      <c r="O3" s="880" t="s">
        <v>273</v>
      </c>
      <c r="P3" s="883" t="s">
        <v>562</v>
      </c>
      <c r="Q3" s="880" t="s">
        <v>563</v>
      </c>
      <c r="R3" s="880"/>
    </row>
    <row r="4" spans="1:18" ht="15.75" customHeight="1">
      <c r="A4" s="872"/>
      <c r="B4" s="873"/>
      <c r="C4" s="491"/>
      <c r="D4" s="874"/>
      <c r="E4" s="874"/>
      <c r="F4" s="875"/>
      <c r="G4" s="876"/>
      <c r="H4" s="877"/>
      <c r="I4" s="879"/>
      <c r="J4" s="882"/>
      <c r="K4" s="889"/>
      <c r="L4" s="891"/>
      <c r="M4" s="495" t="s">
        <v>50</v>
      </c>
      <c r="N4" s="495" t="s">
        <v>51</v>
      </c>
      <c r="O4" s="882"/>
      <c r="P4" s="884"/>
      <c r="Q4" s="365" t="s">
        <v>564</v>
      </c>
      <c r="R4" s="365" t="s">
        <v>565</v>
      </c>
    </row>
    <row r="5" spans="1:18">
      <c r="A5" s="892" t="s">
        <v>566</v>
      </c>
      <c r="B5" s="366" t="s">
        <v>368</v>
      </c>
      <c r="C5" s="366"/>
      <c r="D5" s="367" t="s">
        <v>279</v>
      </c>
      <c r="E5" s="368"/>
      <c r="F5" s="369">
        <v>25.64</v>
      </c>
      <c r="G5" s="491">
        <v>737</v>
      </c>
      <c r="H5" s="370">
        <f>F5*G5</f>
        <v>18896.68</v>
      </c>
      <c r="I5" s="493"/>
      <c r="J5" s="372">
        <v>10</v>
      </c>
      <c r="K5" s="373">
        <f t="shared" ref="K5:K8" si="0">G5/P5*60</f>
        <v>1474.0000000000014</v>
      </c>
      <c r="L5" s="374">
        <f t="shared" ref="L5:L8" si="1">K5/J5</f>
        <v>147.40000000000015</v>
      </c>
      <c r="M5" s="375">
        <v>0.44097222222222227</v>
      </c>
      <c r="N5" s="375">
        <v>0.46180555555555558</v>
      </c>
      <c r="O5" s="365">
        <v>5</v>
      </c>
      <c r="P5" s="496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491">
        <v>2076</v>
      </c>
      <c r="H6" s="370">
        <f t="shared" ref="H6:H15" si="3">F6*G6</f>
        <v>61968.600000000006</v>
      </c>
      <c r="I6" s="493"/>
      <c r="J6" s="372">
        <v>13</v>
      </c>
      <c r="K6" s="373">
        <f t="shared" si="0"/>
        <v>1779.4285714285675</v>
      </c>
      <c r="L6" s="374">
        <f t="shared" si="1"/>
        <v>136.87912087912056</v>
      </c>
      <c r="M6" s="375">
        <v>0.46527777777777773</v>
      </c>
      <c r="N6" s="375">
        <v>0.51388888888888895</v>
      </c>
      <c r="O6" s="365">
        <v>5</v>
      </c>
      <c r="P6" s="496">
        <f t="shared" si="2"/>
        <v>70.000000000000156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491">
        <v>1919</v>
      </c>
      <c r="H7" s="370">
        <f t="shared" si="3"/>
        <v>56648.88</v>
      </c>
      <c r="I7" s="493"/>
      <c r="J7" s="372">
        <v>13</v>
      </c>
      <c r="K7" s="373">
        <f t="shared" si="0"/>
        <v>1771.3846153846132</v>
      </c>
      <c r="L7" s="374">
        <f t="shared" si="1"/>
        <v>136.26035502958564</v>
      </c>
      <c r="M7" s="375">
        <v>0.51736111111111105</v>
      </c>
      <c r="N7" s="375">
        <v>0.5625</v>
      </c>
      <c r="O7" s="365">
        <v>5</v>
      </c>
      <c r="P7" s="496">
        <f t="shared" si="2"/>
        <v>65.000000000000085</v>
      </c>
      <c r="Q7" s="377"/>
      <c r="R7" s="377"/>
    </row>
    <row r="8" spans="1:18">
      <c r="A8" s="892"/>
      <c r="B8" s="366" t="s">
        <v>104</v>
      </c>
      <c r="C8" s="366"/>
      <c r="D8" s="367" t="s">
        <v>567</v>
      </c>
      <c r="E8" s="368"/>
      <c r="F8" s="369">
        <v>30</v>
      </c>
      <c r="G8" s="491">
        <v>1930</v>
      </c>
      <c r="H8" s="370">
        <f t="shared" si="3"/>
        <v>57900</v>
      </c>
      <c r="I8" s="493"/>
      <c r="J8" s="372">
        <v>13</v>
      </c>
      <c r="K8" s="373">
        <f t="shared" si="0"/>
        <v>1781.5384615384635</v>
      </c>
      <c r="L8" s="374">
        <f t="shared" si="1"/>
        <v>137.04142011834335</v>
      </c>
      <c r="M8" s="375">
        <v>0.56597222222222221</v>
      </c>
      <c r="N8" s="375">
        <v>0.61111111111111105</v>
      </c>
      <c r="O8" s="365">
        <v>5</v>
      </c>
      <c r="P8" s="496">
        <f t="shared" si="2"/>
        <v>64.999999999999929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493"/>
      <c r="J9" s="372"/>
      <c r="K9" s="373"/>
      <c r="L9" s="374"/>
      <c r="M9" s="375"/>
      <c r="N9" s="375"/>
      <c r="O9" s="365"/>
      <c r="P9" s="496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93"/>
      <c r="J10" s="372"/>
      <c r="K10" s="373"/>
      <c r="L10" s="374"/>
      <c r="M10" s="375"/>
      <c r="N10" s="375"/>
      <c r="O10" s="365"/>
      <c r="P10" s="496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93"/>
      <c r="J11" s="372"/>
      <c r="K11" s="373"/>
      <c r="L11" s="374"/>
      <c r="M11" s="375"/>
      <c r="N11" s="375"/>
      <c r="O11" s="365"/>
      <c r="P11" s="496"/>
      <c r="Q11" s="377"/>
      <c r="R11" s="377"/>
    </row>
    <row r="12" spans="1:18">
      <c r="A12" s="893"/>
      <c r="B12" s="366">
        <v>0</v>
      </c>
      <c r="C12" s="492"/>
      <c r="D12" s="367"/>
      <c r="E12" s="368"/>
      <c r="F12" s="369" t="s">
        <v>106</v>
      </c>
      <c r="G12" s="490"/>
      <c r="H12" s="370">
        <f t="shared" si="3"/>
        <v>0</v>
      </c>
      <c r="I12" s="493"/>
      <c r="J12" s="372"/>
      <c r="K12" s="373"/>
      <c r="L12" s="374"/>
      <c r="M12" s="375"/>
      <c r="N12" s="375"/>
      <c r="O12" s="365"/>
      <c r="P12" s="496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93"/>
      <c r="J13" s="372"/>
      <c r="K13" s="373"/>
      <c r="L13" s="374"/>
      <c r="M13" s="375"/>
      <c r="N13" s="375"/>
      <c r="O13" s="365"/>
      <c r="P13" s="496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93"/>
      <c r="J14" s="372"/>
      <c r="K14" s="373"/>
      <c r="L14" s="374"/>
      <c r="M14" s="375"/>
      <c r="N14" s="375"/>
      <c r="O14" s="365"/>
      <c r="P14" s="496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93"/>
      <c r="J15" s="372"/>
      <c r="K15" s="373"/>
      <c r="L15" s="374"/>
      <c r="M15" s="375"/>
      <c r="N15" s="375"/>
      <c r="O15" s="365"/>
      <c r="P15" s="496"/>
      <c r="Q15" s="365"/>
      <c r="R15" s="365"/>
    </row>
    <row r="16" spans="1:18" ht="15.75" customHeight="1">
      <c r="A16" s="894"/>
      <c r="B16" s="366">
        <v>0</v>
      </c>
      <c r="C16" s="383" t="s">
        <v>568</v>
      </c>
      <c r="D16" s="895" t="s">
        <v>569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1701.5879120879115</v>
      </c>
      <c r="L16" s="389">
        <f>AVERAGE(L5:L15)</f>
        <v>139.39522400676242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570</v>
      </c>
      <c r="B17" s="366">
        <v>0</v>
      </c>
      <c r="C17" s="492"/>
      <c r="D17" s="367" t="s">
        <v>571</v>
      </c>
      <c r="E17" s="367"/>
      <c r="F17" s="369" t="s">
        <v>106</v>
      </c>
      <c r="G17" s="491">
        <v>1930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1781.5384615384603</v>
      </c>
      <c r="L17" s="374">
        <f>K17/J17</f>
        <v>178.15384615384602</v>
      </c>
      <c r="M17" s="375">
        <v>0.17013888888888887</v>
      </c>
      <c r="N17" s="375">
        <v>0.21527777777777779</v>
      </c>
      <c r="O17" s="365">
        <v>5</v>
      </c>
      <c r="P17" s="496">
        <f>(N17-M17)*24*60</f>
        <v>65.000000000000043</v>
      </c>
      <c r="Q17" s="365"/>
      <c r="R17" s="365"/>
    </row>
    <row r="18" spans="1:18" ht="15.75" customHeight="1">
      <c r="A18" s="896"/>
      <c r="B18" s="366">
        <v>0</v>
      </c>
      <c r="C18" s="492"/>
      <c r="D18" s="367" t="s">
        <v>287</v>
      </c>
      <c r="E18" s="367"/>
      <c r="F18" s="369" t="s">
        <v>106</v>
      </c>
      <c r="G18" s="490">
        <v>2076</v>
      </c>
      <c r="H18" s="370">
        <f t="shared" si="4"/>
        <v>0</v>
      </c>
      <c r="I18" s="493"/>
      <c r="J18" s="372">
        <v>9</v>
      </c>
      <c r="K18" s="373">
        <f t="shared" si="5"/>
        <v>1557.0000000000009</v>
      </c>
      <c r="L18" s="374">
        <f t="shared" ref="L18:L21" si="6">K18/J18</f>
        <v>173.00000000000011</v>
      </c>
      <c r="M18" s="375">
        <v>0.21875</v>
      </c>
      <c r="N18" s="375">
        <v>0.27430555555555552</v>
      </c>
      <c r="O18" s="365">
        <v>5</v>
      </c>
      <c r="P18" s="496">
        <f t="shared" ref="P18:P21" si="7">(N18-M18)*24*60</f>
        <v>79.999999999999957</v>
      </c>
      <c r="Q18" s="377"/>
      <c r="R18" s="377"/>
    </row>
    <row r="19" spans="1:18" ht="15.75" customHeight="1">
      <c r="A19" s="896"/>
      <c r="B19" s="366">
        <v>0</v>
      </c>
      <c r="C19" s="492"/>
      <c r="D19" s="367" t="s">
        <v>288</v>
      </c>
      <c r="E19" s="367"/>
      <c r="F19" s="369" t="s">
        <v>106</v>
      </c>
      <c r="G19" s="490">
        <v>1919</v>
      </c>
      <c r="H19" s="370">
        <f t="shared" si="4"/>
        <v>0</v>
      </c>
      <c r="I19" s="493"/>
      <c r="J19" s="372">
        <v>9</v>
      </c>
      <c r="K19" s="373">
        <f t="shared" si="5"/>
        <v>1535.2000000000005</v>
      </c>
      <c r="L19" s="374">
        <f t="shared" si="6"/>
        <v>170.57777777777784</v>
      </c>
      <c r="M19" s="375">
        <v>0.27777777777777779</v>
      </c>
      <c r="N19" s="375">
        <v>0.3298611111111111</v>
      </c>
      <c r="O19" s="365">
        <v>5</v>
      </c>
      <c r="P19" s="496">
        <f t="shared" si="7"/>
        <v>74.999999999999972</v>
      </c>
      <c r="Q19" s="377"/>
      <c r="R19" s="377"/>
    </row>
    <row r="20" spans="1:18" ht="15.75" customHeight="1">
      <c r="A20" s="897"/>
      <c r="B20" s="366" t="s">
        <v>368</v>
      </c>
      <c r="C20" s="492"/>
      <c r="D20" s="367" t="s">
        <v>572</v>
      </c>
      <c r="E20" s="367"/>
      <c r="F20" s="369">
        <v>19.63</v>
      </c>
      <c r="G20" s="490">
        <v>969</v>
      </c>
      <c r="H20" s="370">
        <f t="shared" si="4"/>
        <v>19021.469999999998</v>
      </c>
      <c r="I20" s="493"/>
      <c r="J20" s="372">
        <v>13</v>
      </c>
      <c r="K20" s="373">
        <f t="shared" si="5"/>
        <v>1937.9999999999964</v>
      </c>
      <c r="L20" s="374">
        <f t="shared" si="6"/>
        <v>149.07692307692281</v>
      </c>
      <c r="M20" s="375">
        <v>0.33333333333333331</v>
      </c>
      <c r="N20" s="375">
        <v>0.35416666666666669</v>
      </c>
      <c r="O20" s="365">
        <v>5</v>
      </c>
      <c r="P20" s="496">
        <f t="shared" si="7"/>
        <v>30.000000000000053</v>
      </c>
      <c r="Q20" s="377"/>
      <c r="R20" s="377"/>
    </row>
    <row r="21" spans="1:18" ht="15.75" customHeight="1">
      <c r="A21" s="897"/>
      <c r="B21" s="366" t="s">
        <v>368</v>
      </c>
      <c r="C21" s="492"/>
      <c r="D21" s="367" t="s">
        <v>573</v>
      </c>
      <c r="E21" s="367"/>
      <c r="F21" s="369">
        <v>36.450000000000003</v>
      </c>
      <c r="G21" s="490">
        <v>1934</v>
      </c>
      <c r="H21" s="370">
        <f t="shared" si="4"/>
        <v>70494.3</v>
      </c>
      <c r="I21" s="493"/>
      <c r="J21" s="372">
        <v>13</v>
      </c>
      <c r="K21" s="373">
        <f t="shared" si="5"/>
        <v>1933.9999999999991</v>
      </c>
      <c r="L21" s="374">
        <f t="shared" si="6"/>
        <v>148.76923076923069</v>
      </c>
      <c r="M21" s="375">
        <v>0.3576388888888889</v>
      </c>
      <c r="N21" s="375">
        <v>0.39930555555555558</v>
      </c>
      <c r="O21" s="365">
        <v>5</v>
      </c>
      <c r="P21" s="496">
        <f t="shared" si="7"/>
        <v>60.000000000000028</v>
      </c>
      <c r="Q21" s="377">
        <v>0.39930555555555558</v>
      </c>
      <c r="R21" s="377">
        <v>0.44097222222222227</v>
      </c>
    </row>
    <row r="22" spans="1:18" ht="15.75" customHeight="1">
      <c r="A22" s="897"/>
      <c r="B22" s="366">
        <v>0</v>
      </c>
      <c r="C22" s="492"/>
      <c r="D22" s="367"/>
      <c r="E22" s="368"/>
      <c r="F22" s="369" t="s">
        <v>106</v>
      </c>
      <c r="G22" s="490"/>
      <c r="H22" s="370">
        <f t="shared" si="4"/>
        <v>0</v>
      </c>
      <c r="I22" s="493"/>
      <c r="J22" s="372"/>
      <c r="K22" s="373"/>
      <c r="L22" s="374"/>
      <c r="M22" s="375"/>
      <c r="N22" s="375"/>
      <c r="O22" s="365"/>
      <c r="P22" s="496"/>
      <c r="Q22" s="365"/>
      <c r="R22" s="365"/>
    </row>
    <row r="23" spans="1:18" ht="15.75" customHeight="1">
      <c r="A23" s="897"/>
      <c r="B23" s="366">
        <v>0</v>
      </c>
      <c r="C23" s="492"/>
      <c r="D23" s="367"/>
      <c r="E23" s="368"/>
      <c r="F23" s="369" t="s">
        <v>106</v>
      </c>
      <c r="G23" s="490"/>
      <c r="H23" s="370">
        <f t="shared" si="4"/>
        <v>0</v>
      </c>
      <c r="I23" s="493"/>
      <c r="J23" s="372"/>
      <c r="K23" s="373"/>
      <c r="L23" s="374"/>
      <c r="M23" s="375"/>
      <c r="N23" s="375"/>
      <c r="O23" s="365"/>
      <c r="P23" s="496"/>
      <c r="Q23" s="365"/>
      <c r="R23" s="365"/>
    </row>
    <row r="24" spans="1:18" ht="17.399999999999999" customHeight="1">
      <c r="A24" s="898"/>
      <c r="B24" s="366">
        <v>0</v>
      </c>
      <c r="C24" s="6" t="s">
        <v>574</v>
      </c>
      <c r="D24" s="895" t="s">
        <v>569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1749.1476923076916</v>
      </c>
      <c r="L24" s="389">
        <f>AVERAGE(L17:L23)</f>
        <v>163.9155555555555</v>
      </c>
      <c r="M24" s="375"/>
      <c r="N24" s="375"/>
      <c r="O24" s="365"/>
      <c r="P24" s="365"/>
      <c r="Q24" s="365"/>
      <c r="R24" s="365"/>
    </row>
    <row r="25" spans="1:18">
      <c r="A25" s="885" t="s">
        <v>575</v>
      </c>
      <c r="B25" s="366" t="s">
        <v>104</v>
      </c>
      <c r="C25" s="393"/>
      <c r="D25" s="394" t="s">
        <v>293</v>
      </c>
      <c r="E25" s="395"/>
      <c r="F25" s="369">
        <v>18.53</v>
      </c>
      <c r="G25" s="491">
        <v>1448</v>
      </c>
      <c r="H25" s="370">
        <f t="shared" ref="H25:H37" si="8">F25*G25</f>
        <v>26831.440000000002</v>
      </c>
      <c r="I25" s="493"/>
      <c r="J25" s="372">
        <v>3</v>
      </c>
      <c r="K25" s="373">
        <f t="shared" ref="K25:K28" si="9">G25/P25*60</f>
        <v>2802.580645161293</v>
      </c>
      <c r="L25" s="374">
        <f t="shared" ref="L25:L28" si="10">K25/J25</f>
        <v>934.19354838709762</v>
      </c>
      <c r="M25" s="375">
        <v>0.18055555555555555</v>
      </c>
      <c r="N25" s="375">
        <v>0.20208333333333331</v>
      </c>
      <c r="O25" s="365">
        <v>20</v>
      </c>
      <c r="P25" s="49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885"/>
      <c r="B26" s="366" t="s">
        <v>104</v>
      </c>
      <c r="C26" s="393"/>
      <c r="D26" s="394" t="s">
        <v>576</v>
      </c>
      <c r="E26" s="396"/>
      <c r="F26" s="369">
        <v>15.03</v>
      </c>
      <c r="G26" s="491">
        <v>602</v>
      </c>
      <c r="H26" s="370">
        <f t="shared" si="8"/>
        <v>9048.06</v>
      </c>
      <c r="I26" s="493"/>
      <c r="J26" s="372">
        <v>4</v>
      </c>
      <c r="K26" s="373">
        <f t="shared" si="9"/>
        <v>2778.4615384615481</v>
      </c>
      <c r="L26" s="374">
        <f t="shared" si="10"/>
        <v>694.61538461538703</v>
      </c>
      <c r="M26" s="375">
        <v>0.26111111111111113</v>
      </c>
      <c r="N26" s="375">
        <v>0.27013888888888887</v>
      </c>
      <c r="O26" s="365">
        <v>25</v>
      </c>
      <c r="P26" s="496">
        <f>(N26-M26)*24*60</f>
        <v>12.999999999999954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491">
        <v>2821</v>
      </c>
      <c r="H27" s="370">
        <f t="shared" si="8"/>
        <v>51285.78</v>
      </c>
      <c r="I27" s="493"/>
      <c r="J27" s="372">
        <v>4</v>
      </c>
      <c r="K27" s="373">
        <f t="shared" si="9"/>
        <v>2774.754098360655</v>
      </c>
      <c r="L27" s="374">
        <f t="shared" si="10"/>
        <v>693.68852459016375</v>
      </c>
      <c r="M27" s="375">
        <v>0.28402777777777777</v>
      </c>
      <c r="N27" s="375">
        <v>0.3263888888888889</v>
      </c>
      <c r="O27" s="365">
        <v>20</v>
      </c>
      <c r="P27" s="496">
        <f t="shared" ref="P27:P28" si="11">(N27-M27)*24*60</f>
        <v>61.000000000000021</v>
      </c>
      <c r="Q27" s="377"/>
      <c r="R27" s="377"/>
    </row>
    <row r="28" spans="1:18">
      <c r="A28" s="885"/>
      <c r="B28" s="366" t="s">
        <v>104</v>
      </c>
      <c r="C28" s="492"/>
      <c r="D28" s="367" t="s">
        <v>577</v>
      </c>
      <c r="E28" s="396"/>
      <c r="F28" s="369">
        <v>24.93</v>
      </c>
      <c r="G28" s="491">
        <v>1113</v>
      </c>
      <c r="H28" s="370">
        <f t="shared" si="8"/>
        <v>27747.09</v>
      </c>
      <c r="I28" s="493"/>
      <c r="J28" s="372">
        <v>3</v>
      </c>
      <c r="K28" s="373">
        <f t="shared" si="9"/>
        <v>2903.4782608695555</v>
      </c>
      <c r="L28" s="374">
        <f t="shared" si="10"/>
        <v>967.82608695651845</v>
      </c>
      <c r="M28" s="375">
        <v>0.34027777777777773</v>
      </c>
      <c r="N28" s="375">
        <v>0.35625000000000001</v>
      </c>
      <c r="O28" s="365">
        <v>20</v>
      </c>
      <c r="P28" s="496">
        <f t="shared" si="11"/>
        <v>23.000000000000078</v>
      </c>
      <c r="Q28" s="377"/>
      <c r="R28" s="377"/>
    </row>
    <row r="29" spans="1:18">
      <c r="A29" s="885"/>
      <c r="B29" s="366">
        <v>0</v>
      </c>
      <c r="C29" s="491"/>
      <c r="D29" s="394"/>
      <c r="E29" s="396"/>
      <c r="F29" s="369" t="s">
        <v>106</v>
      </c>
      <c r="G29" s="491"/>
      <c r="H29" s="370">
        <f t="shared" si="8"/>
        <v>0</v>
      </c>
      <c r="I29" s="493"/>
      <c r="J29" s="372"/>
      <c r="K29" s="373"/>
      <c r="L29" s="374"/>
      <c r="M29" s="375"/>
      <c r="N29" s="375"/>
      <c r="O29" s="365"/>
      <c r="P29" s="496"/>
      <c r="Q29" s="377"/>
      <c r="R29" s="377"/>
    </row>
    <row r="30" spans="1:18">
      <c r="A30" s="885"/>
      <c r="B30" s="366">
        <v>0</v>
      </c>
      <c r="C30" s="491"/>
      <c r="D30" s="394"/>
      <c r="E30" s="396"/>
      <c r="F30" s="369" t="s">
        <v>106</v>
      </c>
      <c r="G30" s="491"/>
      <c r="H30" s="370">
        <f t="shared" si="8"/>
        <v>0</v>
      </c>
      <c r="I30" s="493"/>
      <c r="J30" s="372"/>
      <c r="K30" s="373"/>
      <c r="L30" s="374"/>
      <c r="M30" s="375"/>
      <c r="N30" s="375"/>
      <c r="O30" s="365"/>
      <c r="P30" s="496"/>
      <c r="Q30" s="377"/>
      <c r="R30" s="377"/>
    </row>
    <row r="31" spans="1:18" ht="15.75" customHeight="1">
      <c r="A31" s="885"/>
      <c r="B31" s="366">
        <v>0</v>
      </c>
      <c r="C31" s="492"/>
      <c r="D31" s="367"/>
      <c r="E31" s="396"/>
      <c r="F31" s="369" t="s">
        <v>106</v>
      </c>
      <c r="G31" s="491"/>
      <c r="H31" s="370">
        <f t="shared" si="8"/>
        <v>0</v>
      </c>
      <c r="I31" s="493"/>
      <c r="J31" s="372"/>
      <c r="K31" s="373"/>
      <c r="L31" s="374"/>
      <c r="M31" s="375"/>
      <c r="N31" s="375"/>
      <c r="O31" s="365"/>
      <c r="P31" s="496"/>
      <c r="Q31" s="377"/>
      <c r="R31" s="377"/>
    </row>
    <row r="32" spans="1:18">
      <c r="A32" s="885"/>
      <c r="B32" s="366">
        <v>0</v>
      </c>
      <c r="C32" s="492"/>
      <c r="D32" s="394"/>
      <c r="E32" s="368"/>
      <c r="F32" s="369" t="s">
        <v>106</v>
      </c>
      <c r="G32" s="491"/>
      <c r="H32" s="370">
        <f t="shared" si="8"/>
        <v>0</v>
      </c>
      <c r="I32" s="493"/>
      <c r="J32" s="372"/>
      <c r="K32" s="373"/>
      <c r="L32" s="374"/>
      <c r="M32" s="375"/>
      <c r="N32" s="375"/>
      <c r="O32" s="365"/>
      <c r="P32" s="496"/>
      <c r="Q32" s="377"/>
      <c r="R32" s="377"/>
    </row>
    <row r="33" spans="1:18">
      <c r="A33" s="885"/>
      <c r="B33" s="366">
        <v>0</v>
      </c>
      <c r="C33" s="491"/>
      <c r="D33" s="367"/>
      <c r="E33" s="396"/>
      <c r="F33" s="369" t="s">
        <v>106</v>
      </c>
      <c r="G33" s="491"/>
      <c r="H33" s="370">
        <f t="shared" si="8"/>
        <v>0</v>
      </c>
      <c r="I33" s="493"/>
      <c r="J33" s="372"/>
      <c r="K33" s="373"/>
      <c r="L33" s="374"/>
      <c r="M33" s="375"/>
      <c r="N33" s="375"/>
      <c r="O33" s="365"/>
      <c r="P33" s="496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93"/>
      <c r="J34" s="372"/>
      <c r="K34" s="373"/>
      <c r="L34" s="374"/>
      <c r="M34" s="375"/>
      <c r="N34" s="375"/>
      <c r="O34" s="365"/>
      <c r="P34" s="496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93"/>
      <c r="J35" s="372"/>
      <c r="K35" s="373"/>
      <c r="L35" s="374"/>
      <c r="M35" s="375"/>
      <c r="N35" s="375"/>
      <c r="O35" s="365"/>
      <c r="P35" s="496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93"/>
      <c r="J36" s="372"/>
      <c r="K36" s="373"/>
      <c r="L36" s="374"/>
      <c r="M36" s="375"/>
      <c r="N36" s="375"/>
      <c r="O36" s="365"/>
      <c r="P36" s="496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93"/>
      <c r="J37" s="372"/>
      <c r="K37" s="373"/>
      <c r="L37" s="374"/>
      <c r="M37" s="375"/>
      <c r="N37" s="375"/>
      <c r="O37" s="365"/>
      <c r="P37" s="496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2814.8186357132631</v>
      </c>
      <c r="L38" s="389">
        <f>AVERAGE(L25:L37)</f>
        <v>822.5808861372916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578</v>
      </c>
      <c r="B39" s="366">
        <v>0</v>
      </c>
      <c r="C39" s="492"/>
      <c r="D39" s="394"/>
      <c r="E39" s="368"/>
      <c r="F39" s="369" t="s">
        <v>106</v>
      </c>
      <c r="G39" s="491"/>
      <c r="H39" s="370">
        <f t="shared" ref="H39:H47" si="12">F39*G39</f>
        <v>0</v>
      </c>
      <c r="I39" s="4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492"/>
      <c r="D40" s="394"/>
      <c r="E40" s="368"/>
      <c r="F40" s="369" t="s">
        <v>106</v>
      </c>
      <c r="G40" s="491"/>
      <c r="H40" s="370">
        <f t="shared" si="12"/>
        <v>0</v>
      </c>
      <c r="I40" s="4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492"/>
      <c r="D41" s="400"/>
      <c r="E41" s="368"/>
      <c r="F41" s="369" t="s">
        <v>106</v>
      </c>
      <c r="G41" s="491"/>
      <c r="H41" s="370">
        <f t="shared" si="12"/>
        <v>0</v>
      </c>
      <c r="I41" s="4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492"/>
      <c r="D42" s="400"/>
      <c r="E42" s="368"/>
      <c r="F42" s="369" t="s">
        <v>106</v>
      </c>
      <c r="G42" s="491"/>
      <c r="H42" s="370">
        <f t="shared" si="12"/>
        <v>0</v>
      </c>
      <c r="I42" s="4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492"/>
      <c r="D43" s="394"/>
      <c r="E43" s="368"/>
      <c r="F43" s="369" t="s">
        <v>106</v>
      </c>
      <c r="G43" s="491"/>
      <c r="H43" s="370">
        <f t="shared" si="12"/>
        <v>0</v>
      </c>
      <c r="I43" s="493"/>
      <c r="J43" s="372"/>
      <c r="K43" s="373"/>
      <c r="L43" s="374"/>
      <c r="M43" s="375"/>
      <c r="N43" s="375"/>
      <c r="O43" s="365"/>
      <c r="P43" s="496"/>
      <c r="Q43" s="377"/>
      <c r="R43" s="377"/>
    </row>
    <row r="44" spans="1:18">
      <c r="A44" s="900"/>
      <c r="B44" s="366">
        <v>0</v>
      </c>
      <c r="C44" s="492"/>
      <c r="D44" s="401"/>
      <c r="E44" s="402"/>
      <c r="F44" s="369" t="s">
        <v>106</v>
      </c>
      <c r="G44" s="403"/>
      <c r="H44" s="404">
        <f t="shared" si="12"/>
        <v>0</v>
      </c>
      <c r="I44" s="494"/>
      <c r="J44" s="372"/>
      <c r="K44" s="373"/>
      <c r="L44" s="374"/>
      <c r="M44" s="375"/>
      <c r="N44" s="375"/>
      <c r="O44" s="365"/>
      <c r="P44" s="496"/>
      <c r="Q44" s="377"/>
      <c r="R44" s="377"/>
    </row>
    <row r="45" spans="1:18">
      <c r="A45" s="900"/>
      <c r="B45" s="366">
        <v>0</v>
      </c>
      <c r="C45" s="492"/>
      <c r="D45" s="400"/>
      <c r="E45" s="396"/>
      <c r="F45" s="369" t="s">
        <v>106</v>
      </c>
      <c r="G45" s="491"/>
      <c r="H45" s="370">
        <f t="shared" si="12"/>
        <v>0</v>
      </c>
      <c r="I45" s="493"/>
      <c r="J45" s="372"/>
      <c r="K45" s="373"/>
      <c r="L45" s="374"/>
      <c r="M45" s="375"/>
      <c r="N45" s="375"/>
      <c r="O45" s="365"/>
      <c r="P45" s="496"/>
      <c r="Q45" s="377"/>
      <c r="R45" s="377"/>
    </row>
    <row r="46" spans="1:18">
      <c r="A46" s="900"/>
      <c r="B46" s="366">
        <v>0</v>
      </c>
      <c r="C46" s="492"/>
      <c r="D46" s="400"/>
      <c r="E46" s="402"/>
      <c r="F46" s="369" t="s">
        <v>106</v>
      </c>
      <c r="G46" s="403"/>
      <c r="H46" s="404">
        <f t="shared" si="12"/>
        <v>0</v>
      </c>
      <c r="I46" s="494"/>
      <c r="J46" s="372"/>
      <c r="K46" s="373"/>
      <c r="L46" s="374"/>
      <c r="M46" s="375"/>
      <c r="N46" s="375"/>
      <c r="O46" s="365"/>
      <c r="P46" s="496"/>
      <c r="Q46" s="377"/>
      <c r="R46" s="377"/>
    </row>
    <row r="47" spans="1:18">
      <c r="A47" s="900"/>
      <c r="B47" s="366">
        <v>0</v>
      </c>
      <c r="C47" s="492"/>
      <c r="D47" s="395"/>
      <c r="E47" s="396"/>
      <c r="F47" s="369" t="s">
        <v>106</v>
      </c>
      <c r="G47" s="491"/>
      <c r="H47" s="370">
        <f t="shared" si="12"/>
        <v>0</v>
      </c>
      <c r="I47" s="493"/>
      <c r="J47" s="372"/>
      <c r="K47" s="373"/>
      <c r="L47" s="374"/>
      <c r="M47" s="375"/>
      <c r="N47" s="375"/>
      <c r="O47" s="365"/>
      <c r="P47" s="496"/>
      <c r="Q47" s="377"/>
      <c r="R47" s="377"/>
    </row>
    <row r="48" spans="1:18">
      <c r="A48" s="901"/>
      <c r="B48" s="366">
        <v>0</v>
      </c>
      <c r="C48" s="491"/>
      <c r="D48" s="395"/>
      <c r="E48" s="406"/>
      <c r="F48" s="369" t="s">
        <v>106</v>
      </c>
      <c r="G48" s="491"/>
      <c r="H48" s="370"/>
      <c r="I48" s="493"/>
      <c r="J48" s="372"/>
      <c r="K48" s="373"/>
      <c r="L48" s="374"/>
      <c r="M48" s="375"/>
      <c r="N48" s="375"/>
      <c r="O48" s="365"/>
      <c r="P48" s="496"/>
      <c r="Q48" s="377"/>
      <c r="R48" s="377"/>
    </row>
    <row r="49" spans="1:18">
      <c r="A49" s="901"/>
      <c r="B49" s="366">
        <v>0</v>
      </c>
      <c r="C49" s="491"/>
      <c r="D49" s="394"/>
      <c r="E49" s="407"/>
      <c r="F49" s="369" t="s">
        <v>106</v>
      </c>
      <c r="G49" s="365"/>
      <c r="H49" s="404">
        <f>F49*G49</f>
        <v>0</v>
      </c>
      <c r="I49" s="496"/>
      <c r="J49" s="372"/>
      <c r="K49" s="373"/>
      <c r="L49" s="374"/>
      <c r="M49" s="375"/>
      <c r="N49" s="375"/>
      <c r="O49" s="365"/>
      <c r="P49" s="496"/>
      <c r="Q49" s="377"/>
      <c r="R49" s="377"/>
    </row>
    <row r="50" spans="1:18">
      <c r="A50" s="901"/>
      <c r="B50" s="366">
        <v>0</v>
      </c>
      <c r="C50" s="491"/>
      <c r="D50" s="395"/>
      <c r="E50" s="407"/>
      <c r="F50" s="369" t="s">
        <v>106</v>
      </c>
      <c r="G50" s="365"/>
      <c r="H50" s="404">
        <f>F50*G50</f>
        <v>0</v>
      </c>
      <c r="I50" s="496"/>
      <c r="J50" s="372"/>
      <c r="K50" s="373"/>
      <c r="L50" s="374"/>
      <c r="M50" s="375"/>
      <c r="N50" s="375"/>
      <c r="O50" s="365"/>
      <c r="P50" s="496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569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579</v>
      </c>
      <c r="B52" s="366" t="s">
        <v>104</v>
      </c>
      <c r="C52" s="492"/>
      <c r="D52" s="395" t="s">
        <v>300</v>
      </c>
      <c r="E52" s="411"/>
      <c r="F52" s="369">
        <v>18.18</v>
      </c>
      <c r="G52" s="491">
        <v>817</v>
      </c>
      <c r="H52" s="370">
        <f>F52*G52</f>
        <v>14853.06</v>
      </c>
      <c r="I52" s="493"/>
      <c r="J52" s="372">
        <v>3</v>
      </c>
      <c r="K52" s="373">
        <f>G52/P52*60</f>
        <v>3063.7499999999959</v>
      </c>
      <c r="L52" s="374">
        <f>K52/J52</f>
        <v>1021.2499999999986</v>
      </c>
      <c r="M52" s="375">
        <v>0.30555555555555552</v>
      </c>
      <c r="N52" s="375">
        <v>0.31666666666666665</v>
      </c>
      <c r="O52" s="373">
        <v>20</v>
      </c>
      <c r="P52" s="496">
        <f>(N52-M52)*24*60</f>
        <v>16.000000000000021</v>
      </c>
      <c r="Q52" s="377"/>
      <c r="R52" s="377"/>
    </row>
    <row r="53" spans="1:18" ht="15.6" customHeight="1">
      <c r="A53" s="904"/>
      <c r="B53" s="366" t="s">
        <v>104</v>
      </c>
      <c r="C53" s="49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493"/>
      <c r="J53" s="372">
        <v>4</v>
      </c>
      <c r="K53" s="373">
        <f t="shared" ref="K53:K59" si="14">G53/P53*60</f>
        <v>3068.5714285714043</v>
      </c>
      <c r="L53" s="374">
        <f t="shared" ref="L53:L59" si="15">K53/J53</f>
        <v>767.14285714285108</v>
      </c>
      <c r="M53" s="375">
        <v>0.33055555555555555</v>
      </c>
      <c r="N53" s="375">
        <v>0.3354166666666667</v>
      </c>
      <c r="O53" s="373">
        <v>20</v>
      </c>
      <c r="P53" s="496">
        <f t="shared" ref="P53:P59" si="16">(N53-M53)*24*60</f>
        <v>7.0000000000000551</v>
      </c>
      <c r="Q53" s="377"/>
      <c r="R53" s="377"/>
    </row>
    <row r="54" spans="1:18" ht="15.6" customHeight="1">
      <c r="A54" s="904"/>
      <c r="B54" s="366" t="s">
        <v>104</v>
      </c>
      <c r="C54" s="49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493"/>
      <c r="J54" s="372">
        <v>4</v>
      </c>
      <c r="K54" s="373">
        <f t="shared" si="14"/>
        <v>3209.9999999999859</v>
      </c>
      <c r="L54" s="374">
        <f t="shared" si="15"/>
        <v>802.49999999999648</v>
      </c>
      <c r="M54" s="375">
        <v>0.34930555555555554</v>
      </c>
      <c r="N54" s="375">
        <v>0.35625000000000001</v>
      </c>
      <c r="O54" s="373">
        <v>20</v>
      </c>
      <c r="P54" s="496">
        <f t="shared" si="16"/>
        <v>10.000000000000044</v>
      </c>
      <c r="Q54" s="377"/>
      <c r="R54" s="377"/>
    </row>
    <row r="55" spans="1:18" ht="15.6" customHeight="1">
      <c r="A55" s="904"/>
      <c r="B55" s="366" t="s">
        <v>104</v>
      </c>
      <c r="C55" s="492"/>
      <c r="D55" s="394" t="s">
        <v>580</v>
      </c>
      <c r="E55" s="396"/>
      <c r="F55" s="369">
        <v>23.72</v>
      </c>
      <c r="G55" s="378">
        <v>224</v>
      </c>
      <c r="H55" s="370">
        <f t="shared" si="13"/>
        <v>5313.28</v>
      </c>
      <c r="I55" s="493"/>
      <c r="J55" s="372">
        <v>4</v>
      </c>
      <c r="K55" s="373">
        <f t="shared" si="14"/>
        <v>2687.9999999999663</v>
      </c>
      <c r="L55" s="374">
        <f t="shared" si="15"/>
        <v>671.99999999999159</v>
      </c>
      <c r="M55" s="375">
        <v>0.37013888888888885</v>
      </c>
      <c r="N55" s="375">
        <v>0.37361111111111112</v>
      </c>
      <c r="O55" s="373">
        <v>20</v>
      </c>
      <c r="P55" s="49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904"/>
      <c r="B56" s="366" t="s">
        <v>104</v>
      </c>
      <c r="C56" s="49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493"/>
      <c r="J56" s="372">
        <v>4</v>
      </c>
      <c r="K56" s="373">
        <f t="shared" si="14"/>
        <v>3136.6666666666501</v>
      </c>
      <c r="L56" s="374">
        <f t="shared" si="15"/>
        <v>784.16666666666254</v>
      </c>
      <c r="M56" s="375">
        <v>0.43263888888888885</v>
      </c>
      <c r="N56" s="375">
        <v>0.44513888888888892</v>
      </c>
      <c r="O56" s="373">
        <v>25</v>
      </c>
      <c r="P56" s="496">
        <f t="shared" si="16"/>
        <v>18.000000000000096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493"/>
      <c r="J57" s="372">
        <v>3</v>
      </c>
      <c r="K57" s="373">
        <f t="shared" si="14"/>
        <v>3060.00000000003</v>
      </c>
      <c r="L57" s="374">
        <f t="shared" si="15"/>
        <v>1020.00000000001</v>
      </c>
      <c r="M57" s="375">
        <v>0.45902777777777781</v>
      </c>
      <c r="N57" s="375">
        <v>0.4680555555555555</v>
      </c>
      <c r="O57" s="373">
        <v>20</v>
      </c>
      <c r="P57" s="496">
        <f t="shared" si="16"/>
        <v>12.999999999999874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582</v>
      </c>
      <c r="E58" s="396"/>
      <c r="F58" s="369">
        <v>17.07</v>
      </c>
      <c r="G58" s="414">
        <v>1116</v>
      </c>
      <c r="H58" s="370">
        <f t="shared" si="13"/>
        <v>19050.12</v>
      </c>
      <c r="I58" s="493"/>
      <c r="J58" s="372">
        <v>3</v>
      </c>
      <c r="K58" s="373">
        <f t="shared" si="14"/>
        <v>3188.5714285714398</v>
      </c>
      <c r="L58" s="374">
        <f t="shared" si="15"/>
        <v>1062.8571428571465</v>
      </c>
      <c r="M58" s="375">
        <v>0.48194444444444445</v>
      </c>
      <c r="N58" s="375">
        <v>0.49652777777777773</v>
      </c>
      <c r="O58" s="373">
        <v>20</v>
      </c>
      <c r="P58" s="496">
        <f t="shared" si="16"/>
        <v>20.999999999999925</v>
      </c>
      <c r="Q58" s="377"/>
      <c r="R58" s="377"/>
    </row>
    <row r="59" spans="1:18" ht="15.6" customHeight="1">
      <c r="A59" s="904"/>
      <c r="B59" s="366" t="s">
        <v>104</v>
      </c>
      <c r="C59" s="492"/>
      <c r="D59" s="395" t="s">
        <v>583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493"/>
      <c r="J59" s="372">
        <v>3</v>
      </c>
      <c r="K59" s="373">
        <f t="shared" si="14"/>
        <v>3184.3902439024382</v>
      </c>
      <c r="L59" s="374">
        <f t="shared" si="15"/>
        <v>1061.4634146341461</v>
      </c>
      <c r="M59" s="375">
        <v>0.51041666666666663</v>
      </c>
      <c r="N59" s="375">
        <v>0.53888888888888886</v>
      </c>
      <c r="O59" s="373">
        <v>20</v>
      </c>
      <c r="P59" s="496">
        <f t="shared" si="16"/>
        <v>41.000000000000014</v>
      </c>
      <c r="Q59" s="377"/>
      <c r="R59" s="377"/>
    </row>
    <row r="60" spans="1:18" ht="15.6" customHeight="1">
      <c r="A60" s="904"/>
      <c r="B60" s="366">
        <v>0</v>
      </c>
      <c r="C60" s="492"/>
      <c r="D60" s="395"/>
      <c r="E60" s="415"/>
      <c r="F60" s="369" t="s">
        <v>106</v>
      </c>
      <c r="G60" s="378"/>
      <c r="H60" s="370">
        <f t="shared" si="13"/>
        <v>0</v>
      </c>
      <c r="I60" s="493"/>
      <c r="J60" s="372"/>
      <c r="K60" s="373"/>
      <c r="L60" s="374"/>
      <c r="M60" s="375"/>
      <c r="N60" s="375"/>
      <c r="O60" s="373"/>
      <c r="P60" s="496"/>
      <c r="Q60" s="377"/>
      <c r="R60" s="377"/>
    </row>
    <row r="61" spans="1:18" ht="15.6" customHeight="1">
      <c r="A61" s="904"/>
      <c r="B61" s="366">
        <v>0</v>
      </c>
      <c r="C61" s="492"/>
      <c r="D61" s="394"/>
      <c r="E61" s="396"/>
      <c r="F61" s="369" t="s">
        <v>106</v>
      </c>
      <c r="G61" s="378"/>
      <c r="H61" s="370">
        <f t="shared" si="13"/>
        <v>0</v>
      </c>
      <c r="I61" s="493"/>
      <c r="J61" s="372"/>
      <c r="K61" s="373"/>
      <c r="L61" s="374"/>
      <c r="M61" s="375"/>
      <c r="N61" s="375"/>
      <c r="O61" s="373"/>
      <c r="P61" s="496"/>
      <c r="Q61" s="377"/>
      <c r="R61" s="377"/>
    </row>
    <row r="62" spans="1:18" ht="15.6" customHeight="1">
      <c r="A62" s="904"/>
      <c r="B62" s="366">
        <v>0</v>
      </c>
      <c r="C62" s="492"/>
      <c r="D62" s="395"/>
      <c r="E62" s="416"/>
      <c r="F62" s="369" t="s">
        <v>106</v>
      </c>
      <c r="G62" s="378"/>
      <c r="H62" s="370">
        <f t="shared" si="13"/>
        <v>0</v>
      </c>
      <c r="I62" s="493"/>
      <c r="J62" s="372"/>
      <c r="K62" s="373"/>
      <c r="L62" s="374"/>
      <c r="M62" s="375"/>
      <c r="N62" s="375"/>
      <c r="O62" s="373"/>
      <c r="P62" s="496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94"/>
      <c r="J63" s="372"/>
      <c r="K63" s="373"/>
      <c r="L63" s="374"/>
      <c r="M63" s="375"/>
      <c r="N63" s="375"/>
      <c r="O63" s="365"/>
      <c r="P63" s="496"/>
      <c r="Q63" s="377"/>
      <c r="R63" s="377"/>
    </row>
    <row r="64" spans="1:18" ht="15.75" customHeight="1">
      <c r="A64" s="905"/>
      <c r="B64" s="366">
        <v>0</v>
      </c>
      <c r="C64" s="6" t="s">
        <v>584</v>
      </c>
      <c r="D64" s="895" t="s">
        <v>569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3074.9937209639884</v>
      </c>
      <c r="L64" s="389">
        <f>AVERAGE(L52:L63)</f>
        <v>898.92251016260036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585</v>
      </c>
      <c r="B65" s="366" t="s">
        <v>104</v>
      </c>
      <c r="C65" s="492"/>
      <c r="D65" s="394" t="s">
        <v>586</v>
      </c>
      <c r="E65" s="411"/>
      <c r="F65" s="369">
        <v>22.281818181818181</v>
      </c>
      <c r="G65" s="491">
        <v>431</v>
      </c>
      <c r="H65" s="370">
        <f>F65*G65</f>
        <v>9603.4636363636364</v>
      </c>
      <c r="I65" s="493"/>
      <c r="J65" s="372">
        <v>4</v>
      </c>
      <c r="K65" s="373">
        <f t="shared" ref="K65:K71" si="17">G65/P65*60</f>
        <v>2873.3333333333312</v>
      </c>
      <c r="L65" s="374">
        <f t="shared" ref="L65:L71" si="18">K65/J65</f>
        <v>718.3333333333328</v>
      </c>
      <c r="M65" s="375">
        <v>0.18055555555555555</v>
      </c>
      <c r="N65" s="375">
        <v>0.18680555555555556</v>
      </c>
      <c r="O65" s="373">
        <v>20</v>
      </c>
      <c r="P65" s="496">
        <f>(N65-M65)*24*60</f>
        <v>9.0000000000000071</v>
      </c>
      <c r="Q65" s="377"/>
      <c r="R65" s="377"/>
    </row>
    <row r="66" spans="1:18" ht="15.6" customHeight="1">
      <c r="A66" s="907"/>
      <c r="B66" s="366" t="s">
        <v>104</v>
      </c>
      <c r="C66" s="49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493"/>
      <c r="J66" s="372">
        <v>3</v>
      </c>
      <c r="K66" s="373">
        <f t="shared" si="17"/>
        <v>3181.1538461538426</v>
      </c>
      <c r="L66" s="374">
        <f t="shared" si="18"/>
        <v>1060.3846153846141</v>
      </c>
      <c r="M66" s="375">
        <v>0.20069444444444443</v>
      </c>
      <c r="N66" s="375">
        <v>0.23680555555555557</v>
      </c>
      <c r="O66" s="373">
        <v>20</v>
      </c>
      <c r="P66" s="496">
        <f t="shared" ref="P66:P71" si="20">(N66-M66)*24*60</f>
        <v>52.000000000000057</v>
      </c>
      <c r="Q66" s="377"/>
      <c r="R66" s="377"/>
    </row>
    <row r="67" spans="1:18" ht="15.6" customHeight="1">
      <c r="A67" s="907"/>
      <c r="B67" s="366" t="s">
        <v>104</v>
      </c>
      <c r="C67" s="49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493"/>
      <c r="J67" s="372">
        <v>3</v>
      </c>
      <c r="K67" s="373">
        <f t="shared" si="17"/>
        <v>3085.3846153846171</v>
      </c>
      <c r="L67" s="374">
        <f t="shared" si="18"/>
        <v>1028.461538461539</v>
      </c>
      <c r="M67" s="375">
        <v>0.25069444444444444</v>
      </c>
      <c r="N67" s="375">
        <v>0.26874999999999999</v>
      </c>
      <c r="O67" s="373">
        <v>20</v>
      </c>
      <c r="P67" s="496">
        <f t="shared" si="20"/>
        <v>25.999999999999986</v>
      </c>
      <c r="Q67" s="377"/>
      <c r="R67" s="377"/>
    </row>
    <row r="68" spans="1:18" ht="15.6" customHeight="1">
      <c r="A68" s="907"/>
      <c r="B68" s="366" t="s">
        <v>104</v>
      </c>
      <c r="C68" s="492"/>
      <c r="D68" s="400" t="s">
        <v>587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493"/>
      <c r="J68" s="372">
        <v>3</v>
      </c>
      <c r="K68" s="373">
        <f t="shared" si="17"/>
        <v>3186.6666666666683</v>
      </c>
      <c r="L68" s="374">
        <f t="shared" si="18"/>
        <v>1062.2222222222229</v>
      </c>
      <c r="M68" s="375">
        <v>0.28263888888888888</v>
      </c>
      <c r="N68" s="375">
        <v>0.30138888888888887</v>
      </c>
      <c r="O68" s="373">
        <v>20</v>
      </c>
      <c r="P68" s="496">
        <f t="shared" si="20"/>
        <v>26.999999999999986</v>
      </c>
      <c r="Q68" s="377">
        <v>0.30138888888888887</v>
      </c>
      <c r="R68" s="377">
        <v>0.3430555555555555</v>
      </c>
    </row>
    <row r="69" spans="1:18" ht="15.6" customHeight="1">
      <c r="A69" s="907"/>
      <c r="B69" s="366" t="s">
        <v>104</v>
      </c>
      <c r="C69" s="492"/>
      <c r="D69" s="394" t="s">
        <v>588</v>
      </c>
      <c r="E69" s="396"/>
      <c r="F69" s="369">
        <v>16.66</v>
      </c>
      <c r="G69" s="378">
        <v>2658</v>
      </c>
      <c r="H69" s="370">
        <f t="shared" si="19"/>
        <v>44282.28</v>
      </c>
      <c r="I69" s="493"/>
      <c r="J69" s="372">
        <v>4</v>
      </c>
      <c r="K69" s="373">
        <f t="shared" si="17"/>
        <v>3189.6000000000013</v>
      </c>
      <c r="L69" s="374">
        <f t="shared" si="18"/>
        <v>797.40000000000032</v>
      </c>
      <c r="M69" s="375">
        <v>0.36041666666666666</v>
      </c>
      <c r="N69" s="375">
        <v>0.39513888888888887</v>
      </c>
      <c r="O69" s="373">
        <v>25</v>
      </c>
      <c r="P69" s="496">
        <f t="shared" si="20"/>
        <v>49.999999999999986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589</v>
      </c>
      <c r="E70" s="396"/>
      <c r="F70" s="369">
        <v>30</v>
      </c>
      <c r="G70" s="378">
        <v>1315</v>
      </c>
      <c r="H70" s="370">
        <f t="shared" si="19"/>
        <v>39450</v>
      </c>
      <c r="I70" s="493"/>
      <c r="J70" s="372">
        <v>4</v>
      </c>
      <c r="K70" s="373">
        <f t="shared" si="17"/>
        <v>3156.0000000000009</v>
      </c>
      <c r="L70" s="374">
        <f t="shared" si="18"/>
        <v>789.00000000000023</v>
      </c>
      <c r="M70" s="375">
        <v>0.40902777777777777</v>
      </c>
      <c r="N70" s="375">
        <v>0.42638888888888887</v>
      </c>
      <c r="O70" s="373">
        <v>20</v>
      </c>
      <c r="P70" s="496">
        <f t="shared" si="20"/>
        <v>24.999999999999993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493"/>
      <c r="J71" s="372">
        <v>3</v>
      </c>
      <c r="K71" s="373">
        <f t="shared" si="17"/>
        <v>3187.6923076923058</v>
      </c>
      <c r="L71" s="374">
        <f t="shared" si="18"/>
        <v>1062.5641025641019</v>
      </c>
      <c r="M71" s="375">
        <v>0.44027777777777777</v>
      </c>
      <c r="N71" s="375">
        <v>0.49444444444444446</v>
      </c>
      <c r="O71" s="373">
        <v>20</v>
      </c>
      <c r="P71" s="496">
        <f t="shared" si="20"/>
        <v>78.000000000000043</v>
      </c>
      <c r="Q71" s="377"/>
      <c r="R71" s="377"/>
    </row>
    <row r="72" spans="1:18" ht="15.6" customHeight="1">
      <c r="A72" s="907"/>
      <c r="B72" s="366">
        <v>0</v>
      </c>
      <c r="C72" s="492"/>
      <c r="D72" s="400"/>
      <c r="E72" s="396"/>
      <c r="F72" s="369" t="s">
        <v>106</v>
      </c>
      <c r="G72" s="378"/>
      <c r="H72" s="370">
        <f t="shared" si="19"/>
        <v>0</v>
      </c>
      <c r="I72" s="493"/>
      <c r="J72" s="372"/>
      <c r="K72" s="373"/>
      <c r="L72" s="374"/>
      <c r="M72" s="375"/>
      <c r="N72" s="375"/>
      <c r="O72" s="373"/>
      <c r="P72" s="496"/>
      <c r="Q72" s="377"/>
      <c r="R72" s="377"/>
    </row>
    <row r="73" spans="1:18" ht="15.6" customHeight="1">
      <c r="A73" s="907"/>
      <c r="B73" s="366">
        <v>0</v>
      </c>
      <c r="C73" s="492"/>
      <c r="D73" s="400"/>
      <c r="E73" s="396"/>
      <c r="F73" s="369" t="s">
        <v>106</v>
      </c>
      <c r="G73" s="378"/>
      <c r="H73" s="370">
        <f t="shared" si="19"/>
        <v>0</v>
      </c>
      <c r="I73" s="493"/>
      <c r="J73" s="372"/>
      <c r="K73" s="373"/>
      <c r="L73" s="374"/>
      <c r="M73" s="375"/>
      <c r="N73" s="375"/>
      <c r="O73" s="373"/>
      <c r="P73" s="496"/>
      <c r="Q73" s="377"/>
      <c r="R73" s="377"/>
    </row>
    <row r="74" spans="1:18" ht="15.6" customHeight="1">
      <c r="A74" s="907"/>
      <c r="B74" s="366">
        <v>0</v>
      </c>
      <c r="C74" s="492"/>
      <c r="D74" s="400"/>
      <c r="E74" s="396"/>
      <c r="F74" s="369" t="s">
        <v>106</v>
      </c>
      <c r="G74" s="378"/>
      <c r="H74" s="370">
        <f t="shared" si="19"/>
        <v>0</v>
      </c>
      <c r="I74" s="493"/>
      <c r="J74" s="372"/>
      <c r="K74" s="373"/>
      <c r="L74" s="374"/>
      <c r="M74" s="375"/>
      <c r="N74" s="375"/>
      <c r="O74" s="373"/>
      <c r="P74" s="496"/>
      <c r="Q74" s="377"/>
      <c r="R74" s="377"/>
    </row>
    <row r="75" spans="1:18" ht="15.75" customHeight="1">
      <c r="A75" s="908"/>
      <c r="B75" s="366">
        <v>0</v>
      </c>
      <c r="C75" s="6" t="s">
        <v>590</v>
      </c>
      <c r="D75" s="895" t="s">
        <v>569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3122.8329670329663</v>
      </c>
      <c r="L75" s="389">
        <f>AVERAGE(L65:L74)</f>
        <v>931.19511599511588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96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491"/>
      <c r="H77" s="370">
        <f t="shared" si="13"/>
        <v>0</v>
      </c>
      <c r="I77" s="493"/>
      <c r="J77" s="372"/>
      <c r="K77" s="373"/>
      <c r="L77" s="374"/>
      <c r="M77" s="375"/>
      <c r="N77" s="375"/>
      <c r="O77" s="365"/>
      <c r="P77" s="496"/>
      <c r="Q77" s="365"/>
      <c r="R77" s="365"/>
    </row>
    <row r="78" spans="1:18">
      <c r="A78" s="909"/>
      <c r="B78" s="366">
        <v>0</v>
      </c>
      <c r="C78" s="383"/>
      <c r="D78" s="497"/>
      <c r="E78" s="497"/>
      <c r="F78" s="369" t="s">
        <v>106</v>
      </c>
      <c r="G78" s="397"/>
      <c r="H78" s="370">
        <f t="shared" si="13"/>
        <v>0</v>
      </c>
      <c r="I78" s="493"/>
      <c r="J78" s="372"/>
      <c r="K78" s="373"/>
      <c r="L78" s="374"/>
      <c r="M78" s="375"/>
      <c r="N78" s="375"/>
      <c r="O78" s="365"/>
      <c r="P78" s="496"/>
      <c r="Q78" s="365"/>
      <c r="R78" s="365"/>
    </row>
    <row r="79" spans="1:18">
      <c r="A79" s="909"/>
      <c r="B79" s="366">
        <v>0</v>
      </c>
      <c r="C79" s="383"/>
      <c r="D79" s="497"/>
      <c r="E79" s="497"/>
      <c r="F79" s="369" t="s">
        <v>106</v>
      </c>
      <c r="G79" s="397"/>
      <c r="H79" s="370">
        <f t="shared" si="13"/>
        <v>0</v>
      </c>
      <c r="I79" s="493"/>
      <c r="J79" s="372"/>
      <c r="K79" s="373"/>
      <c r="L79" s="374"/>
      <c r="M79" s="375"/>
      <c r="N79" s="375"/>
      <c r="O79" s="365"/>
      <c r="P79" s="496"/>
      <c r="Q79" s="365"/>
      <c r="R79" s="365"/>
    </row>
    <row r="80" spans="1:18">
      <c r="A80" s="909"/>
      <c r="B80" s="366">
        <v>0</v>
      </c>
      <c r="C80" s="383"/>
      <c r="D80" s="497"/>
      <c r="E80" s="497"/>
      <c r="F80" s="369" t="s">
        <v>106</v>
      </c>
      <c r="G80" s="397"/>
      <c r="H80" s="370">
        <f t="shared" si="13"/>
        <v>0</v>
      </c>
      <c r="I80" s="493"/>
      <c r="J80" s="372"/>
      <c r="K80" s="373"/>
      <c r="L80" s="374"/>
      <c r="M80" s="375"/>
      <c r="N80" s="375"/>
      <c r="O80" s="365"/>
      <c r="P80" s="496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569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591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93"/>
      <c r="J82" s="372"/>
      <c r="K82" s="373"/>
      <c r="L82" s="374"/>
      <c r="M82" s="375"/>
      <c r="N82" s="375"/>
      <c r="O82" s="373"/>
      <c r="P82" s="496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93"/>
      <c r="J83" s="372"/>
      <c r="K83" s="373"/>
      <c r="L83" s="374"/>
      <c r="M83" s="375"/>
      <c r="N83" s="375"/>
      <c r="O83" s="373"/>
      <c r="P83" s="496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491"/>
      <c r="H86" s="423">
        <f t="shared" si="21"/>
        <v>0</v>
      </c>
      <c r="I86" s="4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491"/>
      <c r="H87" s="423">
        <f t="shared" si="21"/>
        <v>0</v>
      </c>
      <c r="I87" s="4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491"/>
      <c r="H88" s="423">
        <f t="shared" si="21"/>
        <v>0</v>
      </c>
      <c r="I88" s="4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491"/>
      <c r="H89" s="423">
        <f t="shared" si="21"/>
        <v>0</v>
      </c>
      <c r="I89" s="4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491"/>
      <c r="H90" s="423">
        <f t="shared" si="21"/>
        <v>0</v>
      </c>
      <c r="I90" s="4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575</v>
      </c>
      <c r="D91" s="914" t="s">
        <v>569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592</v>
      </c>
      <c r="B92" s="366" t="s">
        <v>104</v>
      </c>
      <c r="C92" s="383"/>
      <c r="D92" s="427" t="s">
        <v>593</v>
      </c>
      <c r="E92" s="421"/>
      <c r="F92" s="369">
        <v>24.54</v>
      </c>
      <c r="G92" s="491">
        <v>1296</v>
      </c>
      <c r="H92" s="370">
        <f t="shared" ref="H92:H99" si="22">F92*G92</f>
        <v>31803.84</v>
      </c>
      <c r="I92" s="493"/>
      <c r="J92" s="372">
        <v>3</v>
      </c>
      <c r="K92" s="373">
        <f>G92/P92*60</f>
        <v>2221.7142857142835</v>
      </c>
      <c r="L92" s="374">
        <f t="shared" ref="L92:L94" si="23">K92/J92</f>
        <v>740.57142857142787</v>
      </c>
      <c r="M92" s="375">
        <v>0.72222222222222221</v>
      </c>
      <c r="N92" s="375">
        <v>0.74652777777777779</v>
      </c>
      <c r="O92" s="365">
        <v>20</v>
      </c>
      <c r="P92" s="496">
        <f>(N92-M92)*24*60</f>
        <v>35.000000000000036</v>
      </c>
      <c r="Q92" s="377"/>
      <c r="R92" s="377"/>
    </row>
    <row r="93" spans="1:18">
      <c r="A93" s="916"/>
      <c r="B93" s="366" t="s">
        <v>104</v>
      </c>
      <c r="C93" s="383"/>
      <c r="D93" s="395" t="s">
        <v>594</v>
      </c>
      <c r="E93" s="415"/>
      <c r="F93" s="369">
        <v>23.27</v>
      </c>
      <c r="G93" s="378">
        <v>572</v>
      </c>
      <c r="H93" s="370">
        <f t="shared" si="22"/>
        <v>13310.44</v>
      </c>
      <c r="I93" s="493"/>
      <c r="J93" s="372">
        <v>4</v>
      </c>
      <c r="K93" s="373">
        <f t="shared" ref="K93:K94" si="24">G93/P93*60</f>
        <v>2287.9999999999836</v>
      </c>
      <c r="L93" s="374">
        <f t="shared" si="23"/>
        <v>571.99999999999591</v>
      </c>
      <c r="M93" s="375">
        <v>0.76041666666666663</v>
      </c>
      <c r="N93" s="375">
        <v>0.77083333333333337</v>
      </c>
      <c r="O93" s="365">
        <v>20</v>
      </c>
      <c r="P93" s="496">
        <f>(N93-M93)*24*60</f>
        <v>15.000000000000107</v>
      </c>
      <c r="Q93" s="377"/>
      <c r="R93" s="377"/>
    </row>
    <row r="94" spans="1:18">
      <c r="A94" s="916"/>
      <c r="B94" s="366" t="s">
        <v>104</v>
      </c>
      <c r="C94" s="383"/>
      <c r="D94" s="395" t="s">
        <v>595</v>
      </c>
      <c r="E94" s="415"/>
      <c r="F94" s="369">
        <v>24.33</v>
      </c>
      <c r="G94" s="378">
        <v>1186</v>
      </c>
      <c r="H94" s="370">
        <f t="shared" si="22"/>
        <v>28855.379999999997</v>
      </c>
      <c r="I94" s="493"/>
      <c r="J94" s="372">
        <v>4</v>
      </c>
      <c r="K94" s="373">
        <f t="shared" si="24"/>
        <v>2033.1428571428551</v>
      </c>
      <c r="L94" s="374">
        <f t="shared" si="23"/>
        <v>508.28571428571377</v>
      </c>
      <c r="M94" s="375">
        <v>0.78472222222222221</v>
      </c>
      <c r="N94" s="375">
        <v>0.80902777777777779</v>
      </c>
      <c r="O94" s="365">
        <v>20</v>
      </c>
      <c r="P94" s="496">
        <f>(N94-M94)*24*60</f>
        <v>35.000000000000036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93"/>
      <c r="J95" s="372"/>
      <c r="K95" s="373"/>
      <c r="L95" s="374"/>
      <c r="M95" s="375"/>
      <c r="N95" s="375"/>
      <c r="O95" s="365"/>
      <c r="P95" s="496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93"/>
      <c r="J96" s="372"/>
      <c r="K96" s="373"/>
      <c r="L96" s="374"/>
      <c r="M96" s="375"/>
      <c r="N96" s="375"/>
      <c r="O96" s="365"/>
      <c r="P96" s="496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93"/>
      <c r="J97" s="372"/>
      <c r="K97" s="373"/>
      <c r="L97" s="374"/>
      <c r="M97" s="375"/>
      <c r="N97" s="375"/>
      <c r="O97" s="365"/>
      <c r="P97" s="496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93"/>
      <c r="J98" s="372"/>
      <c r="K98" s="373"/>
      <c r="L98" s="374"/>
      <c r="M98" s="375"/>
      <c r="N98" s="375"/>
      <c r="O98" s="365"/>
      <c r="P98" s="496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93"/>
      <c r="J99" s="372"/>
      <c r="K99" s="373"/>
      <c r="L99" s="374"/>
      <c r="M99" s="375"/>
      <c r="N99" s="375"/>
      <c r="O99" s="365"/>
      <c r="P99" s="496"/>
      <c r="Q99" s="377"/>
      <c r="R99" s="377"/>
    </row>
    <row r="100" spans="1:18" ht="15.75" customHeight="1">
      <c r="A100" s="917"/>
      <c r="B100" s="366">
        <v>0</v>
      </c>
      <c r="C100" s="6" t="s">
        <v>596</v>
      </c>
      <c r="D100" s="918" t="s">
        <v>569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2180.9523809523739</v>
      </c>
      <c r="L100" s="389">
        <f>AVERAGE(L92:L99)</f>
        <v>606.95238095237926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597</v>
      </c>
      <c r="B101" s="366" t="s">
        <v>104</v>
      </c>
      <c r="C101" s="6"/>
      <c r="D101" s="415" t="s">
        <v>329</v>
      </c>
      <c r="E101" s="429"/>
      <c r="F101" s="369">
        <v>25.03</v>
      </c>
      <c r="G101" s="491">
        <v>754</v>
      </c>
      <c r="H101" s="370">
        <f t="shared" ref="H101:H110" si="25">F101*G101</f>
        <v>18872.620000000003</v>
      </c>
      <c r="I101" s="493"/>
      <c r="J101" s="372">
        <v>4</v>
      </c>
      <c r="K101" s="373">
        <f>G101/P101*60</f>
        <v>3016.0000000000105</v>
      </c>
      <c r="L101" s="374">
        <f t="shared" ref="L101:L107" si="26">K101/J101</f>
        <v>754.00000000000261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491">
        <v>2979</v>
      </c>
      <c r="H102" s="370">
        <f t="shared" si="25"/>
        <v>85110.03</v>
      </c>
      <c r="I102" s="493"/>
      <c r="J102" s="372">
        <v>3</v>
      </c>
      <c r="K102" s="373">
        <f t="shared" ref="K102:K107" si="28">G102/P102*60</f>
        <v>2978.999999999995</v>
      </c>
      <c r="L102" s="374">
        <f t="shared" si="26"/>
        <v>992.99999999999829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20"/>
      <c r="B103" s="366">
        <v>0</v>
      </c>
      <c r="C103" s="6"/>
      <c r="D103" s="395" t="s">
        <v>598</v>
      </c>
      <c r="E103" s="395"/>
      <c r="F103" s="369" t="s">
        <v>106</v>
      </c>
      <c r="G103" s="491">
        <v>269</v>
      </c>
      <c r="H103" s="370">
        <f t="shared" si="25"/>
        <v>0</v>
      </c>
      <c r="I103" s="493"/>
      <c r="J103" s="372">
        <v>5</v>
      </c>
      <c r="K103" s="373">
        <f t="shared" si="28"/>
        <v>3228.0000000001146</v>
      </c>
      <c r="L103" s="374">
        <f t="shared" si="26"/>
        <v>645.60000000002287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20"/>
      <c r="B104" s="366">
        <v>0</v>
      </c>
      <c r="C104" s="6"/>
      <c r="D104" s="395" t="s">
        <v>599</v>
      </c>
      <c r="E104" s="415"/>
      <c r="F104" s="369" t="s">
        <v>106</v>
      </c>
      <c r="G104" s="491">
        <v>429</v>
      </c>
      <c r="H104" s="370">
        <f t="shared" si="25"/>
        <v>0</v>
      </c>
      <c r="I104" s="493"/>
      <c r="J104" s="372">
        <v>5</v>
      </c>
      <c r="K104" s="373">
        <f t="shared" si="28"/>
        <v>2574.00000000005</v>
      </c>
      <c r="L104" s="374">
        <f t="shared" si="26"/>
        <v>514.80000000000996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491">
        <v>1523</v>
      </c>
      <c r="H105" s="370">
        <f t="shared" si="25"/>
        <v>37800.86</v>
      </c>
      <c r="I105" s="493"/>
      <c r="J105" s="372">
        <v>4</v>
      </c>
      <c r="K105" s="373">
        <f t="shared" si="28"/>
        <v>3046.0000000000109</v>
      </c>
      <c r="L105" s="374">
        <f t="shared" si="26"/>
        <v>761.50000000000273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20"/>
      <c r="B106" s="366" t="s">
        <v>104</v>
      </c>
      <c r="C106" s="6"/>
      <c r="D106" s="395" t="s">
        <v>600</v>
      </c>
      <c r="E106" s="429"/>
      <c r="F106" s="369">
        <v>30</v>
      </c>
      <c r="G106" s="378">
        <v>1490</v>
      </c>
      <c r="H106" s="370">
        <f t="shared" si="25"/>
        <v>44700</v>
      </c>
      <c r="I106" s="493"/>
      <c r="J106" s="372">
        <v>3</v>
      </c>
      <c r="K106" s="373">
        <f t="shared" si="28"/>
        <v>2979.9999999999945</v>
      </c>
      <c r="L106" s="374">
        <f t="shared" si="26"/>
        <v>993.33333333333155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491">
        <v>8470</v>
      </c>
      <c r="H107" s="370">
        <f t="shared" si="25"/>
        <v>120999.99999999997</v>
      </c>
      <c r="I107" s="493"/>
      <c r="J107" s="372">
        <v>3</v>
      </c>
      <c r="K107" s="373">
        <f t="shared" si="28"/>
        <v>3176.2500000462205</v>
      </c>
      <c r="L107" s="374">
        <f t="shared" si="26"/>
        <v>1058.7500000154068</v>
      </c>
      <c r="M107" s="375">
        <v>46238.951388888891</v>
      </c>
      <c r="N107" s="375">
        <v>46239.0625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491"/>
      <c r="H108" s="370">
        <f t="shared" si="25"/>
        <v>0</v>
      </c>
      <c r="I108" s="4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491"/>
      <c r="H109" s="370">
        <f t="shared" si="25"/>
        <v>0</v>
      </c>
      <c r="I109" s="4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491"/>
      <c r="H110" s="370">
        <f t="shared" si="25"/>
        <v>0</v>
      </c>
      <c r="I110" s="4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584</v>
      </c>
      <c r="D111" s="887" t="s">
        <v>569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2999.8928571494848</v>
      </c>
      <c r="L111" s="389">
        <f>AVERAGE(L101:L110)</f>
        <v>817.28333333553928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601</v>
      </c>
      <c r="B112" s="366" t="s">
        <v>104</v>
      </c>
      <c r="C112" s="6"/>
      <c r="D112" s="400" t="s">
        <v>338</v>
      </c>
      <c r="E112" s="432"/>
      <c r="F112" s="369">
        <v>16.7</v>
      </c>
      <c r="G112" s="491">
        <v>1056</v>
      </c>
      <c r="H112" s="422">
        <f t="shared" si="13"/>
        <v>17635.2</v>
      </c>
      <c r="I112" s="493"/>
      <c r="J112" s="372">
        <v>3</v>
      </c>
      <c r="K112" s="373">
        <f t="shared" ref="K112:K118" si="29">G112/P112*60</f>
        <v>3167.9999999999859</v>
      </c>
      <c r="L112" s="374">
        <f t="shared" ref="L112:L118" si="30">K112/J112</f>
        <v>1055.9999999999952</v>
      </c>
      <c r="M112" s="375">
        <v>0.72222222222222221</v>
      </c>
      <c r="N112" s="375">
        <v>0.73611111111111116</v>
      </c>
      <c r="O112" s="365">
        <v>20</v>
      </c>
      <c r="P112" s="496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497" t="s">
        <v>339</v>
      </c>
      <c r="E113" s="497"/>
      <c r="F113" s="369">
        <v>18.18</v>
      </c>
      <c r="G113" s="491">
        <v>1145</v>
      </c>
      <c r="H113" s="422">
        <f t="shared" si="13"/>
        <v>20816.099999999999</v>
      </c>
      <c r="I113" s="493"/>
      <c r="J113" s="372">
        <v>4</v>
      </c>
      <c r="K113" s="373">
        <f t="shared" si="29"/>
        <v>2747.9999999999923</v>
      </c>
      <c r="L113" s="374">
        <f t="shared" si="30"/>
        <v>686.99999999999807</v>
      </c>
      <c r="M113" s="375">
        <v>0.75</v>
      </c>
      <c r="N113" s="375">
        <v>0.76736111111111116</v>
      </c>
      <c r="O113" s="365">
        <v>20</v>
      </c>
      <c r="P113" s="496">
        <f t="shared" si="31"/>
        <v>25.000000000000071</v>
      </c>
      <c r="Q113" s="377"/>
      <c r="R113" s="377"/>
    </row>
    <row r="114" spans="1:18">
      <c r="A114" s="922"/>
      <c r="B114" s="366" t="s">
        <v>104</v>
      </c>
      <c r="C114" s="393"/>
      <c r="D114" s="497" t="s">
        <v>602</v>
      </c>
      <c r="E114" s="395"/>
      <c r="F114" s="369">
        <v>18.18</v>
      </c>
      <c r="G114" s="491">
        <v>1231</v>
      </c>
      <c r="H114" s="422">
        <f t="shared" si="13"/>
        <v>22379.579999999998</v>
      </c>
      <c r="I114" s="493"/>
      <c r="J114" s="372">
        <v>3</v>
      </c>
      <c r="K114" s="373">
        <f t="shared" si="29"/>
        <v>2954.3999999999915</v>
      </c>
      <c r="L114" s="374">
        <f t="shared" si="30"/>
        <v>984.79999999999711</v>
      </c>
      <c r="M114" s="375">
        <v>0.78125</v>
      </c>
      <c r="N114" s="375">
        <v>0.79861111111111116</v>
      </c>
      <c r="O114" s="365">
        <v>20</v>
      </c>
      <c r="P114" s="496">
        <f t="shared" si="31"/>
        <v>25.000000000000071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491">
        <v>5525</v>
      </c>
      <c r="H115" s="422">
        <f t="shared" si="13"/>
        <v>92046.5</v>
      </c>
      <c r="I115" s="493"/>
      <c r="J115" s="372">
        <v>4</v>
      </c>
      <c r="K115" s="373">
        <f t="shared" si="29"/>
        <v>3013.6363636363658</v>
      </c>
      <c r="L115" s="374">
        <f t="shared" si="30"/>
        <v>753.40909090909145</v>
      </c>
      <c r="M115" s="375">
        <v>0.8125</v>
      </c>
      <c r="N115" s="375">
        <v>0.88888888888888884</v>
      </c>
      <c r="O115" s="365">
        <v>20</v>
      </c>
      <c r="P115" s="496">
        <f t="shared" si="31"/>
        <v>109.99999999999993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91">
        <v>1008</v>
      </c>
      <c r="H116" s="422">
        <f t="shared" si="13"/>
        <v>22460.072727272727</v>
      </c>
      <c r="I116" s="493"/>
      <c r="J116" s="372">
        <v>4</v>
      </c>
      <c r="K116" s="373">
        <f t="shared" si="29"/>
        <v>3024.0000000000105</v>
      </c>
      <c r="L116" s="374">
        <f t="shared" si="30"/>
        <v>756.00000000000261</v>
      </c>
      <c r="M116" s="375">
        <v>0.90277777777777779</v>
      </c>
      <c r="N116" s="424">
        <v>0.91666666666666663</v>
      </c>
      <c r="O116" s="365">
        <v>20</v>
      </c>
      <c r="P116" s="49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91">
        <v>3722</v>
      </c>
      <c r="H117" s="422">
        <f t="shared" ref="H117:H123" si="32">F117*G117</f>
        <v>66589.963636363638</v>
      </c>
      <c r="I117" s="493"/>
      <c r="J117" s="372">
        <v>3</v>
      </c>
      <c r="K117" s="373">
        <f t="shared" si="29"/>
        <v>2977.5999998613447</v>
      </c>
      <c r="L117" s="374">
        <f t="shared" si="30"/>
        <v>992.53333328711494</v>
      </c>
      <c r="M117" s="375">
        <v>46238.972222222219</v>
      </c>
      <c r="N117" s="375">
        <v>46239.024305555555</v>
      </c>
      <c r="O117" s="373">
        <v>20</v>
      </c>
      <c r="P117" s="496">
        <f t="shared" si="31"/>
        <v>75.00000000349246</v>
      </c>
      <c r="Q117" s="377"/>
      <c r="R117" s="377"/>
    </row>
    <row r="118" spans="1:18">
      <c r="A118" s="922"/>
      <c r="B118" s="366" t="s">
        <v>104</v>
      </c>
      <c r="C118" s="393"/>
      <c r="D118" s="395" t="s">
        <v>603</v>
      </c>
      <c r="E118" s="412"/>
      <c r="F118" s="369">
        <v>14.03</v>
      </c>
      <c r="G118" s="491">
        <v>6299</v>
      </c>
      <c r="H118" s="422">
        <f t="shared" si="32"/>
        <v>88374.97</v>
      </c>
      <c r="I118" s="493"/>
      <c r="J118" s="372">
        <v>3</v>
      </c>
      <c r="K118" s="373">
        <f t="shared" si="29"/>
        <v>3023.52</v>
      </c>
      <c r="L118" s="374">
        <f t="shared" si="30"/>
        <v>1007.84</v>
      </c>
      <c r="M118" s="375">
        <v>3.8194444444444441E-2</v>
      </c>
      <c r="N118" s="375">
        <v>0.125</v>
      </c>
      <c r="O118" s="373">
        <v>20</v>
      </c>
      <c r="P118" s="496">
        <f t="shared" si="31"/>
        <v>124.99999999999999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491"/>
      <c r="H119" s="422">
        <f t="shared" si="32"/>
        <v>0</v>
      </c>
      <c r="I119" s="493"/>
      <c r="J119" s="372"/>
      <c r="K119" s="373"/>
      <c r="L119" s="374"/>
      <c r="M119" s="375"/>
      <c r="N119" s="375"/>
      <c r="O119" s="365"/>
      <c r="P119" s="496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491"/>
      <c r="H120" s="422">
        <f t="shared" si="32"/>
        <v>0</v>
      </c>
      <c r="I120" s="493"/>
      <c r="J120" s="372"/>
      <c r="K120" s="373"/>
      <c r="L120" s="374"/>
      <c r="M120" s="375"/>
      <c r="N120" s="375"/>
      <c r="O120" s="365"/>
      <c r="P120" s="496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491"/>
      <c r="H121" s="422">
        <f t="shared" si="32"/>
        <v>0</v>
      </c>
      <c r="I121" s="493"/>
      <c r="J121" s="372"/>
      <c r="K121" s="373"/>
      <c r="L121" s="374"/>
      <c r="M121" s="375"/>
      <c r="N121" s="375"/>
      <c r="O121" s="365"/>
      <c r="P121" s="496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491"/>
      <c r="H122" s="422">
        <f t="shared" si="32"/>
        <v>0</v>
      </c>
      <c r="I122" s="493"/>
      <c r="J122" s="372"/>
      <c r="K122" s="373"/>
      <c r="L122" s="374"/>
      <c r="M122" s="375"/>
      <c r="N122" s="375"/>
      <c r="O122" s="365"/>
      <c r="P122" s="496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491"/>
      <c r="H123" s="422">
        <f t="shared" si="32"/>
        <v>0</v>
      </c>
      <c r="I123" s="493"/>
      <c r="J123" s="372"/>
      <c r="K123" s="373"/>
      <c r="L123" s="374"/>
      <c r="M123" s="375"/>
      <c r="N123" s="375"/>
      <c r="O123" s="365"/>
      <c r="P123" s="496"/>
      <c r="Q123" s="377"/>
      <c r="R123" s="377"/>
    </row>
    <row r="124" spans="1:18" ht="17.399999999999999" customHeight="1">
      <c r="A124" s="922"/>
      <c r="B124" s="383">
        <v>0</v>
      </c>
      <c r="C124" s="6" t="s">
        <v>590</v>
      </c>
      <c r="D124" s="923" t="s">
        <v>569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2987.0223376425274</v>
      </c>
      <c r="L124" s="389">
        <f>AVERAGE(L112:L123)</f>
        <v>891.0832034565999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B7" sqref="B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470" t="s">
        <v>488</v>
      </c>
      <c r="E1" s="29">
        <f>SUM(G5:G173)</f>
        <v>175811.10000000006</v>
      </c>
      <c r="F1" s="471" t="s">
        <v>3</v>
      </c>
      <c r="G1" s="30">
        <f>SUM(H5:H173)</f>
        <v>7070102.9691206962</v>
      </c>
      <c r="H1" s="467" t="s">
        <v>37</v>
      </c>
      <c r="I1" s="31">
        <f>M17+M30+M43+M56+M69+M82+M95+M108+M121+M134+M147+M160+M173</f>
        <v>191.86388888888894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489</v>
      </c>
      <c r="Q1" s="987"/>
      <c r="R1" s="987"/>
      <c r="S1" s="987"/>
      <c r="T1" s="987" t="s">
        <v>490</v>
      </c>
      <c r="U1" s="987"/>
      <c r="V1" s="987"/>
      <c r="W1" s="987"/>
      <c r="X1" s="987"/>
      <c r="Y1" s="987"/>
      <c r="Z1" s="32" t="s">
        <v>491</v>
      </c>
      <c r="AA1" s="32" t="s">
        <v>492</v>
      </c>
      <c r="AB1" s="994" t="s">
        <v>493</v>
      </c>
      <c r="AC1" s="995"/>
      <c r="AD1" s="32" t="s">
        <v>491</v>
      </c>
      <c r="AE1" s="32" t="s">
        <v>494</v>
      </c>
      <c r="AF1" s="987" t="s">
        <v>495</v>
      </c>
      <c r="AG1" s="988"/>
      <c r="AH1" s="988"/>
    </row>
    <row r="2" spans="1:34" ht="26.25" customHeight="1">
      <c r="A2" s="989" t="s">
        <v>496</v>
      </c>
      <c r="B2" s="989"/>
      <c r="C2" s="470"/>
      <c r="D2" s="470" t="s">
        <v>497</v>
      </c>
      <c r="E2" s="34">
        <f>AVERAGE(O17,O30,O43,O56,O69,O82,O95,O108,O121,O134,O147,O160,O173)</f>
        <v>130.34976889885883</v>
      </c>
      <c r="F2" s="35" t="s">
        <v>40</v>
      </c>
      <c r="G2" s="36">
        <f>G1/E1</f>
        <v>40.214201316758121</v>
      </c>
      <c r="H2" s="467" t="s">
        <v>41</v>
      </c>
      <c r="I2" s="467">
        <f>COUNT(I5:I173)</f>
        <v>9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11</v>
      </c>
      <c r="AE2" s="38">
        <f>AE17+AE30+AE43+AE56+AE69+AE82+AE95+AE108+AE121+AE134+AE147+AE160+AE173</f>
        <v>2</v>
      </c>
      <c r="AF2" s="988"/>
      <c r="AG2" s="988"/>
      <c r="AH2" s="988"/>
    </row>
    <row r="3" spans="1:34" ht="30.6" customHeight="1">
      <c r="A3" s="928" t="s">
        <v>498</v>
      </c>
      <c r="B3" s="928" t="s">
        <v>42</v>
      </c>
      <c r="C3" s="985"/>
      <c r="D3" s="928" t="s">
        <v>499</v>
      </c>
      <c r="E3" s="928"/>
      <c r="F3" s="985" t="s">
        <v>43</v>
      </c>
      <c r="G3" s="977" t="s">
        <v>44</v>
      </c>
      <c r="H3" s="985" t="s">
        <v>45</v>
      </c>
      <c r="I3" s="979" t="s">
        <v>500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501</v>
      </c>
      <c r="O3" s="957" t="s">
        <v>497</v>
      </c>
      <c r="P3" s="983" t="s">
        <v>502</v>
      </c>
      <c r="Q3" s="957" t="s">
        <v>497</v>
      </c>
      <c r="R3" s="984" t="s">
        <v>503</v>
      </c>
      <c r="S3" s="958" t="s">
        <v>504</v>
      </c>
      <c r="T3" s="977" t="s">
        <v>48</v>
      </c>
      <c r="U3" s="977"/>
      <c r="V3" s="978" t="s">
        <v>49</v>
      </c>
      <c r="W3" s="979" t="s">
        <v>505</v>
      </c>
      <c r="X3" s="977" t="s">
        <v>506</v>
      </c>
      <c r="Y3" s="977"/>
      <c r="Z3" s="980" t="s">
        <v>507</v>
      </c>
      <c r="AA3" s="981"/>
      <c r="AB3" s="990" t="s">
        <v>508</v>
      </c>
      <c r="AC3" s="991"/>
      <c r="AD3" s="992" t="s">
        <v>509</v>
      </c>
      <c r="AE3" s="993"/>
      <c r="AF3" s="982" t="s">
        <v>501</v>
      </c>
      <c r="AG3" s="984" t="s">
        <v>503</v>
      </c>
      <c r="AH3" s="958" t="s">
        <v>504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477" t="s">
        <v>50</v>
      </c>
      <c r="U4" s="477" t="s">
        <v>51</v>
      </c>
      <c r="V4" s="977"/>
      <c r="W4" s="979"/>
      <c r="X4" s="471" t="s">
        <v>510</v>
      </c>
      <c r="Y4" s="471" t="s">
        <v>36</v>
      </c>
      <c r="Z4" s="477" t="s">
        <v>511</v>
      </c>
      <c r="AA4" s="477" t="s">
        <v>512</v>
      </c>
      <c r="AB4" s="991"/>
      <c r="AC4" s="991"/>
      <c r="AD4" s="477" t="s">
        <v>513</v>
      </c>
      <c r="AE4" s="39" t="s">
        <v>514</v>
      </c>
      <c r="AF4" s="982"/>
      <c r="AG4" s="984"/>
      <c r="AH4" s="958"/>
    </row>
    <row r="5" spans="1:34" ht="18.75" customHeight="1">
      <c r="A5" s="974" t="s">
        <v>515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6264</v>
      </c>
      <c r="H5" s="45">
        <f t="shared" ref="H5:H16" si="0">F5*G5</f>
        <v>236967.12</v>
      </c>
      <c r="I5" s="468"/>
      <c r="J5" s="46">
        <v>20</v>
      </c>
      <c r="K5" s="44">
        <v>2400</v>
      </c>
      <c r="L5" s="47">
        <v>120</v>
      </c>
      <c r="M5" s="469">
        <v>20</v>
      </c>
      <c r="N5" s="44">
        <f t="shared" ref="N5:N10" si="1">G5/W5*60</f>
        <v>2320.0000000000005</v>
      </c>
      <c r="O5" s="47">
        <f t="shared" ref="O5:O10" si="2">N5/M5</f>
        <v>116.00000000000003</v>
      </c>
      <c r="P5" s="48">
        <f t="shared" ref="P5:P10" si="3">M5-J5</f>
        <v>0</v>
      </c>
      <c r="Q5" s="49">
        <f t="shared" ref="Q5:Q10" si="4">O5-L5</f>
        <v>-3.9999999999999716</v>
      </c>
      <c r="R5" s="475">
        <f t="shared" ref="R5:R10" si="5">O5/L5</f>
        <v>0.9666666666666669</v>
      </c>
      <c r="S5" s="943">
        <f>R17</f>
        <v>0.93747105891262894</v>
      </c>
      <c r="T5" s="89">
        <v>0.25</v>
      </c>
      <c r="U5" s="89">
        <v>0.36249999999999999</v>
      </c>
      <c r="V5" s="471">
        <v>5</v>
      </c>
      <c r="W5" s="468">
        <f>(U5-T5)*24*60</f>
        <v>161.99999999999997</v>
      </c>
      <c r="X5" s="471"/>
      <c r="Y5" s="471"/>
      <c r="Z5" s="51"/>
      <c r="AA5" s="51"/>
      <c r="AB5" s="928"/>
      <c r="AC5" s="928"/>
      <c r="AD5" s="52">
        <v>1</v>
      </c>
      <c r="AE5" s="52"/>
      <c r="AF5" s="48">
        <f t="shared" ref="AF5:AF70" si="6">N5-K5</f>
        <v>-79.999999999999545</v>
      </c>
      <c r="AG5" s="475">
        <f t="shared" ref="AG5:AG70" si="7">N5/K5</f>
        <v>0.9666666666666669</v>
      </c>
      <c r="AH5" s="943">
        <f>AG17</f>
        <v>0.92097617633023354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4181</v>
      </c>
      <c r="H6" s="45">
        <f t="shared" si="0"/>
        <v>153568.12999999998</v>
      </c>
      <c r="I6" s="468"/>
      <c r="J6" s="46">
        <v>18</v>
      </c>
      <c r="K6" s="44">
        <v>2571</v>
      </c>
      <c r="L6" s="47">
        <v>142.83333333333334</v>
      </c>
      <c r="M6" s="469">
        <v>18</v>
      </c>
      <c r="N6" s="44">
        <f t="shared" si="1"/>
        <v>2366.603773584905</v>
      </c>
      <c r="O6" s="47">
        <f t="shared" si="2"/>
        <v>131.4779874213836</v>
      </c>
      <c r="P6" s="48">
        <f t="shared" si="3"/>
        <v>0</v>
      </c>
      <c r="Q6" s="49">
        <f t="shared" si="4"/>
        <v>-11.35534591194974</v>
      </c>
      <c r="R6" s="475">
        <f t="shared" si="5"/>
        <v>0.92049932850443594</v>
      </c>
      <c r="S6" s="943"/>
      <c r="T6" s="89">
        <v>0.37777777777777777</v>
      </c>
      <c r="U6" s="89">
        <v>0.4513888888888889</v>
      </c>
      <c r="V6" s="471">
        <v>22</v>
      </c>
      <c r="W6" s="468">
        <f t="shared" ref="W6:W17" si="8">(U6-T6)*24*60</f>
        <v>106.00000000000003</v>
      </c>
      <c r="X6" s="53">
        <v>0.36736111111111108</v>
      </c>
      <c r="Y6" s="53">
        <v>0.37638888888888888</v>
      </c>
      <c r="Z6" s="54"/>
      <c r="AA6" s="54"/>
      <c r="AB6" s="928"/>
      <c r="AC6" s="928"/>
      <c r="AD6" s="484"/>
      <c r="AE6" s="484"/>
      <c r="AF6" s="48">
        <f t="shared" si="6"/>
        <v>-204.39622641509504</v>
      </c>
      <c r="AG6" s="475">
        <f t="shared" si="7"/>
        <v>0.92049932850443605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2069</v>
      </c>
      <c r="H7" s="45">
        <f t="shared" si="0"/>
        <v>74256.41</v>
      </c>
      <c r="I7" s="468"/>
      <c r="J7" s="46">
        <v>18</v>
      </c>
      <c r="K7" s="44">
        <v>2571</v>
      </c>
      <c r="L7" s="47">
        <v>142.83333333333334</v>
      </c>
      <c r="M7" s="469">
        <v>17</v>
      </c>
      <c r="N7" s="44">
        <f t="shared" si="1"/>
        <v>2387.3076923076937</v>
      </c>
      <c r="O7" s="47">
        <f t="shared" si="2"/>
        <v>140.42986425339376</v>
      </c>
      <c r="P7" s="48">
        <f t="shared" si="3"/>
        <v>-1</v>
      </c>
      <c r="Q7" s="49">
        <f t="shared" si="4"/>
        <v>-2.4034690799395833</v>
      </c>
      <c r="R7" s="475">
        <f t="shared" si="5"/>
        <v>0.98317291192574385</v>
      </c>
      <c r="S7" s="943"/>
      <c r="T7" s="89">
        <v>0.45624999999999999</v>
      </c>
      <c r="U7" s="89">
        <v>0.49236111111111108</v>
      </c>
      <c r="V7" s="471">
        <v>7</v>
      </c>
      <c r="W7" s="468">
        <f t="shared" si="8"/>
        <v>51.999999999999972</v>
      </c>
      <c r="X7" s="53"/>
      <c r="Y7" s="53"/>
      <c r="Z7" s="54"/>
      <c r="AA7" s="54"/>
      <c r="AB7" s="928"/>
      <c r="AC7" s="928"/>
      <c r="AD7" s="484"/>
      <c r="AE7" s="484"/>
      <c r="AF7" s="48">
        <f t="shared" si="6"/>
        <v>-183.69230769230626</v>
      </c>
      <c r="AG7" s="475">
        <f t="shared" si="7"/>
        <v>0.92855219459653593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1527</v>
      </c>
      <c r="H8" s="45">
        <f t="shared" si="0"/>
        <v>44069.22</v>
      </c>
      <c r="I8" s="468"/>
      <c r="J8" s="46">
        <v>17</v>
      </c>
      <c r="K8" s="44">
        <v>2571</v>
      </c>
      <c r="L8" s="47">
        <v>151.23529411764707</v>
      </c>
      <c r="M8" s="469">
        <v>17</v>
      </c>
      <c r="N8" s="44">
        <f t="shared" si="1"/>
        <v>2349.2307692307677</v>
      </c>
      <c r="O8" s="47">
        <f t="shared" si="2"/>
        <v>138.1900452488687</v>
      </c>
      <c r="P8" s="48">
        <f t="shared" si="3"/>
        <v>0</v>
      </c>
      <c r="Q8" s="49">
        <f t="shared" si="4"/>
        <v>-13.045248868778373</v>
      </c>
      <c r="R8" s="475">
        <f t="shared" si="5"/>
        <v>0.9137420339287311</v>
      </c>
      <c r="S8" s="943"/>
      <c r="T8" s="89">
        <v>0.53194444444444433</v>
      </c>
      <c r="U8" s="89">
        <v>0.55902777777777768</v>
      </c>
      <c r="V8" s="471">
        <v>4</v>
      </c>
      <c r="W8" s="468">
        <f t="shared" si="8"/>
        <v>39.000000000000021</v>
      </c>
      <c r="X8" s="53"/>
      <c r="Y8" s="53"/>
      <c r="Z8" s="54"/>
      <c r="AA8" s="54"/>
      <c r="AB8" s="928"/>
      <c r="AC8" s="928"/>
      <c r="AD8" s="484"/>
      <c r="AE8" s="484"/>
      <c r="AF8" s="48">
        <f t="shared" si="6"/>
        <v>-221.76923076923231</v>
      </c>
      <c r="AG8" s="475">
        <f t="shared" si="7"/>
        <v>0.9137420339287311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2622</v>
      </c>
      <c r="H9" s="45">
        <f t="shared" si="0"/>
        <v>81570.42</v>
      </c>
      <c r="I9" s="484"/>
      <c r="J9" s="46">
        <v>18</v>
      </c>
      <c r="K9" s="44">
        <v>2769</v>
      </c>
      <c r="L9" s="47">
        <v>153.83333333333334</v>
      </c>
      <c r="M9" s="469">
        <v>18</v>
      </c>
      <c r="N9" s="44">
        <f t="shared" si="1"/>
        <v>2497.1428571428596</v>
      </c>
      <c r="O9" s="47">
        <f t="shared" si="2"/>
        <v>138.73015873015888</v>
      </c>
      <c r="P9" s="48">
        <f t="shared" si="3"/>
        <v>0</v>
      </c>
      <c r="Q9" s="49">
        <f t="shared" si="4"/>
        <v>-15.103174603174466</v>
      </c>
      <c r="R9" s="475">
        <f t="shared" si="5"/>
        <v>0.90182118351132523</v>
      </c>
      <c r="S9" s="943"/>
      <c r="T9" s="89">
        <v>0.56388888888888877</v>
      </c>
      <c r="U9" s="89">
        <v>0.60763888888888873</v>
      </c>
      <c r="V9" s="471">
        <v>7</v>
      </c>
      <c r="W9" s="468">
        <f t="shared" si="8"/>
        <v>62.999999999999936</v>
      </c>
      <c r="X9" s="53"/>
      <c r="Y9" s="53"/>
      <c r="Z9" s="54"/>
      <c r="AA9" s="54"/>
      <c r="AB9" s="928"/>
      <c r="AC9" s="928"/>
      <c r="AD9" s="484"/>
      <c r="AE9" s="484"/>
      <c r="AF9" s="48">
        <f t="shared" si="6"/>
        <v>-271.85714285714039</v>
      </c>
      <c r="AG9" s="475">
        <f t="shared" si="7"/>
        <v>0.90182118351132523</v>
      </c>
      <c r="AH9" s="943"/>
    </row>
    <row r="10" spans="1:34" ht="19.2" customHeight="1">
      <c r="A10" s="976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4780</v>
      </c>
      <c r="H10" s="45">
        <f t="shared" si="0"/>
        <v>180684</v>
      </c>
      <c r="I10" s="468"/>
      <c r="J10" s="46">
        <v>20</v>
      </c>
      <c r="K10" s="44">
        <v>2769</v>
      </c>
      <c r="L10" s="47">
        <v>138.44999999999999</v>
      </c>
      <c r="M10" s="469">
        <v>19</v>
      </c>
      <c r="N10" s="44">
        <f t="shared" si="1"/>
        <v>2493.9130434782592</v>
      </c>
      <c r="O10" s="47">
        <f t="shared" si="2"/>
        <v>131.25858123569785</v>
      </c>
      <c r="P10" s="48">
        <f t="shared" si="3"/>
        <v>-1</v>
      </c>
      <c r="Q10" s="49">
        <f t="shared" si="4"/>
        <v>-7.1914187643021421</v>
      </c>
      <c r="R10" s="475">
        <f t="shared" si="5"/>
        <v>0.94805764706173967</v>
      </c>
      <c r="S10" s="944"/>
      <c r="T10" s="89">
        <v>0.62361111111111089</v>
      </c>
      <c r="U10" s="89">
        <v>0.70347222222222205</v>
      </c>
      <c r="V10" s="471">
        <v>23</v>
      </c>
      <c r="W10" s="468">
        <f t="shared" si="8"/>
        <v>115.00000000000007</v>
      </c>
      <c r="X10" s="53">
        <v>0.61249999999999993</v>
      </c>
      <c r="Y10" s="53">
        <v>0.62222222222222223</v>
      </c>
      <c r="Z10" s="54"/>
      <c r="AA10" s="54"/>
      <c r="AB10" s="928"/>
      <c r="AC10" s="928"/>
      <c r="AD10" s="484"/>
      <c r="AE10" s="484"/>
      <c r="AF10" s="48">
        <f t="shared" si="6"/>
        <v>-275.08695652174083</v>
      </c>
      <c r="AG10" s="475">
        <f t="shared" si="7"/>
        <v>0.90065476470865269</v>
      </c>
      <c r="AH10" s="944"/>
    </row>
    <row r="11" spans="1:34" ht="19.2" customHeight="1">
      <c r="A11" s="976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68"/>
      <c r="J11" s="46"/>
      <c r="K11" s="44"/>
      <c r="L11" s="47"/>
      <c r="M11" s="469"/>
      <c r="N11" s="44"/>
      <c r="O11" s="47"/>
      <c r="P11" s="48"/>
      <c r="Q11" s="49"/>
      <c r="R11" s="475"/>
      <c r="S11" s="944"/>
      <c r="T11" s="89"/>
      <c r="U11" s="89"/>
      <c r="V11" s="471"/>
      <c r="W11" s="468">
        <f t="shared" si="8"/>
        <v>0</v>
      </c>
      <c r="X11" s="53"/>
      <c r="Y11" s="53"/>
      <c r="Z11" s="54"/>
      <c r="AA11" s="54"/>
      <c r="AB11" s="928"/>
      <c r="AC11" s="928"/>
      <c r="AD11" s="484"/>
      <c r="AE11" s="484"/>
      <c r="AF11" s="48">
        <f t="shared" si="6"/>
        <v>0</v>
      </c>
      <c r="AG11" s="475" t="e">
        <f t="shared" si="7"/>
        <v>#DIV/0!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8"/>
      <c r="J12" s="46"/>
      <c r="K12" s="44"/>
      <c r="L12" s="47"/>
      <c r="M12" s="469"/>
      <c r="N12" s="44"/>
      <c r="O12" s="47"/>
      <c r="P12" s="48"/>
      <c r="Q12" s="49"/>
      <c r="R12" s="475"/>
      <c r="S12" s="944"/>
      <c r="T12" s="89"/>
      <c r="U12" s="89"/>
      <c r="V12" s="471"/>
      <c r="W12" s="468">
        <f t="shared" si="8"/>
        <v>0</v>
      </c>
      <c r="X12" s="53"/>
      <c r="Y12" s="53"/>
      <c r="Z12" s="54"/>
      <c r="AA12" s="54"/>
      <c r="AB12" s="928"/>
      <c r="AC12" s="928"/>
      <c r="AD12" s="484"/>
      <c r="AE12" s="484"/>
      <c r="AF12" s="48">
        <f t="shared" si="6"/>
        <v>0</v>
      </c>
      <c r="AG12" s="475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72"/>
      <c r="J13" s="46"/>
      <c r="K13" s="44"/>
      <c r="L13" s="47"/>
      <c r="M13" s="62"/>
      <c r="N13" s="44"/>
      <c r="O13" s="47"/>
      <c r="P13" s="48"/>
      <c r="Q13" s="49"/>
      <c r="R13" s="475"/>
      <c r="S13" s="944"/>
      <c r="T13" s="89"/>
      <c r="U13" s="89"/>
      <c r="V13" s="472"/>
      <c r="W13" s="468">
        <f t="shared" si="8"/>
        <v>0</v>
      </c>
      <c r="X13" s="64"/>
      <c r="Y13" s="64"/>
      <c r="Z13" s="54"/>
      <c r="AA13" s="54"/>
      <c r="AB13" s="928"/>
      <c r="AC13" s="928"/>
      <c r="AD13" s="484"/>
      <c r="AE13" s="484"/>
      <c r="AF13" s="48">
        <f t="shared" si="6"/>
        <v>0</v>
      </c>
      <c r="AG13" s="475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72"/>
      <c r="J14" s="46"/>
      <c r="K14" s="44"/>
      <c r="L14" s="47"/>
      <c r="M14" s="62"/>
      <c r="N14" s="44"/>
      <c r="O14" s="47"/>
      <c r="P14" s="48"/>
      <c r="Q14" s="49"/>
      <c r="R14" s="475"/>
      <c r="S14" s="944"/>
      <c r="T14" s="89"/>
      <c r="U14" s="89"/>
      <c r="V14" s="472"/>
      <c r="W14" s="468">
        <f t="shared" si="8"/>
        <v>0</v>
      </c>
      <c r="X14" s="64"/>
      <c r="Y14" s="64"/>
      <c r="Z14" s="54"/>
      <c r="AA14" s="54"/>
      <c r="AB14" s="928"/>
      <c r="AC14" s="928"/>
      <c r="AD14" s="484"/>
      <c r="AE14" s="484"/>
      <c r="AF14" s="48">
        <f t="shared" si="6"/>
        <v>0</v>
      </c>
      <c r="AG14" s="475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72"/>
      <c r="J15" s="46"/>
      <c r="K15" s="44"/>
      <c r="L15" s="47"/>
      <c r="M15" s="62"/>
      <c r="N15" s="68"/>
      <c r="O15" s="47"/>
      <c r="P15" s="48"/>
      <c r="Q15" s="49"/>
      <c r="R15" s="475"/>
      <c r="S15" s="944"/>
      <c r="T15" s="89"/>
      <c r="U15" s="89"/>
      <c r="V15" s="472"/>
      <c r="W15" s="468">
        <f t="shared" si="8"/>
        <v>0</v>
      </c>
      <c r="X15" s="64"/>
      <c r="Y15" s="64"/>
      <c r="Z15" s="54"/>
      <c r="AA15" s="54"/>
      <c r="AB15" s="928"/>
      <c r="AC15" s="928"/>
      <c r="AD15" s="484"/>
      <c r="AE15" s="484"/>
      <c r="AF15" s="48">
        <f t="shared" si="6"/>
        <v>0</v>
      </c>
      <c r="AG15" s="475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72"/>
      <c r="J16" s="46"/>
      <c r="K16" s="44"/>
      <c r="L16" s="47"/>
      <c r="M16" s="62"/>
      <c r="N16" s="68"/>
      <c r="O16" s="47"/>
      <c r="P16" s="48"/>
      <c r="Q16" s="49"/>
      <c r="R16" s="475"/>
      <c r="S16" s="944"/>
      <c r="T16" s="89"/>
      <c r="U16" s="89"/>
      <c r="V16" s="472"/>
      <c r="W16" s="468">
        <f t="shared" si="8"/>
        <v>0</v>
      </c>
      <c r="X16" s="64"/>
      <c r="Y16" s="64"/>
      <c r="Z16" s="54"/>
      <c r="AA16" s="54"/>
      <c r="AB16" s="928"/>
      <c r="AC16" s="928"/>
      <c r="AD16" s="484"/>
      <c r="AE16" s="484"/>
      <c r="AF16" s="48">
        <f t="shared" si="6"/>
        <v>0</v>
      </c>
      <c r="AG16" s="475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517</v>
      </c>
      <c r="D17" s="938" t="s">
        <v>518</v>
      </c>
      <c r="E17" s="938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2402.3663559574143</v>
      </c>
      <c r="O17" s="73">
        <f t="shared" si="9"/>
        <v>132.68110614825048</v>
      </c>
      <c r="P17" s="65">
        <f t="shared" ref="P17:P26" si="10">M17-J17</f>
        <v>-0.33333333333333215</v>
      </c>
      <c r="Q17" s="74">
        <f t="shared" ref="Q17:Q26" si="11">O17-L17</f>
        <v>-8.8497762046906985</v>
      </c>
      <c r="R17" s="75">
        <f>O17/L17</f>
        <v>0.93747105891262894</v>
      </c>
      <c r="S17" s="944"/>
      <c r="T17" s="89"/>
      <c r="U17" s="89"/>
      <c r="V17" s="47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0</v>
      </c>
      <c r="AF17" s="65">
        <f t="shared" si="6"/>
        <v>-206.13364404258573</v>
      </c>
      <c r="AG17" s="476">
        <f t="shared" si="7"/>
        <v>0.92097617633023354</v>
      </c>
      <c r="AH17" s="944"/>
    </row>
    <row r="18" spans="1:34" ht="19.2" customHeight="1">
      <c r="A18" s="926" t="s">
        <v>519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462</v>
      </c>
      <c r="H18" s="84">
        <f t="shared" ref="H18:H29" si="12">F18*G18</f>
        <v>12705</v>
      </c>
      <c r="I18" s="48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1319.9999999999995</v>
      </c>
      <c r="O18" s="86">
        <f t="shared" ref="O18:O26" si="14">N18/M18</f>
        <v>109.99999999999996</v>
      </c>
      <c r="P18" s="54">
        <f t="shared" si="10"/>
        <v>0</v>
      </c>
      <c r="Q18" s="88">
        <f t="shared" si="11"/>
        <v>-56.6666666666667</v>
      </c>
      <c r="R18" s="478">
        <f t="shared" ref="R18:R26" si="15">O18/L18</f>
        <v>0.65999999999999981</v>
      </c>
      <c r="S18" s="927">
        <f>R30</f>
        <v>0.8611887818834365</v>
      </c>
      <c r="T18" s="89">
        <v>0.125</v>
      </c>
      <c r="U18" s="89">
        <v>0.13958333333333334</v>
      </c>
      <c r="V18" s="484">
        <v>5</v>
      </c>
      <c r="W18" s="90">
        <f>(U18-T18)*24*60</f>
        <v>21.000000000000007</v>
      </c>
      <c r="X18" s="86"/>
      <c r="Y18" s="86"/>
      <c r="Z18" s="54"/>
      <c r="AA18" s="54"/>
      <c r="AB18" s="928"/>
      <c r="AC18" s="928"/>
      <c r="AD18" s="484"/>
      <c r="AE18" s="484"/>
      <c r="AF18" s="91">
        <f t="shared" si="6"/>
        <v>-680.00000000000045</v>
      </c>
      <c r="AG18" s="92">
        <f t="shared" si="7"/>
        <v>0.65999999999999981</v>
      </c>
      <c r="AH18" s="969">
        <f>AG30</f>
        <v>0.88011378788785999</v>
      </c>
    </row>
    <row r="19" spans="1:34" ht="19.2" customHeight="1">
      <c r="A19" s="926"/>
      <c r="B19" s="482" t="s">
        <v>102</v>
      </c>
      <c r="C19" s="481"/>
      <c r="D19" s="82" t="s">
        <v>168</v>
      </c>
      <c r="E19" s="83"/>
      <c r="F19" s="273">
        <v>44.3</v>
      </c>
      <c r="G19" s="57">
        <v>1598</v>
      </c>
      <c r="H19" s="84">
        <f t="shared" si="12"/>
        <v>70791.399999999994</v>
      </c>
      <c r="I19" s="484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1452.7272727272727</v>
      </c>
      <c r="O19" s="95">
        <f t="shared" si="14"/>
        <v>80.707070707070713</v>
      </c>
      <c r="P19" s="54">
        <f t="shared" si="10"/>
        <v>0</v>
      </c>
      <c r="Q19" s="88">
        <f t="shared" si="11"/>
        <v>-6.2373737373737299</v>
      </c>
      <c r="R19" s="478">
        <f t="shared" si="15"/>
        <v>0.92826023816439163</v>
      </c>
      <c r="S19" s="927"/>
      <c r="T19" s="89">
        <v>0.14375000000000002</v>
      </c>
      <c r="U19" s="89">
        <v>0.18958333333333335</v>
      </c>
      <c r="V19" s="484">
        <v>6</v>
      </c>
      <c r="W19" s="90">
        <f>(U19-T19)*24*60</f>
        <v>66</v>
      </c>
      <c r="X19" s="96"/>
      <c r="Y19" s="96"/>
      <c r="Z19" s="54"/>
      <c r="AA19" s="54"/>
      <c r="AB19" s="928"/>
      <c r="AC19" s="928"/>
      <c r="AD19" s="484"/>
      <c r="AE19" s="484"/>
      <c r="AF19" s="48">
        <f t="shared" si="6"/>
        <v>-112.27272727272725</v>
      </c>
      <c r="AG19" s="475">
        <f t="shared" si="7"/>
        <v>0.92826023816439152</v>
      </c>
      <c r="AH19" s="970"/>
    </row>
    <row r="20" spans="1:34" ht="19.2" customHeight="1">
      <c r="A20" s="926"/>
      <c r="B20" s="482" t="s">
        <v>102</v>
      </c>
      <c r="C20" s="55"/>
      <c r="D20" s="42" t="s">
        <v>174</v>
      </c>
      <c r="E20" s="83"/>
      <c r="F20" s="273">
        <v>49.91</v>
      </c>
      <c r="G20" s="57">
        <v>2371</v>
      </c>
      <c r="H20" s="84">
        <f t="shared" si="12"/>
        <v>118336.60999999999</v>
      </c>
      <c r="I20" s="484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1408.5148514851485</v>
      </c>
      <c r="O20" s="95">
        <f t="shared" si="14"/>
        <v>82.853814793244027</v>
      </c>
      <c r="P20" s="54">
        <f t="shared" si="10"/>
        <v>0</v>
      </c>
      <c r="Q20" s="88">
        <f t="shared" si="11"/>
        <v>-9.2050087361677413</v>
      </c>
      <c r="R20" s="478">
        <f t="shared" si="15"/>
        <v>0.90000948976686801</v>
      </c>
      <c r="S20" s="927"/>
      <c r="T20" s="89">
        <v>0.20416666666666669</v>
      </c>
      <c r="U20" s="89">
        <v>0.27430555555555558</v>
      </c>
      <c r="V20" s="484">
        <v>21</v>
      </c>
      <c r="W20" s="90">
        <f t="shared" ref="W20:W29" si="16">(U20-T20)*24*60</f>
        <v>101</v>
      </c>
      <c r="X20" s="96">
        <v>0.19375000000000001</v>
      </c>
      <c r="Y20" s="96">
        <v>0.20277777777777781</v>
      </c>
      <c r="Z20" s="54"/>
      <c r="AA20" s="54"/>
      <c r="AB20" s="928"/>
      <c r="AC20" s="928"/>
      <c r="AD20" s="484">
        <v>1</v>
      </c>
      <c r="AE20" s="484"/>
      <c r="AF20" s="91">
        <f t="shared" si="6"/>
        <v>-156.48514851485152</v>
      </c>
      <c r="AG20" s="92">
        <f t="shared" si="7"/>
        <v>0.90000948976686801</v>
      </c>
      <c r="AH20" s="970"/>
    </row>
    <row r="21" spans="1:34" ht="19.2" customHeight="1">
      <c r="A21" s="926"/>
      <c r="B21" s="482" t="s">
        <v>102</v>
      </c>
      <c r="C21" s="97"/>
      <c r="D21" s="98" t="s">
        <v>164</v>
      </c>
      <c r="E21" s="43"/>
      <c r="F21" s="273">
        <v>50.67</v>
      </c>
      <c r="G21" s="44">
        <v>2466.7999999999997</v>
      </c>
      <c r="H21" s="84">
        <f t="shared" si="12"/>
        <v>124992.75599999999</v>
      </c>
      <c r="I21" s="47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1383.2523364485978</v>
      </c>
      <c r="O21" s="95">
        <f t="shared" si="14"/>
        <v>72.802754549926206</v>
      </c>
      <c r="P21" s="54">
        <f t="shared" si="10"/>
        <v>0</v>
      </c>
      <c r="Q21" s="88">
        <f t="shared" si="11"/>
        <v>-6.144613871126424</v>
      </c>
      <c r="R21" s="478">
        <f t="shared" si="15"/>
        <v>0.92216822429906531</v>
      </c>
      <c r="S21" s="927"/>
      <c r="T21" s="89">
        <v>0.27916666666666667</v>
      </c>
      <c r="U21" s="89">
        <v>0.35347222222222224</v>
      </c>
      <c r="V21" s="484">
        <v>7</v>
      </c>
      <c r="W21" s="90">
        <f t="shared" si="16"/>
        <v>107.00000000000001</v>
      </c>
      <c r="X21" s="96"/>
      <c r="Y21" s="96"/>
      <c r="Z21" s="54"/>
      <c r="AA21" s="54"/>
      <c r="AB21" s="928"/>
      <c r="AC21" s="928"/>
      <c r="AD21" s="484"/>
      <c r="AE21" s="484"/>
      <c r="AF21" s="48">
        <f t="shared" si="6"/>
        <v>-116.74766355140218</v>
      </c>
      <c r="AG21" s="475">
        <f t="shared" si="7"/>
        <v>0.9221682242990652</v>
      </c>
      <c r="AH21" s="971"/>
    </row>
    <row r="22" spans="1:34" ht="19.2" customHeight="1">
      <c r="A22" s="926"/>
      <c r="B22" s="482" t="s">
        <v>100</v>
      </c>
      <c r="C22" s="97"/>
      <c r="D22" s="42" t="s">
        <v>173</v>
      </c>
      <c r="E22" s="43"/>
      <c r="F22" s="273">
        <v>46.93</v>
      </c>
      <c r="G22" s="44">
        <v>1549</v>
      </c>
      <c r="H22" s="84">
        <f t="shared" si="12"/>
        <v>72694.569999999992</v>
      </c>
      <c r="I22" s="471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2161.395348837209</v>
      </c>
      <c r="O22" s="95">
        <f t="shared" si="14"/>
        <v>102.9235880398671</v>
      </c>
      <c r="P22" s="54">
        <f t="shared" si="10"/>
        <v>0</v>
      </c>
      <c r="Q22" s="88">
        <f t="shared" si="11"/>
        <v>-11.362126245847193</v>
      </c>
      <c r="R22" s="478">
        <f t="shared" si="15"/>
        <v>0.90058139534883708</v>
      </c>
      <c r="S22" s="927"/>
      <c r="T22" s="89">
        <v>0.36875000000000002</v>
      </c>
      <c r="U22" s="89">
        <v>0.39861111111111114</v>
      </c>
      <c r="V22" s="484">
        <v>22</v>
      </c>
      <c r="W22" s="90">
        <f t="shared" si="16"/>
        <v>43.000000000000007</v>
      </c>
      <c r="X22" s="96">
        <v>0.3576388888888889</v>
      </c>
      <c r="Y22" s="96">
        <v>0.36736111111111108</v>
      </c>
      <c r="Z22" s="54"/>
      <c r="AA22" s="54"/>
      <c r="AB22" s="928"/>
      <c r="AC22" s="928"/>
      <c r="AD22" s="484"/>
      <c r="AE22" s="484"/>
      <c r="AF22" s="91">
        <f t="shared" si="6"/>
        <v>-238.60465116279101</v>
      </c>
      <c r="AG22" s="92">
        <f t="shared" si="7"/>
        <v>0.90058139534883708</v>
      </c>
      <c r="AH22" s="971"/>
    </row>
    <row r="23" spans="1:34" ht="19.2" customHeight="1">
      <c r="A23" s="926"/>
      <c r="B23" s="482" t="s">
        <v>100</v>
      </c>
      <c r="C23" s="97"/>
      <c r="D23" s="42" t="s">
        <v>163</v>
      </c>
      <c r="E23" s="43"/>
      <c r="F23" s="273">
        <v>46.93</v>
      </c>
      <c r="G23" s="44">
        <v>787</v>
      </c>
      <c r="H23" s="84">
        <f t="shared" si="12"/>
        <v>36933.909999999996</v>
      </c>
      <c r="I23" s="471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2146.3636363636365</v>
      </c>
      <c r="O23" s="95">
        <f t="shared" si="14"/>
        <v>112.96650717703351</v>
      </c>
      <c r="P23" s="54">
        <f t="shared" si="10"/>
        <v>0</v>
      </c>
      <c r="Q23" s="88">
        <f t="shared" si="11"/>
        <v>-13.349282296650699</v>
      </c>
      <c r="R23" s="478">
        <f t="shared" si="15"/>
        <v>0.89431818181818201</v>
      </c>
      <c r="S23" s="927"/>
      <c r="T23" s="89">
        <v>0.40347222222222223</v>
      </c>
      <c r="U23" s="89">
        <v>0.41875000000000001</v>
      </c>
      <c r="V23" s="484">
        <v>7</v>
      </c>
      <c r="W23" s="90">
        <f t="shared" si="16"/>
        <v>22</v>
      </c>
      <c r="X23" s="96"/>
      <c r="Y23" s="96"/>
      <c r="Z23" s="54"/>
      <c r="AA23" s="54"/>
      <c r="AB23" s="928"/>
      <c r="AC23" s="928"/>
      <c r="AD23" s="484"/>
      <c r="AE23" s="484"/>
      <c r="AF23" s="48">
        <f t="shared" si="6"/>
        <v>-253.63636363636351</v>
      </c>
      <c r="AG23" s="475">
        <f t="shared" si="7"/>
        <v>0.8943181818181819</v>
      </c>
      <c r="AH23" s="971"/>
    </row>
    <row r="24" spans="1:34" ht="19.2" customHeight="1">
      <c r="A24" s="926"/>
      <c r="B24" s="482" t="s">
        <v>100</v>
      </c>
      <c r="C24" s="81"/>
      <c r="D24" s="82" t="s">
        <v>170</v>
      </c>
      <c r="E24" s="83"/>
      <c r="F24" s="273">
        <v>43.96</v>
      </c>
      <c r="G24" s="57">
        <v>1049</v>
      </c>
      <c r="H24" s="84">
        <f t="shared" si="12"/>
        <v>46114.04</v>
      </c>
      <c r="I24" s="471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2170.3448275862083</v>
      </c>
      <c r="O24" s="95">
        <f t="shared" si="14"/>
        <v>114.22867513611622</v>
      </c>
      <c r="P24" s="54">
        <f t="shared" si="10"/>
        <v>0</v>
      </c>
      <c r="Q24" s="88">
        <f t="shared" si="11"/>
        <v>-12.087114337567982</v>
      </c>
      <c r="R24" s="478">
        <f t="shared" si="15"/>
        <v>0.90431034482758677</v>
      </c>
      <c r="S24" s="927"/>
      <c r="T24" s="89">
        <v>0.4236111111111111</v>
      </c>
      <c r="U24" s="89">
        <v>0.44374999999999998</v>
      </c>
      <c r="V24" s="484">
        <v>7</v>
      </c>
      <c r="W24" s="90">
        <f t="shared" si="16"/>
        <v>28.999999999999979</v>
      </c>
      <c r="X24" s="96"/>
      <c r="Y24" s="96"/>
      <c r="Z24" s="54"/>
      <c r="AA24" s="54"/>
      <c r="AB24" s="928"/>
      <c r="AC24" s="928"/>
      <c r="AD24" s="484"/>
      <c r="AE24" s="484"/>
      <c r="AF24" s="91">
        <f t="shared" si="6"/>
        <v>-229.65517241379166</v>
      </c>
      <c r="AG24" s="92">
        <f t="shared" si="7"/>
        <v>0.90431034482758677</v>
      </c>
      <c r="AH24" s="971"/>
    </row>
    <row r="25" spans="1:34" ht="19.2" customHeight="1">
      <c r="A25" s="926"/>
      <c r="B25" s="482" t="s">
        <v>100</v>
      </c>
      <c r="C25" s="81"/>
      <c r="D25" s="82" t="s">
        <v>188</v>
      </c>
      <c r="E25" s="83"/>
      <c r="F25" s="273">
        <v>48.4</v>
      </c>
      <c r="G25" s="57">
        <v>1158</v>
      </c>
      <c r="H25" s="84">
        <f t="shared" si="12"/>
        <v>56047.199999999997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2316.0000000000023</v>
      </c>
      <c r="O25" s="95">
        <f t="shared" si="14"/>
        <v>128.6666666666668</v>
      </c>
      <c r="P25" s="54">
        <f t="shared" si="10"/>
        <v>1</v>
      </c>
      <c r="Q25" s="88">
        <f t="shared" si="11"/>
        <v>-22.568627450980273</v>
      </c>
      <c r="R25" s="478">
        <f t="shared" si="15"/>
        <v>0.85077142486710833</v>
      </c>
      <c r="S25" s="927"/>
      <c r="T25" s="89">
        <v>0.44791666666666663</v>
      </c>
      <c r="U25" s="89">
        <v>0.46874999999999994</v>
      </c>
      <c r="V25" s="484">
        <v>6</v>
      </c>
      <c r="W25" s="90">
        <f t="shared" si="16"/>
        <v>29.999999999999972</v>
      </c>
      <c r="X25" s="484"/>
      <c r="Y25" s="484"/>
      <c r="Z25" s="54"/>
      <c r="AA25" s="54"/>
      <c r="AB25" s="928"/>
      <c r="AC25" s="928"/>
      <c r="AD25" s="484"/>
      <c r="AE25" s="484"/>
      <c r="AF25" s="48">
        <f t="shared" si="6"/>
        <v>-254.99999999999773</v>
      </c>
      <c r="AG25" s="475">
        <f t="shared" si="7"/>
        <v>0.90081680280046761</v>
      </c>
      <c r="AH25" s="971"/>
    </row>
    <row r="26" spans="1:34" ht="19.2" customHeight="1">
      <c r="A26" s="926"/>
      <c r="B26" s="482" t="s">
        <v>100</v>
      </c>
      <c r="C26" s="81"/>
      <c r="D26" s="82" t="s">
        <v>59</v>
      </c>
      <c r="E26" s="83"/>
      <c r="F26" s="273">
        <v>36.729999999999997</v>
      </c>
      <c r="G26" s="57">
        <v>2079</v>
      </c>
      <c r="H26" s="84">
        <f t="shared" si="12"/>
        <v>76361.67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2188.4210526315806</v>
      </c>
      <c r="O26" s="95">
        <f t="shared" si="14"/>
        <v>121.57894736842114</v>
      </c>
      <c r="P26" s="54">
        <f t="shared" si="10"/>
        <v>0</v>
      </c>
      <c r="Q26" s="88">
        <f t="shared" si="11"/>
        <v>-11.754385964912203</v>
      </c>
      <c r="R26" s="478">
        <f t="shared" si="15"/>
        <v>0.91184210526315845</v>
      </c>
      <c r="S26" s="927"/>
      <c r="T26" s="89">
        <v>0.50902777777777775</v>
      </c>
      <c r="U26" s="89">
        <v>0.54861111111111105</v>
      </c>
      <c r="V26" s="484">
        <v>5</v>
      </c>
      <c r="W26" s="90">
        <f t="shared" si="16"/>
        <v>56.999999999999957</v>
      </c>
      <c r="X26" s="484"/>
      <c r="Y26" s="484"/>
      <c r="Z26" s="54"/>
      <c r="AA26" s="54"/>
      <c r="AB26" s="928"/>
      <c r="AC26" s="928"/>
      <c r="AD26" s="484"/>
      <c r="AE26" s="484"/>
      <c r="AF26" s="91">
        <f t="shared" si="6"/>
        <v>-211.57894736841945</v>
      </c>
      <c r="AG26" s="92">
        <f t="shared" si="7"/>
        <v>0.91184210526315856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78"/>
      <c r="S27" s="927"/>
      <c r="T27" s="89"/>
      <c r="U27" s="89"/>
      <c r="V27" s="484"/>
      <c r="W27" s="90">
        <f t="shared" si="16"/>
        <v>0</v>
      </c>
      <c r="X27" s="484"/>
      <c r="Y27" s="484"/>
      <c r="Z27" s="54"/>
      <c r="AA27" s="54"/>
      <c r="AB27" s="928"/>
      <c r="AC27" s="928"/>
      <c r="AD27" s="484"/>
      <c r="AE27" s="484"/>
      <c r="AF27" s="48">
        <f t="shared" si="6"/>
        <v>0</v>
      </c>
      <c r="AG27" s="475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78"/>
      <c r="S28" s="927"/>
      <c r="T28" s="89"/>
      <c r="U28" s="89"/>
      <c r="V28" s="484"/>
      <c r="W28" s="90">
        <f t="shared" si="16"/>
        <v>0</v>
      </c>
      <c r="X28" s="484"/>
      <c r="Y28" s="484"/>
      <c r="Z28" s="54"/>
      <c r="AA28" s="54"/>
      <c r="AB28" s="928"/>
      <c r="AC28" s="928"/>
      <c r="AD28" s="484"/>
      <c r="AE28" s="484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78"/>
      <c r="S29" s="927"/>
      <c r="T29" s="89"/>
      <c r="U29" s="89"/>
      <c r="V29" s="484"/>
      <c r="W29" s="90">
        <f t="shared" si="16"/>
        <v>0</v>
      </c>
      <c r="X29" s="484"/>
      <c r="Y29" s="484"/>
      <c r="Z29" s="54"/>
      <c r="AA29" s="54"/>
      <c r="AB29" s="928"/>
      <c r="AC29" s="928"/>
      <c r="AD29" s="484"/>
      <c r="AE29" s="484"/>
      <c r="AF29" s="48">
        <f t="shared" si="6"/>
        <v>0</v>
      </c>
      <c r="AG29" s="475"/>
      <c r="AH29" s="971"/>
    </row>
    <row r="30" spans="1:34" ht="19.2" customHeight="1">
      <c r="A30" s="926"/>
      <c r="B30" s="99">
        <v>0</v>
      </c>
      <c r="C30" s="100" t="s">
        <v>520</v>
      </c>
      <c r="D30" s="973" t="s">
        <v>518</v>
      </c>
      <c r="E30" s="973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17.888888888888889</v>
      </c>
      <c r="N30" s="101">
        <f t="shared" si="17"/>
        <v>1838.5577028977395</v>
      </c>
      <c r="O30" s="104">
        <f t="shared" si="17"/>
        <v>102.96978049314951</v>
      </c>
      <c r="P30" s="54">
        <f t="shared" ref="P30:P37" si="18">M30-J30</f>
        <v>0.11111111111111072</v>
      </c>
      <c r="Q30" s="88">
        <f t="shared" ref="Q30:Q37" si="19">O30-L30</f>
        <v>-16.597244367477003</v>
      </c>
      <c r="R30" s="105">
        <f t="shared" ref="R30:R37" si="20">O30/L30</f>
        <v>0.8611887818834365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-250.44229710226045</v>
      </c>
      <c r="AG30" s="109">
        <f t="shared" ref="AG30" si="21">N30/K30</f>
        <v>0.88011378788785999</v>
      </c>
      <c r="AH30" s="972"/>
    </row>
    <row r="31" spans="1:34" ht="19.2" customHeight="1">
      <c r="A31" s="963" t="s">
        <v>521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1626.3</v>
      </c>
      <c r="H31" s="112">
        <f t="shared" ref="H31:H41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1456.3880597014925</v>
      </c>
      <c r="O31" s="115">
        <f t="shared" ref="O31:O37" si="24">N31/M31</f>
        <v>121.36567164179104</v>
      </c>
      <c r="P31" s="116">
        <f t="shared" si="18"/>
        <v>0</v>
      </c>
      <c r="Q31" s="117">
        <f t="shared" si="19"/>
        <v>-45.300995024875618</v>
      </c>
      <c r="R31" s="479">
        <f t="shared" si="20"/>
        <v>0.72819402985074633</v>
      </c>
      <c r="S31" s="964">
        <f>R43</f>
        <v>0.87819470017464019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-543.61194029850753</v>
      </c>
      <c r="AG31" s="120">
        <f t="shared" si="7"/>
        <v>0.72819402985074622</v>
      </c>
      <c r="AH31" s="942">
        <f>AG43</f>
        <v>0.86953930145638403</v>
      </c>
    </row>
    <row r="32" spans="1:34" ht="19.2" customHeight="1">
      <c r="A32" s="956"/>
      <c r="B32" s="121" t="s">
        <v>104</v>
      </c>
      <c r="C32" s="122"/>
      <c r="D32" s="42" t="s">
        <v>61</v>
      </c>
      <c r="E32" s="43"/>
      <c r="F32" s="273">
        <v>35.33</v>
      </c>
      <c r="G32" s="134">
        <v>1355.1999999999998</v>
      </c>
      <c r="H32" s="84">
        <f t="shared" si="22"/>
        <v>47879.215999999993</v>
      </c>
      <c r="I32" s="46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1935.9999999999991</v>
      </c>
      <c r="O32" s="47">
        <f t="shared" si="24"/>
        <v>161.33333333333326</v>
      </c>
      <c r="P32" s="116">
        <f t="shared" si="18"/>
        <v>0</v>
      </c>
      <c r="Q32" s="49">
        <f t="shared" si="19"/>
        <v>-15.166666666666742</v>
      </c>
      <c r="R32" s="475">
        <f t="shared" si="20"/>
        <v>0.91406987724268129</v>
      </c>
      <c r="S32" s="927"/>
      <c r="T32" s="89">
        <v>0.17499999999999999</v>
      </c>
      <c r="U32" s="89">
        <v>0.20416666666666666</v>
      </c>
      <c r="V32" s="142">
        <v>5</v>
      </c>
      <c r="W32" s="90">
        <f t="shared" si="25"/>
        <v>42.000000000000014</v>
      </c>
      <c r="X32" s="123"/>
      <c r="Y32" s="123"/>
      <c r="Z32" s="124"/>
      <c r="AA32" s="124"/>
      <c r="AB32" s="928"/>
      <c r="AC32" s="928"/>
      <c r="AD32" s="484"/>
      <c r="AE32" s="484"/>
      <c r="AF32" s="48">
        <f t="shared" si="6"/>
        <v>-182.00000000000091</v>
      </c>
      <c r="AG32" s="475">
        <f t="shared" si="7"/>
        <v>0.91406987724268129</v>
      </c>
      <c r="AH32" s="943"/>
    </row>
    <row r="33" spans="1:34" ht="19.2" customHeight="1">
      <c r="A33" s="956"/>
      <c r="B33" s="121" t="s">
        <v>104</v>
      </c>
      <c r="C33" s="484"/>
      <c r="D33" s="42" t="s">
        <v>87</v>
      </c>
      <c r="E33" s="83"/>
      <c r="F33" s="273">
        <v>34.229999999999997</v>
      </c>
      <c r="G33" s="134">
        <v>2312.1</v>
      </c>
      <c r="H33" s="84">
        <f t="shared" si="22"/>
        <v>79143.18299999999</v>
      </c>
      <c r="I33" s="48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2070.5373134328361</v>
      </c>
      <c r="O33" s="47">
        <f t="shared" si="24"/>
        <v>159.27210103329509</v>
      </c>
      <c r="P33" s="116">
        <f t="shared" si="18"/>
        <v>0</v>
      </c>
      <c r="Q33" s="49">
        <f t="shared" si="19"/>
        <v>-13.804822043627979</v>
      </c>
      <c r="R33" s="475">
        <f t="shared" si="20"/>
        <v>0.9202388059701494</v>
      </c>
      <c r="S33" s="927"/>
      <c r="T33" s="89">
        <v>0.21875</v>
      </c>
      <c r="U33" s="89">
        <v>0.26527777777777778</v>
      </c>
      <c r="V33" s="142">
        <v>21</v>
      </c>
      <c r="W33" s="90">
        <f t="shared" si="25"/>
        <v>67</v>
      </c>
      <c r="X33" s="123">
        <v>0.20833333333333334</v>
      </c>
      <c r="Y33" s="123">
        <v>0.21736111111111112</v>
      </c>
      <c r="Z33" s="124"/>
      <c r="AA33" s="124"/>
      <c r="AB33" s="928"/>
      <c r="AC33" s="928"/>
      <c r="AD33" s="484">
        <v>1</v>
      </c>
      <c r="AE33" s="484"/>
      <c r="AF33" s="48">
        <f t="shared" si="6"/>
        <v>-179.46268656716393</v>
      </c>
      <c r="AG33" s="125">
        <f t="shared" si="7"/>
        <v>0.9202388059701494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701</v>
      </c>
      <c r="H34" s="84">
        <f t="shared" si="22"/>
        <v>17707.260000000002</v>
      </c>
      <c r="I34" s="484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2002.8571428571424</v>
      </c>
      <c r="O34" s="47">
        <f t="shared" si="24"/>
        <v>286.12244897959175</v>
      </c>
      <c r="P34" s="116">
        <f t="shared" si="18"/>
        <v>0</v>
      </c>
      <c r="Q34" s="49">
        <f t="shared" si="19"/>
        <v>-28.163265306122526</v>
      </c>
      <c r="R34" s="475">
        <f t="shared" si="20"/>
        <v>0.91038961038961019</v>
      </c>
      <c r="S34" s="927"/>
      <c r="T34" s="89">
        <v>0.26874999999999999</v>
      </c>
      <c r="U34" s="89">
        <v>0.28333333333333333</v>
      </c>
      <c r="V34" s="137">
        <v>5</v>
      </c>
      <c r="W34" s="90">
        <f t="shared" si="25"/>
        <v>21.000000000000007</v>
      </c>
      <c r="X34" s="123"/>
      <c r="Y34" s="123"/>
      <c r="Z34" s="124"/>
      <c r="AA34" s="124"/>
      <c r="AB34" s="928"/>
      <c r="AC34" s="928"/>
      <c r="AD34" s="484"/>
      <c r="AE34" s="484"/>
      <c r="AF34" s="48">
        <f t="shared" si="6"/>
        <v>-197.14285714285757</v>
      </c>
      <c r="AG34" s="125">
        <f t="shared" si="7"/>
        <v>0.91038961038961019</v>
      </c>
      <c r="AH34" s="943"/>
    </row>
    <row r="35" spans="1:34" ht="19.2" customHeight="1">
      <c r="A35" s="956"/>
      <c r="B35" s="121" t="s">
        <v>103</v>
      </c>
      <c r="C35" s="41"/>
      <c r="D35" s="150" t="s">
        <v>60</v>
      </c>
      <c r="E35" s="43"/>
      <c r="F35" s="273">
        <v>43.14</v>
      </c>
      <c r="G35" s="137">
        <v>1990</v>
      </c>
      <c r="H35" s="84">
        <f t="shared" si="22"/>
        <v>85848.6</v>
      </c>
      <c r="I35" s="47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1312.0879120879122</v>
      </c>
      <c r="O35" s="47">
        <f t="shared" si="24"/>
        <v>82.005494505494511</v>
      </c>
      <c r="P35" s="116">
        <f t="shared" si="18"/>
        <v>-1</v>
      </c>
      <c r="Q35" s="49">
        <f t="shared" si="19"/>
        <v>-6.2297996121525472</v>
      </c>
      <c r="R35" s="475">
        <f t="shared" si="20"/>
        <v>0.92939560439560442</v>
      </c>
      <c r="S35" s="927"/>
      <c r="T35" s="89">
        <v>0.2986111111111111</v>
      </c>
      <c r="U35" s="89">
        <v>0.36180555555555555</v>
      </c>
      <c r="V35" s="134">
        <v>22</v>
      </c>
      <c r="W35" s="90">
        <f t="shared" si="25"/>
        <v>91</v>
      </c>
      <c r="X35" s="123">
        <v>0.28819444444444448</v>
      </c>
      <c r="Y35" s="123">
        <v>0.29722222222222222</v>
      </c>
      <c r="Z35" s="124"/>
      <c r="AA35" s="124"/>
      <c r="AB35" s="928"/>
      <c r="AC35" s="928"/>
      <c r="AD35" s="484"/>
      <c r="AE35" s="484"/>
      <c r="AF35" s="116">
        <f t="shared" si="6"/>
        <v>-187.91208791208783</v>
      </c>
      <c r="AG35" s="120">
        <f t="shared" si="7"/>
        <v>0.87472527472527484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3145.6000000000004</v>
      </c>
      <c r="H36" s="84">
        <f t="shared" si="22"/>
        <v>156996.89600000001</v>
      </c>
      <c r="I36" s="484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1367.6521739130435</v>
      </c>
      <c r="O36" s="47">
        <f t="shared" si="24"/>
        <v>80.450127877237847</v>
      </c>
      <c r="P36" s="116">
        <f t="shared" si="18"/>
        <v>0</v>
      </c>
      <c r="Q36" s="49">
        <f t="shared" si="19"/>
        <v>-11.608695652173921</v>
      </c>
      <c r="R36" s="475">
        <f t="shared" si="20"/>
        <v>0.87389915266009155</v>
      </c>
      <c r="S36" s="927"/>
      <c r="T36" s="89">
        <v>0.37777777777777777</v>
      </c>
      <c r="U36" s="89">
        <v>0.47361111111111109</v>
      </c>
      <c r="V36" s="134">
        <v>23</v>
      </c>
      <c r="W36" s="90">
        <f t="shared" si="25"/>
        <v>138</v>
      </c>
      <c r="X36" s="123">
        <v>0.3666666666666667</v>
      </c>
      <c r="Y36" s="123">
        <v>0.37638888888888888</v>
      </c>
      <c r="Z36" s="124"/>
      <c r="AA36" s="124"/>
      <c r="AB36" s="928"/>
      <c r="AC36" s="928"/>
      <c r="AD36" s="484"/>
      <c r="AE36" s="484"/>
      <c r="AF36" s="48">
        <f t="shared" si="6"/>
        <v>-197.3478260869565</v>
      </c>
      <c r="AG36" s="475">
        <f t="shared" si="7"/>
        <v>0.87389915266009166</v>
      </c>
      <c r="AH36" s="944"/>
    </row>
    <row r="37" spans="1:34" ht="19.2" customHeight="1">
      <c r="A37" s="956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3606</v>
      </c>
      <c r="H37" s="84">
        <f t="shared" si="22"/>
        <v>138758.87999999998</v>
      </c>
      <c r="I37" s="484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2377.5824175824177</v>
      </c>
      <c r="O37" s="47">
        <f t="shared" si="24"/>
        <v>125.13591671486409</v>
      </c>
      <c r="P37" s="116">
        <f t="shared" si="18"/>
        <v>0</v>
      </c>
      <c r="Q37" s="49">
        <f t="shared" si="19"/>
        <v>-20.600925390399055</v>
      </c>
      <c r="R37" s="475">
        <f t="shared" si="20"/>
        <v>0.85864298215327484</v>
      </c>
      <c r="S37" s="927"/>
      <c r="T37" s="89">
        <v>0.51388888888888884</v>
      </c>
      <c r="U37" s="89">
        <v>0.57708333333333328</v>
      </c>
      <c r="V37" s="134">
        <v>5</v>
      </c>
      <c r="W37" s="90">
        <f t="shared" si="25"/>
        <v>91</v>
      </c>
      <c r="X37" s="123"/>
      <c r="Y37" s="123"/>
      <c r="Z37" s="124"/>
      <c r="AA37" s="124"/>
      <c r="AB37" s="928"/>
      <c r="AC37" s="928"/>
      <c r="AD37" s="484"/>
      <c r="AE37" s="484"/>
      <c r="AF37" s="48">
        <f t="shared" si="6"/>
        <v>-391.41758241758225</v>
      </c>
      <c r="AG37" s="125">
        <f t="shared" si="7"/>
        <v>0.85864298215327473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484"/>
      <c r="J38" s="46"/>
      <c r="K38" s="44"/>
      <c r="L38" s="47"/>
      <c r="M38" s="474" t="s">
        <v>15</v>
      </c>
      <c r="N38" s="44"/>
      <c r="O38" s="47"/>
      <c r="P38" s="116"/>
      <c r="Q38" s="49"/>
      <c r="R38" s="475"/>
      <c r="S38" s="927"/>
      <c r="T38" s="151"/>
      <c r="U38" s="151"/>
      <c r="V38" s="484"/>
      <c r="W38" s="90">
        <f t="shared" si="25"/>
        <v>0</v>
      </c>
      <c r="X38" s="123"/>
      <c r="Y38" s="123"/>
      <c r="Z38" s="124"/>
      <c r="AA38" s="124"/>
      <c r="AB38" s="928"/>
      <c r="AC38" s="928"/>
      <c r="AD38" s="484"/>
      <c r="AE38" s="484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84"/>
      <c r="J39" s="113"/>
      <c r="K39" s="94"/>
      <c r="L39" s="95"/>
      <c r="M39" s="474" t="s">
        <v>15</v>
      </c>
      <c r="N39" s="44"/>
      <c r="O39" s="47"/>
      <c r="P39" s="116"/>
      <c r="Q39" s="49"/>
      <c r="R39" s="475"/>
      <c r="S39" s="927"/>
      <c r="T39" s="89"/>
      <c r="U39" s="89"/>
      <c r="V39" s="484"/>
      <c r="W39" s="90"/>
      <c r="X39" s="123"/>
      <c r="Y39" s="123"/>
      <c r="Z39" s="124"/>
      <c r="AA39" s="124"/>
      <c r="AB39" s="928"/>
      <c r="AC39" s="928"/>
      <c r="AD39" s="484"/>
      <c r="AE39" s="484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71"/>
      <c r="J40" s="46"/>
      <c r="K40" s="44"/>
      <c r="L40" s="47"/>
      <c r="M40" s="469" t="s">
        <v>15</v>
      </c>
      <c r="N40" s="44"/>
      <c r="O40" s="47"/>
      <c r="P40" s="116"/>
      <c r="Q40" s="49"/>
      <c r="R40" s="475"/>
      <c r="S40" s="927"/>
      <c r="T40" s="89"/>
      <c r="U40" s="89"/>
      <c r="V40" s="484"/>
      <c r="W40" s="90">
        <f>(U40-T40)*24*60</f>
        <v>0</v>
      </c>
      <c r="X40" s="123"/>
      <c r="Y40" s="123"/>
      <c r="Z40" s="124"/>
      <c r="AA40" s="124"/>
      <c r="AB40" s="928"/>
      <c r="AC40" s="928"/>
      <c r="AD40" s="484"/>
      <c r="AE40" s="484"/>
      <c r="AF40" s="48">
        <f t="shared" si="6"/>
        <v>0</v>
      </c>
      <c r="AG40" s="475" t="e">
        <f t="shared" si="7"/>
        <v>#DIV/0!</v>
      </c>
      <c r="AH40" s="944"/>
    </row>
    <row r="41" spans="1:34" ht="19.2" customHeight="1">
      <c r="A41" s="956"/>
      <c r="B41" s="484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484"/>
      <c r="J41" s="87"/>
      <c r="K41" s="57"/>
      <c r="L41" s="86"/>
      <c r="M41" s="474" t="s">
        <v>15</v>
      </c>
      <c r="N41" s="57"/>
      <c r="O41" s="86"/>
      <c r="P41" s="54"/>
      <c r="Q41" s="88"/>
      <c r="R41" s="478"/>
      <c r="S41" s="927"/>
      <c r="T41" s="89"/>
      <c r="U41" s="89"/>
      <c r="V41" s="484"/>
      <c r="W41" s="90">
        <f>(U41-T41)*24*60</f>
        <v>0</v>
      </c>
      <c r="X41" s="123"/>
      <c r="Y41" s="123"/>
      <c r="Z41" s="124"/>
      <c r="AA41" s="124"/>
      <c r="AB41" s="928"/>
      <c r="AC41" s="928"/>
      <c r="AD41" s="484"/>
      <c r="AE41" s="484"/>
      <c r="AF41" s="48"/>
      <c r="AG41" s="129"/>
      <c r="AH41" s="944"/>
    </row>
    <row r="42" spans="1:34" ht="19.2" customHeight="1">
      <c r="A42" s="956"/>
      <c r="B42" s="48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84"/>
      <c r="J42" s="87"/>
      <c r="K42" s="57"/>
      <c r="L42" s="86"/>
      <c r="M42" s="474" t="s">
        <v>15</v>
      </c>
      <c r="N42" s="57"/>
      <c r="O42" s="86"/>
      <c r="P42" s="54"/>
      <c r="Q42" s="88"/>
      <c r="R42" s="478"/>
      <c r="S42" s="927"/>
      <c r="T42" s="89"/>
      <c r="U42" s="89"/>
      <c r="V42" s="484"/>
      <c r="W42" s="90">
        <f t="shared" si="25"/>
        <v>0</v>
      </c>
      <c r="X42" s="123"/>
      <c r="Y42" s="123"/>
      <c r="Z42" s="124"/>
      <c r="AA42" s="124"/>
      <c r="AB42" s="928"/>
      <c r="AC42" s="928"/>
      <c r="AD42" s="484"/>
      <c r="AE42" s="484"/>
      <c r="AF42" s="48"/>
      <c r="AG42" s="129"/>
      <c r="AH42" s="944"/>
    </row>
    <row r="43" spans="1:34" ht="19.2" customHeight="1">
      <c r="A43" s="956"/>
      <c r="B43" s="121">
        <v>0</v>
      </c>
      <c r="C43" s="100" t="s">
        <v>522</v>
      </c>
      <c r="D43" s="924" t="s">
        <v>518</v>
      </c>
      <c r="E43" s="924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1789.0150027964062</v>
      </c>
      <c r="O43" s="104">
        <f t="shared" si="26"/>
        <v>145.09787058365825</v>
      </c>
      <c r="P43" s="54">
        <f>M43-J43</f>
        <v>-0.14285714285714413</v>
      </c>
      <c r="Q43" s="88">
        <f>N43-K43</f>
        <v>-268.41356863216538</v>
      </c>
      <c r="R43" s="105">
        <f t="shared" ref="R43:R50" si="27">O43/L43</f>
        <v>0.87819470017464019</v>
      </c>
      <c r="S43" s="927"/>
      <c r="T43" s="89"/>
      <c r="U43" s="89"/>
      <c r="V43" s="484"/>
      <c r="W43" s="484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1</v>
      </c>
      <c r="AE43" s="107">
        <f>SUM(AE31:AE42)</f>
        <v>0</v>
      </c>
      <c r="AF43" s="48">
        <f t="shared" ref="AF43:AF54" si="28">N43-K43</f>
        <v>-268.41356863216538</v>
      </c>
      <c r="AG43" s="476">
        <f t="shared" si="7"/>
        <v>0.86953930145638403</v>
      </c>
      <c r="AH43" s="944"/>
    </row>
    <row r="44" spans="1:34" s="145" customFormat="1" ht="19.2" customHeight="1">
      <c r="A44" s="966" t="s">
        <v>523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1821</v>
      </c>
      <c r="H44" s="45">
        <f>F44*G44</f>
        <v>45033.33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2101.1538461538471</v>
      </c>
      <c r="O44" s="138">
        <f t="shared" ref="O44:O50" si="30">N44/M44</f>
        <v>420.2307692307694</v>
      </c>
      <c r="P44" s="51">
        <f t="shared" ref="P44:P50" si="31">M44-J44</f>
        <v>1</v>
      </c>
      <c r="Q44" s="139">
        <f t="shared" ref="Q44:Q50" si="32">O44-L44</f>
        <v>-79.769230769230603</v>
      </c>
      <c r="R44" s="140">
        <f t="shared" si="27"/>
        <v>0.84046153846153882</v>
      </c>
      <c r="S44" s="943">
        <f>R56</f>
        <v>0.89946362577918815</v>
      </c>
      <c r="T44" s="118">
        <v>0.125</v>
      </c>
      <c r="U44" s="118">
        <v>0.16111111111111109</v>
      </c>
      <c r="V44" s="142">
        <v>8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928"/>
      <c r="AC44" s="928"/>
      <c r="AD44" s="484"/>
      <c r="AE44" s="484"/>
      <c r="AF44" s="144">
        <f t="shared" si="28"/>
        <v>101.1538461538471</v>
      </c>
      <c r="AG44" s="480">
        <f t="shared" si="7"/>
        <v>1.0505769230769235</v>
      </c>
      <c r="AH44" s="960">
        <f>AG56</f>
        <v>0.98300610225085316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1648</v>
      </c>
      <c r="H45" s="45">
        <f>F45*G45</f>
        <v>40755.040000000001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2149.5652173913045</v>
      </c>
      <c r="O45" s="138">
        <f t="shared" si="30"/>
        <v>429.91304347826087</v>
      </c>
      <c r="P45" s="51">
        <f t="shared" si="31"/>
        <v>1</v>
      </c>
      <c r="Q45" s="139">
        <f t="shared" si="32"/>
        <v>-70.086956521739125</v>
      </c>
      <c r="R45" s="140">
        <f t="shared" si="27"/>
        <v>0.85982608695652174</v>
      </c>
      <c r="S45" s="943"/>
      <c r="T45" s="89">
        <v>0.16666666666666666</v>
      </c>
      <c r="U45" s="89">
        <v>0.1986111111111111</v>
      </c>
      <c r="V45" s="142">
        <v>8</v>
      </c>
      <c r="W45" s="143">
        <f t="shared" si="33"/>
        <v>46</v>
      </c>
      <c r="X45" s="123"/>
      <c r="Y45" s="123"/>
      <c r="Z45" s="124"/>
      <c r="AA45" s="124"/>
      <c r="AB45" s="928"/>
      <c r="AC45" s="928"/>
      <c r="AD45" s="484">
        <v>1</v>
      </c>
      <c r="AE45" s="484"/>
      <c r="AF45" s="144">
        <f t="shared" si="28"/>
        <v>149.56521739130449</v>
      </c>
      <c r="AG45" s="480">
        <f t="shared" si="7"/>
        <v>1.0747826086956522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1714</v>
      </c>
      <c r="H46" s="45">
        <f t="shared" ref="H46:H55" si="34">F46*G46</f>
        <v>53871.02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1448.4507042253515</v>
      </c>
      <c r="O46" s="138">
        <f t="shared" si="30"/>
        <v>206.92152917505021</v>
      </c>
      <c r="P46" s="51">
        <f t="shared" si="31"/>
        <v>0</v>
      </c>
      <c r="Q46" s="139">
        <f t="shared" si="32"/>
        <v>-7.3641851106640672</v>
      </c>
      <c r="R46" s="140">
        <f t="shared" si="27"/>
        <v>0.96563380281690103</v>
      </c>
      <c r="S46" s="943"/>
      <c r="T46" s="89">
        <v>0.2159722222222222</v>
      </c>
      <c r="U46" s="89">
        <v>0.26527777777777778</v>
      </c>
      <c r="V46" s="142">
        <v>25</v>
      </c>
      <c r="W46" s="143">
        <f t="shared" si="33"/>
        <v>71.000000000000028</v>
      </c>
      <c r="X46" s="123">
        <v>0.20277777777777781</v>
      </c>
      <c r="Y46" s="123">
        <v>0.21527777777777779</v>
      </c>
      <c r="Z46" s="124"/>
      <c r="AA46" s="124"/>
      <c r="AB46" s="928"/>
      <c r="AC46" s="928"/>
      <c r="AD46" s="484"/>
      <c r="AE46" s="484"/>
      <c r="AF46" s="144">
        <f t="shared" si="28"/>
        <v>-51.549295774648499</v>
      </c>
      <c r="AG46" s="480">
        <f t="shared" si="7"/>
        <v>0.96563380281690103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148</v>
      </c>
      <c r="E47" s="148"/>
      <c r="F47" s="280">
        <v>11.86</v>
      </c>
      <c r="G47" s="137">
        <v>1601</v>
      </c>
      <c r="H47" s="45">
        <f t="shared" si="34"/>
        <v>18987.86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1433.7313432835822</v>
      </c>
      <c r="O47" s="138">
        <f t="shared" si="30"/>
        <v>238.95522388059703</v>
      </c>
      <c r="P47" s="51">
        <f t="shared" si="31"/>
        <v>0</v>
      </c>
      <c r="Q47" s="139">
        <f t="shared" si="32"/>
        <v>-33.711442786069654</v>
      </c>
      <c r="R47" s="140">
        <f t="shared" si="27"/>
        <v>0.87636390176258072</v>
      </c>
      <c r="S47" s="943"/>
      <c r="T47" s="89">
        <v>0.27569444444444446</v>
      </c>
      <c r="U47" s="89">
        <v>0.32222222222222224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928"/>
      <c r="AC47" s="928"/>
      <c r="AD47" s="484"/>
      <c r="AE47" s="484"/>
      <c r="AF47" s="144">
        <f t="shared" si="28"/>
        <v>-202.26865671641781</v>
      </c>
      <c r="AG47" s="480">
        <f t="shared" si="7"/>
        <v>0.87636390176258083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171</v>
      </c>
      <c r="E48" s="148"/>
      <c r="F48" s="280">
        <v>28.47</v>
      </c>
      <c r="G48" s="137">
        <v>895</v>
      </c>
      <c r="H48" s="45">
        <f t="shared" si="34"/>
        <v>25480.649999999998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1413.1578947368412</v>
      </c>
      <c r="O48" s="138">
        <f t="shared" si="30"/>
        <v>201.87969924812018</v>
      </c>
      <c r="P48" s="51">
        <f t="shared" si="31"/>
        <v>0</v>
      </c>
      <c r="Q48" s="139">
        <f t="shared" si="32"/>
        <v>-12.406015037594102</v>
      </c>
      <c r="R48" s="140">
        <f t="shared" si="27"/>
        <v>0.94210526315789422</v>
      </c>
      <c r="S48" s="943"/>
      <c r="T48" s="89">
        <v>0.33263888888888893</v>
      </c>
      <c r="U48" s="89">
        <v>0.35902777777777783</v>
      </c>
      <c r="V48" s="134">
        <v>15</v>
      </c>
      <c r="W48" s="143">
        <f t="shared" si="33"/>
        <v>38.000000000000028</v>
      </c>
      <c r="X48" s="123"/>
      <c r="Y48" s="123"/>
      <c r="Z48" s="124"/>
      <c r="AA48" s="124"/>
      <c r="AB48" s="928"/>
      <c r="AC48" s="928"/>
      <c r="AD48" s="484"/>
      <c r="AE48" s="484"/>
      <c r="AF48" s="144">
        <f t="shared" si="28"/>
        <v>-86.842105263158828</v>
      </c>
      <c r="AG48" s="480">
        <f t="shared" si="7"/>
        <v>0.94210526315789411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3036.81</v>
      </c>
      <c r="H49" s="45">
        <f t="shared" si="34"/>
        <v>30641.412899999999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1446.1000000000004</v>
      </c>
      <c r="O49" s="138">
        <f t="shared" si="30"/>
        <v>241.01666666666674</v>
      </c>
      <c r="P49" s="51">
        <f t="shared" si="31"/>
        <v>0</v>
      </c>
      <c r="Q49" s="139">
        <f t="shared" si="32"/>
        <v>-8.9833333333332632</v>
      </c>
      <c r="R49" s="140">
        <f t="shared" si="27"/>
        <v>0.96406666666666696</v>
      </c>
      <c r="S49" s="943"/>
      <c r="T49" s="89">
        <v>0.37986111111111115</v>
      </c>
      <c r="U49" s="89">
        <v>0.46736111111111112</v>
      </c>
      <c r="V49" s="134">
        <v>30</v>
      </c>
      <c r="W49" s="143">
        <f t="shared" si="33"/>
        <v>125.99999999999996</v>
      </c>
      <c r="X49" s="152">
        <v>0.36319444444444443</v>
      </c>
      <c r="Y49" s="152">
        <v>0.37847222222222227</v>
      </c>
      <c r="Z49" s="153"/>
      <c r="AA49" s="124"/>
      <c r="AB49" s="928"/>
      <c r="AC49" s="928"/>
      <c r="AD49" s="484"/>
      <c r="AE49" s="484"/>
      <c r="AF49" s="144">
        <f t="shared" si="28"/>
        <v>-53.899999999999636</v>
      </c>
      <c r="AG49" s="480">
        <f t="shared" si="7"/>
        <v>0.96406666666666696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4193.6899999999996</v>
      </c>
      <c r="H50" s="45">
        <f t="shared" si="34"/>
        <v>42314.332099999992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1446.1000000000004</v>
      </c>
      <c r="O50" s="138">
        <f t="shared" si="30"/>
        <v>241.01666666666674</v>
      </c>
      <c r="P50" s="51">
        <f t="shared" si="31"/>
        <v>0</v>
      </c>
      <c r="Q50" s="139">
        <f t="shared" si="32"/>
        <v>-8.9833333333332632</v>
      </c>
      <c r="R50" s="140">
        <f t="shared" si="27"/>
        <v>0.96406666666666696</v>
      </c>
      <c r="S50" s="943"/>
      <c r="T50" s="89">
        <v>0.48819444444444443</v>
      </c>
      <c r="U50" s="89">
        <v>0.60902777777777772</v>
      </c>
      <c r="V50" s="134">
        <v>30</v>
      </c>
      <c r="W50" s="143">
        <f t="shared" si="33"/>
        <v>173.99999999999994</v>
      </c>
      <c r="X50" s="152">
        <v>0.47152777777777777</v>
      </c>
      <c r="Y50" s="152">
        <v>0.48749999999999999</v>
      </c>
      <c r="Z50" s="153"/>
      <c r="AA50" s="153"/>
      <c r="AB50" s="928"/>
      <c r="AC50" s="928"/>
      <c r="AD50" s="484"/>
      <c r="AE50" s="484"/>
      <c r="AF50" s="144">
        <f t="shared" si="28"/>
        <v>-53.899999999999636</v>
      </c>
      <c r="AG50" s="480">
        <f t="shared" si="7"/>
        <v>0.96406666666666696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484"/>
      <c r="AE51" s="484"/>
      <c r="AF51" s="144">
        <f t="shared" si="28"/>
        <v>0</v>
      </c>
      <c r="AG51" s="480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484"/>
      <c r="AE52" s="484"/>
      <c r="AF52" s="144">
        <f t="shared" si="28"/>
        <v>0</v>
      </c>
      <c r="AG52" s="480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478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484"/>
      <c r="AE53" s="484"/>
      <c r="AF53" s="144">
        <f t="shared" si="28"/>
        <v>0</v>
      </c>
      <c r="AG53" s="480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478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484"/>
      <c r="AE54" s="484"/>
      <c r="AF54" s="144">
        <f t="shared" si="28"/>
        <v>0</v>
      </c>
      <c r="AG54" s="480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78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484"/>
      <c r="AE55" s="484"/>
      <c r="AF55" s="144"/>
      <c r="AG55" s="480"/>
      <c r="AH55" s="960"/>
    </row>
    <row r="56" spans="1:34" ht="19.2" customHeight="1">
      <c r="A56" s="968"/>
      <c r="B56" s="157">
        <v>0</v>
      </c>
      <c r="C56" s="265" t="s">
        <v>524</v>
      </c>
      <c r="D56" s="965" t="s">
        <v>518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1634.0370008272753</v>
      </c>
      <c r="O56" s="104">
        <f t="shared" si="35"/>
        <v>282.84765690659015</v>
      </c>
      <c r="P56" s="158">
        <f>M56-J56</f>
        <v>0.28571428571428559</v>
      </c>
      <c r="Q56" s="117">
        <f>N56-K56</f>
        <v>-28.248713458438942</v>
      </c>
      <c r="R56" s="159">
        <f t="shared" ref="R56:R61" si="36">O56/L56</f>
        <v>0.89946362577918815</v>
      </c>
      <c r="S56" s="943"/>
      <c r="T56" s="160"/>
      <c r="U56" s="160"/>
      <c r="V56" s="47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1</v>
      </c>
      <c r="AE56" s="107">
        <f>SUM(AE44:AE55)</f>
        <v>0</v>
      </c>
      <c r="AF56" s="162">
        <f>N56-K56</f>
        <v>-28.248713458438942</v>
      </c>
      <c r="AG56" s="478">
        <f>N56/K56</f>
        <v>0.98300610225085316</v>
      </c>
      <c r="AH56" s="960"/>
    </row>
    <row r="57" spans="1:34" ht="19.2" customHeight="1">
      <c r="A57" s="955" t="s">
        <v>525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1155</v>
      </c>
      <c r="H57" s="84">
        <f t="shared" ref="H57:H66" si="37">F57*G57</f>
        <v>32640.300000000003</v>
      </c>
      <c r="I57" s="484"/>
      <c r="J57" s="87">
        <v>7</v>
      </c>
      <c r="K57" s="57">
        <v>1500</v>
      </c>
      <c r="L57" s="86">
        <v>214.28571428571428</v>
      </c>
      <c r="M57" s="474">
        <v>7</v>
      </c>
      <c r="N57" s="57">
        <f t="shared" ref="N57:N61" si="38">G57/W57*60</f>
        <v>1443.7500000000005</v>
      </c>
      <c r="O57" s="86">
        <f t="shared" ref="O57:O61" si="39">N57/M57</f>
        <v>206.25000000000006</v>
      </c>
      <c r="P57" s="165">
        <f t="shared" ref="P57:P61" si="40">M57-J57</f>
        <v>0</v>
      </c>
      <c r="Q57" s="49">
        <f t="shared" ref="Q57:Q61" si="41">O57-L57</f>
        <v>-8.0357142857142208</v>
      </c>
      <c r="R57" s="475">
        <f t="shared" si="36"/>
        <v>0.96250000000000036</v>
      </c>
      <c r="S57" s="943">
        <f>R69</f>
        <v>0.97474376089443637</v>
      </c>
      <c r="T57" s="50">
        <v>0.125</v>
      </c>
      <c r="U57" s="50">
        <v>0.15833333333333333</v>
      </c>
      <c r="V57" s="471">
        <v>5</v>
      </c>
      <c r="W57" s="468">
        <f>(U57-T57)*24*60</f>
        <v>47.999999999999986</v>
      </c>
      <c r="X57" s="53"/>
      <c r="Y57" s="53"/>
      <c r="Z57" s="54"/>
      <c r="AA57" s="54"/>
      <c r="AB57" s="928"/>
      <c r="AC57" s="928"/>
      <c r="AD57" s="484"/>
      <c r="AE57" s="484"/>
      <c r="AF57" s="48">
        <f t="shared" si="6"/>
        <v>-56.249999999999545</v>
      </c>
      <c r="AG57" s="479">
        <f t="shared" si="7"/>
        <v>0.96250000000000036</v>
      </c>
      <c r="AH57" s="942">
        <f>AG69</f>
        <v>0.97458129103249713</v>
      </c>
    </row>
    <row r="58" spans="1:34" ht="19.2" customHeight="1">
      <c r="A58" s="956"/>
      <c r="B58" s="121" t="s">
        <v>103</v>
      </c>
      <c r="C58" s="484"/>
      <c r="D58" s="42" t="s">
        <v>67</v>
      </c>
      <c r="E58" s="43"/>
      <c r="F58" s="273">
        <v>27.88</v>
      </c>
      <c r="G58" s="44">
        <v>3482</v>
      </c>
      <c r="H58" s="45">
        <f t="shared" si="37"/>
        <v>97078.16</v>
      </c>
      <c r="I58" s="471"/>
      <c r="J58" s="46">
        <v>7</v>
      </c>
      <c r="K58" s="44">
        <v>1500</v>
      </c>
      <c r="L58" s="86">
        <v>214.28571428571428</v>
      </c>
      <c r="M58" s="469">
        <v>7</v>
      </c>
      <c r="N58" s="44">
        <f t="shared" si="38"/>
        <v>1460.9790209790212</v>
      </c>
      <c r="O58" s="47">
        <f t="shared" si="39"/>
        <v>208.71128871128874</v>
      </c>
      <c r="P58" s="165">
        <f t="shared" si="40"/>
        <v>0</v>
      </c>
      <c r="Q58" s="49">
        <f t="shared" si="41"/>
        <v>-5.5744255744255327</v>
      </c>
      <c r="R58" s="475">
        <f t="shared" si="36"/>
        <v>0.97398601398601414</v>
      </c>
      <c r="S58" s="943"/>
      <c r="T58" s="50">
        <v>0.17222222222222222</v>
      </c>
      <c r="U58" s="50">
        <v>0.27152777777777776</v>
      </c>
      <c r="V58" s="471">
        <v>20</v>
      </c>
      <c r="W58" s="468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961"/>
      <c r="AC58" s="962"/>
      <c r="AD58" s="484">
        <v>1</v>
      </c>
      <c r="AE58" s="484"/>
      <c r="AF58" s="48">
        <f t="shared" si="6"/>
        <v>-39.020979020978757</v>
      </c>
      <c r="AG58" s="475">
        <f t="shared" si="7"/>
        <v>0.97398601398601414</v>
      </c>
      <c r="AH58" s="943"/>
    </row>
    <row r="59" spans="1:34" ht="19.2" customHeight="1">
      <c r="A59" s="956"/>
      <c r="B59" s="121" t="s">
        <v>103</v>
      </c>
      <c r="C59" s="484"/>
      <c r="D59" s="42" t="s">
        <v>68</v>
      </c>
      <c r="E59" s="43"/>
      <c r="F59" s="273">
        <v>28</v>
      </c>
      <c r="G59" s="44">
        <v>3339</v>
      </c>
      <c r="H59" s="45">
        <f t="shared" si="37"/>
        <v>93492</v>
      </c>
      <c r="I59" s="471"/>
      <c r="J59" s="46">
        <v>7</v>
      </c>
      <c r="K59" s="44">
        <v>1500</v>
      </c>
      <c r="L59" s="86">
        <v>214.28571428571428</v>
      </c>
      <c r="M59" s="469">
        <v>7</v>
      </c>
      <c r="N59" s="44">
        <f t="shared" si="38"/>
        <v>1473.0882352941176</v>
      </c>
      <c r="O59" s="47">
        <f t="shared" si="39"/>
        <v>210.44117647058823</v>
      </c>
      <c r="P59" s="165">
        <f t="shared" si="40"/>
        <v>0</v>
      </c>
      <c r="Q59" s="49">
        <f t="shared" si="41"/>
        <v>-3.8445378151260456</v>
      </c>
      <c r="R59" s="475">
        <f t="shared" si="36"/>
        <v>0.98205882352941176</v>
      </c>
      <c r="S59" s="943"/>
      <c r="T59" s="50">
        <v>0.28888888888888886</v>
      </c>
      <c r="U59" s="50">
        <v>0.3833333333333333</v>
      </c>
      <c r="V59" s="142">
        <v>25</v>
      </c>
      <c r="W59" s="468">
        <f t="shared" ref="W59:W69" si="42">(U59-T59)*24*60</f>
        <v>136</v>
      </c>
      <c r="X59" s="53">
        <v>0.27569444444444446</v>
      </c>
      <c r="Y59" s="53">
        <v>0.28750000000000003</v>
      </c>
      <c r="Z59" s="54"/>
      <c r="AA59" s="54"/>
      <c r="AB59" s="928"/>
      <c r="AC59" s="928"/>
      <c r="AD59" s="484"/>
      <c r="AE59" s="484"/>
      <c r="AF59" s="48">
        <f t="shared" si="6"/>
        <v>-26.911764705882433</v>
      </c>
      <c r="AG59" s="475">
        <f t="shared" si="7"/>
        <v>0.98205882352941176</v>
      </c>
      <c r="AH59" s="943"/>
    </row>
    <row r="60" spans="1:34" ht="19.2" customHeight="1">
      <c r="A60" s="956"/>
      <c r="B60" s="121" t="s">
        <v>105</v>
      </c>
      <c r="C60" s="484"/>
      <c r="D60" s="42" t="s">
        <v>64</v>
      </c>
      <c r="E60" s="43"/>
      <c r="F60" s="273">
        <v>10.09</v>
      </c>
      <c r="G60" s="44">
        <v>3904.4700000000003</v>
      </c>
      <c r="H60" s="45">
        <f t="shared" si="37"/>
        <v>39396.102299999999</v>
      </c>
      <c r="I60" s="4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1464.17625</v>
      </c>
      <c r="O60" s="47">
        <f t="shared" si="39"/>
        <v>244.02937499999999</v>
      </c>
      <c r="P60" s="165">
        <f t="shared" si="40"/>
        <v>0</v>
      </c>
      <c r="Q60" s="49">
        <f t="shared" si="41"/>
        <v>-5.9706250000000125</v>
      </c>
      <c r="R60" s="475">
        <f t="shared" si="36"/>
        <v>0.97611749999999997</v>
      </c>
      <c r="S60" s="943"/>
      <c r="T60" s="50">
        <v>0.40416666666666662</v>
      </c>
      <c r="U60" s="50">
        <v>0.51527777777777772</v>
      </c>
      <c r="V60" s="142">
        <v>30</v>
      </c>
      <c r="W60" s="468">
        <f t="shared" si="42"/>
        <v>160</v>
      </c>
      <c r="X60" s="53">
        <v>0.38750000000000001</v>
      </c>
      <c r="Y60" s="53">
        <v>0.40347222222222223</v>
      </c>
      <c r="Z60" s="54"/>
      <c r="AA60" s="54"/>
      <c r="AB60" s="928"/>
      <c r="AC60" s="928"/>
      <c r="AD60" s="484">
        <v>1</v>
      </c>
      <c r="AE60" s="484"/>
      <c r="AF60" s="48">
        <f t="shared" si="6"/>
        <v>-35.823750000000018</v>
      </c>
      <c r="AG60" s="479">
        <f t="shared" si="7"/>
        <v>0.97611749999999997</v>
      </c>
      <c r="AH60" s="943"/>
    </row>
    <row r="61" spans="1:34" ht="19.2" customHeight="1">
      <c r="A61" s="956"/>
      <c r="B61" s="121" t="s">
        <v>105</v>
      </c>
      <c r="C61" s="484"/>
      <c r="D61" s="42" t="s">
        <v>64</v>
      </c>
      <c r="E61" s="43"/>
      <c r="F61" s="273">
        <v>10.09</v>
      </c>
      <c r="G61" s="44">
        <v>3326.03</v>
      </c>
      <c r="H61" s="45">
        <f t="shared" si="37"/>
        <v>33559.642700000004</v>
      </c>
      <c r="I61" s="4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1467.3661764705882</v>
      </c>
      <c r="O61" s="47">
        <f t="shared" si="39"/>
        <v>244.56102941176471</v>
      </c>
      <c r="P61" s="165">
        <f t="shared" si="40"/>
        <v>0</v>
      </c>
      <c r="Q61" s="49">
        <f t="shared" si="41"/>
        <v>-5.4389705882352928</v>
      </c>
      <c r="R61" s="475">
        <f t="shared" si="36"/>
        <v>0.97824411764705888</v>
      </c>
      <c r="S61" s="943"/>
      <c r="T61" s="50">
        <v>0.53611111111111109</v>
      </c>
      <c r="U61" s="50">
        <v>0.63055555555555554</v>
      </c>
      <c r="V61" s="142">
        <v>30</v>
      </c>
      <c r="W61" s="468">
        <f t="shared" si="42"/>
        <v>136</v>
      </c>
      <c r="X61" s="53">
        <v>0.52013888888888882</v>
      </c>
      <c r="Y61" s="53">
        <v>0.53541666666666665</v>
      </c>
      <c r="Z61" s="54"/>
      <c r="AA61" s="54"/>
      <c r="AB61" s="928"/>
      <c r="AC61" s="928"/>
      <c r="AD61" s="484"/>
      <c r="AE61" s="484"/>
      <c r="AF61" s="48">
        <f t="shared" si="6"/>
        <v>-32.633823529411757</v>
      </c>
      <c r="AG61" s="475">
        <f t="shared" si="7"/>
        <v>0.97824411764705888</v>
      </c>
      <c r="AH61" s="943"/>
    </row>
    <row r="62" spans="1:34" ht="19.2" customHeight="1">
      <c r="A62" s="956"/>
      <c r="B62" s="121">
        <v>0</v>
      </c>
      <c r="C62" s="484"/>
      <c r="D62" s="42"/>
      <c r="E62" s="43"/>
      <c r="F62" s="273" t="s">
        <v>106</v>
      </c>
      <c r="G62" s="134"/>
      <c r="H62" s="45">
        <f t="shared" si="37"/>
        <v>0</v>
      </c>
      <c r="I62" s="471"/>
      <c r="J62" s="46"/>
      <c r="K62" s="44"/>
      <c r="L62" s="86"/>
      <c r="M62" s="62"/>
      <c r="N62" s="44"/>
      <c r="O62" s="47"/>
      <c r="P62" s="165"/>
      <c r="Q62" s="49"/>
      <c r="R62" s="475"/>
      <c r="S62" s="943"/>
      <c r="T62" s="166"/>
      <c r="U62" s="166"/>
      <c r="V62" s="142"/>
      <c r="W62" s="468">
        <f t="shared" si="42"/>
        <v>0</v>
      </c>
      <c r="X62" s="53"/>
      <c r="Y62" s="53"/>
      <c r="Z62" s="54"/>
      <c r="AA62" s="54"/>
      <c r="AB62" s="928"/>
      <c r="AC62" s="928"/>
      <c r="AD62" s="484"/>
      <c r="AE62" s="484"/>
      <c r="AF62" s="48">
        <f t="shared" si="6"/>
        <v>0</v>
      </c>
      <c r="AG62" s="475" t="e">
        <f t="shared" si="7"/>
        <v>#DIV/0!</v>
      </c>
      <c r="AH62" s="943"/>
    </row>
    <row r="63" spans="1:34" ht="19.2" customHeight="1">
      <c r="A63" s="956"/>
      <c r="B63" s="121">
        <v>0</v>
      </c>
      <c r="C63" s="484"/>
      <c r="D63" s="42"/>
      <c r="E63" s="43"/>
      <c r="F63" s="273" t="s">
        <v>106</v>
      </c>
      <c r="G63" s="134"/>
      <c r="H63" s="45">
        <f t="shared" si="37"/>
        <v>0</v>
      </c>
      <c r="I63" s="471"/>
      <c r="J63" s="46"/>
      <c r="K63" s="44"/>
      <c r="L63" s="86"/>
      <c r="M63" s="62" t="s">
        <v>15</v>
      </c>
      <c r="N63" s="44"/>
      <c r="O63" s="47"/>
      <c r="P63" s="165"/>
      <c r="Q63" s="49"/>
      <c r="R63" s="475"/>
      <c r="S63" s="943"/>
      <c r="T63" s="166"/>
      <c r="U63" s="166"/>
      <c r="V63" s="142"/>
      <c r="W63" s="468">
        <f t="shared" si="42"/>
        <v>0</v>
      </c>
      <c r="X63" s="53"/>
      <c r="Y63" s="53"/>
      <c r="Z63" s="54"/>
      <c r="AA63" s="54"/>
      <c r="AB63" s="928"/>
      <c r="AC63" s="928"/>
      <c r="AD63" s="484"/>
      <c r="AE63" s="484"/>
      <c r="AF63" s="48">
        <f t="shared" si="6"/>
        <v>0</v>
      </c>
      <c r="AG63" s="479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71"/>
      <c r="J64" s="167"/>
      <c r="K64" s="61"/>
      <c r="L64" s="86"/>
      <c r="M64" s="62"/>
      <c r="N64" s="44"/>
      <c r="O64" s="47"/>
      <c r="P64" s="165"/>
      <c r="Q64" s="49"/>
      <c r="R64" s="475"/>
      <c r="S64" s="943"/>
      <c r="T64" s="166"/>
      <c r="U64" s="166"/>
      <c r="V64" s="142"/>
      <c r="W64" s="468">
        <f t="shared" si="42"/>
        <v>0</v>
      </c>
      <c r="X64" s="471"/>
      <c r="Y64" s="471"/>
      <c r="Z64" s="54"/>
      <c r="AA64" s="54"/>
      <c r="AB64" s="928"/>
      <c r="AC64" s="928"/>
      <c r="AD64" s="484"/>
      <c r="AE64" s="484"/>
      <c r="AF64" s="48">
        <f t="shared" si="6"/>
        <v>0</v>
      </c>
      <c r="AG64" s="475" t="e">
        <f t="shared" si="7"/>
        <v>#DIV/0!</v>
      </c>
      <c r="AH64" s="943"/>
    </row>
    <row r="65" spans="1:34" ht="19.2" customHeight="1">
      <c r="A65" s="957"/>
      <c r="B65" s="97">
        <v>0</v>
      </c>
      <c r="C65" s="481"/>
      <c r="D65" s="42"/>
      <c r="E65" s="43"/>
      <c r="F65" s="273" t="s">
        <v>106</v>
      </c>
      <c r="G65" s="134"/>
      <c r="H65" s="45">
        <f t="shared" si="37"/>
        <v>0</v>
      </c>
      <c r="I65" s="471"/>
      <c r="J65" s="167"/>
      <c r="K65" s="61"/>
      <c r="L65" s="86"/>
      <c r="M65" s="62"/>
      <c r="N65" s="61"/>
      <c r="O65" s="77"/>
      <c r="P65" s="48"/>
      <c r="Q65" s="49"/>
      <c r="R65" s="475"/>
      <c r="S65" s="943"/>
      <c r="T65" s="166"/>
      <c r="U65" s="166"/>
      <c r="V65" s="142"/>
      <c r="W65" s="468">
        <f t="shared" si="42"/>
        <v>0</v>
      </c>
      <c r="X65" s="471"/>
      <c r="Y65" s="471"/>
      <c r="Z65" s="54"/>
      <c r="AA65" s="54"/>
      <c r="AB65" s="928"/>
      <c r="AC65" s="928"/>
      <c r="AD65" s="484"/>
      <c r="AE65" s="484"/>
      <c r="AF65" s="48">
        <f t="shared" si="6"/>
        <v>0</v>
      </c>
      <c r="AG65" s="475" t="e">
        <f t="shared" si="7"/>
        <v>#DIV/0!</v>
      </c>
      <c r="AH65" s="943"/>
    </row>
    <row r="66" spans="1:34" ht="19.2" customHeight="1">
      <c r="A66" s="957"/>
      <c r="B66" s="97">
        <v>0</v>
      </c>
      <c r="C66" s="481"/>
      <c r="D66" s="42"/>
      <c r="E66" s="43"/>
      <c r="F66" s="273" t="s">
        <v>106</v>
      </c>
      <c r="G66" s="134"/>
      <c r="H66" s="45">
        <f t="shared" si="37"/>
        <v>0</v>
      </c>
      <c r="I66" s="471"/>
      <c r="J66" s="167"/>
      <c r="K66" s="61"/>
      <c r="L66" s="86"/>
      <c r="M66" s="62"/>
      <c r="N66" s="61"/>
      <c r="O66" s="77"/>
      <c r="P66" s="48"/>
      <c r="Q66" s="49"/>
      <c r="R66" s="475"/>
      <c r="S66" s="943"/>
      <c r="T66" s="166"/>
      <c r="U66" s="166"/>
      <c r="V66" s="142"/>
      <c r="W66" s="468">
        <f t="shared" si="42"/>
        <v>0</v>
      </c>
      <c r="X66" s="471"/>
      <c r="Y66" s="471"/>
      <c r="Z66" s="54"/>
      <c r="AA66" s="54"/>
      <c r="AB66" s="928"/>
      <c r="AC66" s="928"/>
      <c r="AD66" s="484"/>
      <c r="AE66" s="484"/>
      <c r="AF66" s="48">
        <f t="shared" si="6"/>
        <v>0</v>
      </c>
      <c r="AG66" s="479" t="e">
        <f t="shared" si="7"/>
        <v>#DIV/0!</v>
      </c>
      <c r="AH66" s="943"/>
    </row>
    <row r="67" spans="1:34" ht="19.2" customHeight="1">
      <c r="A67" s="957"/>
      <c r="B67" s="97">
        <v>0</v>
      </c>
      <c r="C67" s="481"/>
      <c r="D67" s="42"/>
      <c r="E67" s="43"/>
      <c r="F67" s="273" t="s">
        <v>106</v>
      </c>
      <c r="G67" s="134"/>
      <c r="H67" s="45">
        <f>F67*G67</f>
        <v>0</v>
      </c>
      <c r="I67" s="471"/>
      <c r="J67" s="167"/>
      <c r="K67" s="61"/>
      <c r="L67" s="86"/>
      <c r="M67" s="62"/>
      <c r="N67" s="61"/>
      <c r="O67" s="77"/>
      <c r="P67" s="48"/>
      <c r="Q67" s="49"/>
      <c r="R67" s="475"/>
      <c r="S67" s="943"/>
      <c r="T67" s="166"/>
      <c r="U67" s="166"/>
      <c r="V67" s="142"/>
      <c r="W67" s="468">
        <f t="shared" si="42"/>
        <v>0</v>
      </c>
      <c r="X67" s="471"/>
      <c r="Y67" s="471"/>
      <c r="Z67" s="54"/>
      <c r="AA67" s="54"/>
      <c r="AB67" s="928"/>
      <c r="AC67" s="928"/>
      <c r="AD67" s="484"/>
      <c r="AE67" s="484"/>
      <c r="AF67" s="48">
        <f t="shared" si="6"/>
        <v>0</v>
      </c>
      <c r="AG67" s="475" t="e">
        <f t="shared" si="7"/>
        <v>#DIV/0!</v>
      </c>
      <c r="AH67" s="943"/>
    </row>
    <row r="68" spans="1:34" ht="19.2" customHeight="1">
      <c r="A68" s="957"/>
      <c r="B68" s="471">
        <v>0</v>
      </c>
      <c r="C68" s="481"/>
      <c r="D68" s="42"/>
      <c r="E68" s="43"/>
      <c r="F68" s="280" t="s">
        <v>106</v>
      </c>
      <c r="G68" s="134"/>
      <c r="H68" s="45">
        <f>F68*G68</f>
        <v>0</v>
      </c>
      <c r="I68" s="471"/>
      <c r="J68" s="167"/>
      <c r="K68" s="61"/>
      <c r="L68" s="86"/>
      <c r="M68" s="62"/>
      <c r="N68" s="61"/>
      <c r="O68" s="77"/>
      <c r="P68" s="48"/>
      <c r="Q68" s="49"/>
      <c r="R68" s="475"/>
      <c r="S68" s="943"/>
      <c r="T68" s="166"/>
      <c r="U68" s="166"/>
      <c r="V68" s="142"/>
      <c r="W68" s="468">
        <f t="shared" si="42"/>
        <v>0</v>
      </c>
      <c r="X68" s="471"/>
      <c r="Y68" s="471"/>
      <c r="Z68" s="54"/>
      <c r="AA68" s="54"/>
      <c r="AB68" s="928"/>
      <c r="AC68" s="928"/>
      <c r="AD68" s="484"/>
      <c r="AE68" s="484"/>
      <c r="AF68" s="48"/>
      <c r="AG68" s="475"/>
      <c r="AH68" s="943"/>
    </row>
    <row r="69" spans="1:34" ht="19.2" customHeight="1">
      <c r="A69" s="957"/>
      <c r="B69" s="168">
        <v>0</v>
      </c>
      <c r="C69" s="6" t="s">
        <v>526</v>
      </c>
      <c r="D69" s="924" t="s">
        <v>518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1461.8719365487457</v>
      </c>
      <c r="O69" s="73">
        <f t="shared" si="43"/>
        <v>222.79857391872832</v>
      </c>
      <c r="P69" s="48">
        <f>M69-J69</f>
        <v>0</v>
      </c>
      <c r="Q69" s="49">
        <f>N69-K69</f>
        <v>-38.12806345125432</v>
      </c>
      <c r="R69" s="172">
        <f t="shared" ref="R69:R75" si="44">O69/L69</f>
        <v>0.97474376089443637</v>
      </c>
      <c r="S69" s="943"/>
      <c r="T69" s="141"/>
      <c r="U69" s="141"/>
      <c r="V69" s="44"/>
      <c r="W69" s="46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2</v>
      </c>
      <c r="AE69" s="107">
        <f>SUM(AE57:AE68)</f>
        <v>0</v>
      </c>
      <c r="AF69" s="48">
        <f t="shared" si="6"/>
        <v>-38.12806345125432</v>
      </c>
      <c r="AG69" s="475">
        <f t="shared" si="7"/>
        <v>0.97458129103249713</v>
      </c>
      <c r="AH69" s="943"/>
    </row>
    <row r="70" spans="1:34" ht="19.2" customHeight="1">
      <c r="A70" s="958" t="s">
        <v>527</v>
      </c>
      <c r="B70" s="471" t="s">
        <v>105</v>
      </c>
      <c r="C70" s="97"/>
      <c r="D70" s="42" t="s">
        <v>115</v>
      </c>
      <c r="E70" s="43"/>
      <c r="F70" s="273">
        <v>54.09</v>
      </c>
      <c r="G70" s="57">
        <v>537.80000000000007</v>
      </c>
      <c r="H70" s="45">
        <f>F70*G70</f>
        <v>29089.602000000006</v>
      </c>
      <c r="I70" s="471"/>
      <c r="J70" s="46">
        <v>16</v>
      </c>
      <c r="K70" s="44">
        <v>1500</v>
      </c>
      <c r="L70" s="47">
        <v>93.75</v>
      </c>
      <c r="M70" s="469">
        <v>17</v>
      </c>
      <c r="N70" s="44">
        <f t="shared" ref="N70:N75" si="45">G70/W70*60</f>
        <v>1344.5000000000005</v>
      </c>
      <c r="O70" s="47">
        <f t="shared" ref="O70:O75" si="46">N70/M70</f>
        <v>79.08823529411768</v>
      </c>
      <c r="P70" s="48">
        <f t="shared" ref="P70:P75" si="47">M70-J70</f>
        <v>1</v>
      </c>
      <c r="Q70" s="49">
        <f t="shared" ref="Q70:Q75" si="48">O70-L70</f>
        <v>-14.66176470588232</v>
      </c>
      <c r="R70" s="475">
        <f t="shared" si="44"/>
        <v>0.84360784313725523</v>
      </c>
      <c r="S70" s="943">
        <f>R82</f>
        <v>0.8815717378018797</v>
      </c>
      <c r="T70" s="50">
        <v>0.25</v>
      </c>
      <c r="U70" s="50">
        <v>0.26666666666666666</v>
      </c>
      <c r="V70" s="471">
        <v>5</v>
      </c>
      <c r="W70" s="468">
        <f>(U70-T70)*24*60</f>
        <v>23.999999999999993</v>
      </c>
      <c r="X70" s="471"/>
      <c r="Y70" s="471"/>
      <c r="Z70" s="54"/>
      <c r="AA70" s="54"/>
      <c r="AB70" s="928"/>
      <c r="AC70" s="928"/>
      <c r="AD70" s="484"/>
      <c r="AE70" s="484"/>
      <c r="AF70" s="48">
        <f t="shared" si="6"/>
        <v>-155.49999999999955</v>
      </c>
      <c r="AG70" s="475">
        <f t="shared" si="7"/>
        <v>0.89633333333333365</v>
      </c>
      <c r="AH70" s="943">
        <f>AG82</f>
        <v>0.89005815307747616</v>
      </c>
    </row>
    <row r="71" spans="1:34" ht="19.2" customHeight="1">
      <c r="A71" s="958"/>
      <c r="B71" s="471" t="s">
        <v>101</v>
      </c>
      <c r="C71" s="41"/>
      <c r="D71" s="173" t="s">
        <v>183</v>
      </c>
      <c r="E71" s="43"/>
      <c r="F71" s="273">
        <v>65.27</v>
      </c>
      <c r="G71" s="44">
        <v>1124</v>
      </c>
      <c r="H71" s="45">
        <f>F71*G71</f>
        <v>73363.48</v>
      </c>
      <c r="I71" s="471"/>
      <c r="J71" s="46">
        <v>18</v>
      </c>
      <c r="K71" s="174">
        <v>1440</v>
      </c>
      <c r="L71" s="47">
        <v>80</v>
      </c>
      <c r="M71" s="474">
        <v>18</v>
      </c>
      <c r="N71" s="44">
        <f t="shared" si="45"/>
        <v>1296.9230769230776</v>
      </c>
      <c r="O71" s="47">
        <f t="shared" si="46"/>
        <v>72.051282051282087</v>
      </c>
      <c r="P71" s="48">
        <f t="shared" si="47"/>
        <v>0</v>
      </c>
      <c r="Q71" s="49">
        <f t="shared" si="48"/>
        <v>-7.9487179487179134</v>
      </c>
      <c r="R71" s="475">
        <f t="shared" si="44"/>
        <v>0.90064102564102611</v>
      </c>
      <c r="S71" s="943"/>
      <c r="T71" s="50">
        <v>0.27152777777777776</v>
      </c>
      <c r="U71" s="50">
        <v>0.30763888888888885</v>
      </c>
      <c r="V71" s="471">
        <v>7</v>
      </c>
      <c r="W71" s="468">
        <f t="shared" ref="W71:W81" si="49">(U71-T71)*24*60</f>
        <v>51.999999999999972</v>
      </c>
      <c r="X71" s="53"/>
      <c r="Y71" s="53"/>
      <c r="Z71" s="54"/>
      <c r="AA71" s="54"/>
      <c r="AB71" s="928"/>
      <c r="AC71" s="928"/>
      <c r="AD71" s="484"/>
      <c r="AE71" s="484"/>
      <c r="AF71" s="48">
        <f>N71-K71</f>
        <v>-143.07692307692241</v>
      </c>
      <c r="AG71" s="475">
        <f>N71/K71</f>
        <v>0.90064102564102611</v>
      </c>
      <c r="AH71" s="943"/>
    </row>
    <row r="72" spans="1:34" ht="19.2" customHeight="1">
      <c r="A72" s="958"/>
      <c r="B72" s="471" t="s">
        <v>101</v>
      </c>
      <c r="C72" s="66"/>
      <c r="D72" s="173" t="s">
        <v>69</v>
      </c>
      <c r="E72" s="43"/>
      <c r="F72" s="273">
        <v>53.36</v>
      </c>
      <c r="G72" s="44">
        <v>4557.93</v>
      </c>
      <c r="H72" s="45">
        <f t="shared" ref="H72:H76" si="50">F72*G72</f>
        <v>243211.14480000001</v>
      </c>
      <c r="I72" s="471"/>
      <c r="J72" s="87">
        <v>19</v>
      </c>
      <c r="K72" s="57">
        <v>1636</v>
      </c>
      <c r="L72" s="86">
        <v>86.10526315789474</v>
      </c>
      <c r="M72" s="469">
        <v>19</v>
      </c>
      <c r="N72" s="44">
        <f t="shared" si="45"/>
        <v>1431.8104712041888</v>
      </c>
      <c r="O72" s="47">
        <f t="shared" si="46"/>
        <v>75.358445852852043</v>
      </c>
      <c r="P72" s="48">
        <f t="shared" si="47"/>
        <v>0</v>
      </c>
      <c r="Q72" s="49">
        <f t="shared" si="48"/>
        <v>-10.746817305042697</v>
      </c>
      <c r="R72" s="475">
        <f t="shared" si="44"/>
        <v>0.8751897745746875</v>
      </c>
      <c r="S72" s="943"/>
      <c r="T72" s="50">
        <v>0.32291666666666663</v>
      </c>
      <c r="U72" s="50">
        <v>0.45555555555555549</v>
      </c>
      <c r="V72" s="471">
        <v>22</v>
      </c>
      <c r="W72" s="468">
        <f t="shared" si="49"/>
        <v>190.99999999999997</v>
      </c>
      <c r="X72" s="53">
        <v>0.31180555555555556</v>
      </c>
      <c r="Y72" s="53">
        <v>0.3215277777777778</v>
      </c>
      <c r="Z72" s="54"/>
      <c r="AA72" s="54"/>
      <c r="AB72" s="928"/>
      <c r="AC72" s="928"/>
      <c r="AD72" s="484"/>
      <c r="AE72" s="484"/>
      <c r="AF72" s="48">
        <f>N72-K72</f>
        <v>-204.18952879581116</v>
      </c>
      <c r="AG72" s="475">
        <f>N72/K72</f>
        <v>0.87518977457468761</v>
      </c>
      <c r="AH72" s="943"/>
    </row>
    <row r="73" spans="1:34" ht="19.2" customHeight="1">
      <c r="A73" s="958"/>
      <c r="B73" s="471" t="s">
        <v>101</v>
      </c>
      <c r="C73" s="175"/>
      <c r="D73" s="176" t="s">
        <v>71</v>
      </c>
      <c r="E73" s="177"/>
      <c r="F73" s="273">
        <v>47.51</v>
      </c>
      <c r="G73" s="44">
        <v>1714</v>
      </c>
      <c r="H73" s="45">
        <f t="shared" si="50"/>
        <v>81432.14</v>
      </c>
      <c r="I73" s="484"/>
      <c r="J73" s="178">
        <v>17</v>
      </c>
      <c r="K73" s="179">
        <v>1440</v>
      </c>
      <c r="L73" s="86">
        <v>84.705882352941174</v>
      </c>
      <c r="M73" s="469">
        <v>17</v>
      </c>
      <c r="N73" s="44">
        <f t="shared" si="45"/>
        <v>1301.7721518987335</v>
      </c>
      <c r="O73" s="47">
        <f t="shared" si="46"/>
        <v>76.574832464631385</v>
      </c>
      <c r="P73" s="48">
        <f t="shared" si="47"/>
        <v>0</v>
      </c>
      <c r="Q73" s="49">
        <f t="shared" si="48"/>
        <v>-8.1310498883097893</v>
      </c>
      <c r="R73" s="475">
        <f t="shared" si="44"/>
        <v>0.90400843881856496</v>
      </c>
      <c r="S73" s="943"/>
      <c r="T73" s="50">
        <v>0.49583333333333324</v>
      </c>
      <c r="U73" s="50">
        <v>0.55069444444444438</v>
      </c>
      <c r="V73" s="471">
        <v>5</v>
      </c>
      <c r="W73" s="468">
        <f t="shared" si="49"/>
        <v>79.000000000000043</v>
      </c>
      <c r="X73" s="180"/>
      <c r="Y73" s="180"/>
      <c r="Z73" s="124"/>
      <c r="AA73" s="124"/>
      <c r="AB73" s="928"/>
      <c r="AC73" s="928"/>
      <c r="AD73" s="484"/>
      <c r="AE73" s="484"/>
      <c r="AF73" s="48">
        <f>N73-K73</f>
        <v>-138.22784810126655</v>
      </c>
      <c r="AG73" s="475">
        <f>N73/K73</f>
        <v>0.90400843881856485</v>
      </c>
      <c r="AH73" s="943"/>
    </row>
    <row r="74" spans="1:34" ht="19.2" customHeight="1">
      <c r="A74" s="958"/>
      <c r="B74" s="471" t="s">
        <v>101</v>
      </c>
      <c r="C74" s="175"/>
      <c r="D74" s="176" t="s">
        <v>70</v>
      </c>
      <c r="E74" s="177"/>
      <c r="F74" s="273">
        <v>53.76</v>
      </c>
      <c r="G74" s="174">
        <v>2682</v>
      </c>
      <c r="H74" s="45">
        <f t="shared" si="50"/>
        <v>144184.32000000001</v>
      </c>
      <c r="I74" s="471"/>
      <c r="J74" s="87">
        <v>16</v>
      </c>
      <c r="K74" s="57">
        <v>1440</v>
      </c>
      <c r="L74" s="86">
        <v>90</v>
      </c>
      <c r="M74" s="469">
        <v>16</v>
      </c>
      <c r="N74" s="44">
        <f t="shared" si="45"/>
        <v>1308.2926829268288</v>
      </c>
      <c r="O74" s="47">
        <f t="shared" si="46"/>
        <v>81.768292682926798</v>
      </c>
      <c r="P74" s="48">
        <f t="shared" si="47"/>
        <v>0</v>
      </c>
      <c r="Q74" s="49">
        <f t="shared" si="48"/>
        <v>-8.2317073170732016</v>
      </c>
      <c r="R74" s="475">
        <f t="shared" si="44"/>
        <v>0.90853658536585336</v>
      </c>
      <c r="S74" s="943"/>
      <c r="T74" s="50">
        <v>0.56527777777777766</v>
      </c>
      <c r="U74" s="50">
        <v>0.65069444444444435</v>
      </c>
      <c r="V74" s="471">
        <v>21</v>
      </c>
      <c r="W74" s="468">
        <f t="shared" si="49"/>
        <v>123.00000000000004</v>
      </c>
      <c r="X74" s="180">
        <v>0.55486111111111114</v>
      </c>
      <c r="Y74" s="180">
        <v>0.56319444444444444</v>
      </c>
      <c r="Z74" s="124"/>
      <c r="AA74" s="124"/>
      <c r="AB74" s="928"/>
      <c r="AC74" s="928"/>
      <c r="AD74" s="484"/>
      <c r="AE74" s="484"/>
      <c r="AF74" s="48">
        <f t="shared" ref="AF74:AF80" si="51">N74-K74</f>
        <v>-131.70731707317123</v>
      </c>
      <c r="AG74" s="475">
        <f t="shared" ref="AG74:AG80" si="52">N74/K74</f>
        <v>0.90853658536585336</v>
      </c>
      <c r="AH74" s="943"/>
    </row>
    <row r="75" spans="1:34" ht="19.2" customHeight="1">
      <c r="A75" s="958"/>
      <c r="B75" s="471" t="s">
        <v>101</v>
      </c>
      <c r="C75" s="66"/>
      <c r="D75" s="176" t="s">
        <v>69</v>
      </c>
      <c r="E75" s="177"/>
      <c r="F75" s="273">
        <v>53.36</v>
      </c>
      <c r="G75" s="174">
        <v>681.07</v>
      </c>
      <c r="H75" s="45">
        <f t="shared" si="50"/>
        <v>36341.895199999999</v>
      </c>
      <c r="I75" s="471">
        <v>1</v>
      </c>
      <c r="J75" s="87">
        <v>19</v>
      </c>
      <c r="K75" s="57">
        <v>1636</v>
      </c>
      <c r="L75" s="86">
        <v>86.10526315789474</v>
      </c>
      <c r="M75" s="474">
        <v>19</v>
      </c>
      <c r="N75" s="44">
        <f t="shared" si="45"/>
        <v>1409.1103448275835</v>
      </c>
      <c r="O75" s="47">
        <f t="shared" si="46"/>
        <v>74.163702359346502</v>
      </c>
      <c r="P75" s="48">
        <f t="shared" si="47"/>
        <v>0</v>
      </c>
      <c r="Q75" s="49">
        <f t="shared" si="48"/>
        <v>-11.941560798548238</v>
      </c>
      <c r="R75" s="475">
        <f t="shared" si="44"/>
        <v>0.86131439170390189</v>
      </c>
      <c r="S75" s="943"/>
      <c r="T75" s="50">
        <v>0.65486111111111101</v>
      </c>
      <c r="U75" s="50">
        <v>0.67499999999999993</v>
      </c>
      <c r="V75" s="471">
        <v>6</v>
      </c>
      <c r="W75" s="468">
        <f t="shared" si="49"/>
        <v>29.000000000000057</v>
      </c>
      <c r="X75" s="180"/>
      <c r="Y75" s="180"/>
      <c r="Z75" s="124"/>
      <c r="AA75" s="124"/>
      <c r="AB75" s="928"/>
      <c r="AC75" s="928"/>
      <c r="AD75" s="484"/>
      <c r="AE75" s="484"/>
      <c r="AF75" s="48">
        <f t="shared" si="51"/>
        <v>-226.8896551724165</v>
      </c>
      <c r="AG75" s="475">
        <f t="shared" si="52"/>
        <v>0.86131439170390189</v>
      </c>
      <c r="AH75" s="943"/>
    </row>
    <row r="76" spans="1:34" ht="19.2" customHeight="1">
      <c r="A76" s="958"/>
      <c r="B76" s="4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471"/>
      <c r="J76" s="87"/>
      <c r="K76" s="57"/>
      <c r="L76" s="86"/>
      <c r="M76" s="474"/>
      <c r="N76" s="44"/>
      <c r="O76" s="47"/>
      <c r="P76" s="48"/>
      <c r="Q76" s="49"/>
      <c r="R76" s="475"/>
      <c r="S76" s="943"/>
      <c r="T76" s="50"/>
      <c r="U76" s="50"/>
      <c r="V76" s="471"/>
      <c r="W76" s="468">
        <f t="shared" si="49"/>
        <v>0</v>
      </c>
      <c r="X76" s="180"/>
      <c r="Y76" s="180"/>
      <c r="Z76" s="124"/>
      <c r="AA76" s="124"/>
      <c r="AB76" s="928"/>
      <c r="AC76" s="928"/>
      <c r="AD76" s="484"/>
      <c r="AE76" s="484"/>
      <c r="AF76" s="48">
        <f t="shared" si="51"/>
        <v>0</v>
      </c>
      <c r="AG76" s="475" t="e">
        <f t="shared" si="52"/>
        <v>#DIV/0!</v>
      </c>
      <c r="AH76" s="943"/>
    </row>
    <row r="77" spans="1:34" ht="19.2" customHeight="1">
      <c r="A77" s="958"/>
      <c r="B77" s="471">
        <v>0</v>
      </c>
      <c r="C77" s="481"/>
      <c r="D77" s="42"/>
      <c r="E77" s="43"/>
      <c r="F77" s="273"/>
      <c r="G77" s="174"/>
      <c r="H77" s="45"/>
      <c r="I77" s="484"/>
      <c r="J77" s="46"/>
      <c r="K77" s="174"/>
      <c r="L77" s="47"/>
      <c r="M77" s="474"/>
      <c r="N77" s="44"/>
      <c r="O77" s="47"/>
      <c r="P77" s="48"/>
      <c r="Q77" s="49"/>
      <c r="R77" s="475"/>
      <c r="S77" s="943"/>
      <c r="T77" s="50"/>
      <c r="U77" s="50"/>
      <c r="V77" s="471"/>
      <c r="W77" s="468">
        <f t="shared" si="49"/>
        <v>0</v>
      </c>
      <c r="X77" s="180"/>
      <c r="Y77" s="180"/>
      <c r="Z77" s="124"/>
      <c r="AA77" s="124"/>
      <c r="AB77" s="928"/>
      <c r="AC77" s="928"/>
      <c r="AD77" s="484"/>
      <c r="AE77" s="484"/>
      <c r="AF77" s="48">
        <f t="shared" si="51"/>
        <v>0</v>
      </c>
      <c r="AG77" s="475" t="e">
        <f t="shared" si="52"/>
        <v>#DIV/0!</v>
      </c>
      <c r="AH77" s="943"/>
    </row>
    <row r="78" spans="1:34" ht="19.2" customHeight="1">
      <c r="A78" s="958"/>
      <c r="B78" s="471">
        <v>0</v>
      </c>
      <c r="C78" s="481"/>
      <c r="D78" s="42"/>
      <c r="E78" s="43"/>
      <c r="F78" s="273"/>
      <c r="G78" s="57"/>
      <c r="H78" s="45"/>
      <c r="I78" s="484"/>
      <c r="J78" s="87"/>
      <c r="K78" s="57"/>
      <c r="L78" s="86"/>
      <c r="M78" s="474"/>
      <c r="N78" s="44"/>
      <c r="O78" s="47"/>
      <c r="P78" s="48"/>
      <c r="Q78" s="49"/>
      <c r="R78" s="475"/>
      <c r="S78" s="943"/>
      <c r="T78" s="50"/>
      <c r="U78" s="50"/>
      <c r="V78" s="471"/>
      <c r="W78" s="468">
        <f t="shared" si="49"/>
        <v>0</v>
      </c>
      <c r="X78" s="180"/>
      <c r="Y78" s="180"/>
      <c r="Z78" s="124"/>
      <c r="AA78" s="124"/>
      <c r="AB78" s="928"/>
      <c r="AC78" s="928"/>
      <c r="AD78" s="484"/>
      <c r="AE78" s="484"/>
      <c r="AF78" s="48">
        <f t="shared" si="51"/>
        <v>0</v>
      </c>
      <c r="AG78" s="475" t="e">
        <f t="shared" si="52"/>
        <v>#DIV/0!</v>
      </c>
      <c r="AH78" s="943"/>
    </row>
    <row r="79" spans="1:34" ht="19.2" customHeight="1">
      <c r="A79" s="958"/>
      <c r="B79" s="471">
        <v>0</v>
      </c>
      <c r="C79" s="175"/>
      <c r="D79" s="176"/>
      <c r="E79" s="177"/>
      <c r="F79" s="273"/>
      <c r="G79" s="57"/>
      <c r="H79" s="45"/>
      <c r="I79" s="484"/>
      <c r="J79" s="87"/>
      <c r="K79" s="57"/>
      <c r="L79" s="86"/>
      <c r="M79" s="474"/>
      <c r="N79" s="57"/>
      <c r="O79" s="181"/>
      <c r="P79" s="108"/>
      <c r="Q79" s="182"/>
      <c r="R79" s="109"/>
      <c r="S79" s="943"/>
      <c r="T79" s="50"/>
      <c r="U79" s="50"/>
      <c r="V79" s="471"/>
      <c r="W79" s="468">
        <f t="shared" si="49"/>
        <v>0</v>
      </c>
      <c r="X79" s="180"/>
      <c r="Y79" s="180"/>
      <c r="Z79" s="124"/>
      <c r="AA79" s="124"/>
      <c r="AB79" s="928"/>
      <c r="AC79" s="928"/>
      <c r="AD79" s="484"/>
      <c r="AE79" s="484"/>
      <c r="AF79" s="48">
        <f t="shared" si="51"/>
        <v>0</v>
      </c>
      <c r="AG79" s="475" t="e">
        <f t="shared" si="52"/>
        <v>#DIV/0!</v>
      </c>
      <c r="AH79" s="943"/>
    </row>
    <row r="80" spans="1:34" ht="19.2" customHeight="1">
      <c r="A80" s="958"/>
      <c r="B80" s="471">
        <v>0</v>
      </c>
      <c r="C80" s="481"/>
      <c r="D80" s="42"/>
      <c r="E80" s="43"/>
      <c r="F80" s="273"/>
      <c r="G80" s="57"/>
      <c r="H80" s="45"/>
      <c r="I80" s="484"/>
      <c r="J80" s="87"/>
      <c r="K80" s="57"/>
      <c r="L80" s="86"/>
      <c r="M80" s="474"/>
      <c r="N80" s="57"/>
      <c r="O80" s="183"/>
      <c r="P80" s="54"/>
      <c r="Q80" s="88"/>
      <c r="R80" s="483"/>
      <c r="S80" s="943"/>
      <c r="T80" s="50"/>
      <c r="U80" s="50"/>
      <c r="V80" s="471"/>
      <c r="W80" s="468">
        <f t="shared" si="49"/>
        <v>0</v>
      </c>
      <c r="X80" s="180"/>
      <c r="Y80" s="180"/>
      <c r="Z80" s="124"/>
      <c r="AA80" s="124"/>
      <c r="AB80" s="928"/>
      <c r="AC80" s="928"/>
      <c r="AD80" s="484"/>
      <c r="AE80" s="484"/>
      <c r="AF80" s="48">
        <f t="shared" si="51"/>
        <v>0</v>
      </c>
      <c r="AG80" s="475" t="e">
        <f t="shared" si="52"/>
        <v>#DIV/0!</v>
      </c>
      <c r="AH80" s="943"/>
    </row>
    <row r="81" spans="1:34" ht="19.2" customHeight="1">
      <c r="A81" s="958"/>
      <c r="B81" s="471">
        <v>0</v>
      </c>
      <c r="C81" s="481"/>
      <c r="D81" s="42"/>
      <c r="E81" s="43"/>
      <c r="F81" s="280"/>
      <c r="G81" s="57"/>
      <c r="H81" s="84"/>
      <c r="I81" s="484"/>
      <c r="J81" s="87"/>
      <c r="K81" s="57"/>
      <c r="L81" s="86"/>
      <c r="M81" s="474"/>
      <c r="N81" s="57"/>
      <c r="O81" s="183"/>
      <c r="P81" s="54"/>
      <c r="Q81" s="88"/>
      <c r="R81" s="483"/>
      <c r="S81" s="943"/>
      <c r="T81" s="50"/>
      <c r="U81" s="50"/>
      <c r="V81" s="471"/>
      <c r="W81" s="468">
        <f t="shared" si="49"/>
        <v>0</v>
      </c>
      <c r="X81" s="180"/>
      <c r="Y81" s="180"/>
      <c r="Z81" s="124"/>
      <c r="AA81" s="124"/>
      <c r="AB81" s="928"/>
      <c r="AC81" s="928"/>
      <c r="AD81" s="484"/>
      <c r="AE81" s="484"/>
      <c r="AF81" s="48"/>
      <c r="AG81" s="125"/>
      <c r="AH81" s="943"/>
    </row>
    <row r="82" spans="1:34" ht="19.2" customHeight="1">
      <c r="A82" s="959"/>
      <c r="B82" s="168">
        <v>0</v>
      </c>
      <c r="C82" s="100" t="s">
        <v>528</v>
      </c>
      <c r="D82" s="924" t="s">
        <v>518</v>
      </c>
      <c r="E82" s="924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1348.7347879634021</v>
      </c>
      <c r="O82" s="184">
        <f t="shared" si="53"/>
        <v>76.500798450859421</v>
      </c>
      <c r="P82" s="116">
        <f>M82-J82</f>
        <v>0.16666666666666785</v>
      </c>
      <c r="Q82" s="117">
        <f>N82-K82</f>
        <v>-166.59854536993112</v>
      </c>
      <c r="R82" s="172">
        <f>O82/L82</f>
        <v>0.8815717378018797</v>
      </c>
      <c r="S82" s="943"/>
      <c r="T82" s="50"/>
      <c r="U82" s="50"/>
      <c r="V82" s="47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0</v>
      </c>
      <c r="AE82" s="107">
        <f>SUM(AE70:AE81)</f>
        <v>0</v>
      </c>
      <c r="AF82" s="48">
        <f>N82-K82</f>
        <v>-166.59854536993112</v>
      </c>
      <c r="AG82" s="475">
        <f>N82/K82</f>
        <v>0.89005815307747616</v>
      </c>
      <c r="AH82" s="943"/>
    </row>
    <row r="83" spans="1:34" ht="19.2" customHeight="1">
      <c r="A83" s="951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2016.24</v>
      </c>
      <c r="H83" s="84">
        <f t="shared" ref="H83:H94" si="54">F83*G83</f>
        <v>123030.9648</v>
      </c>
      <c r="I83" s="484"/>
      <c r="J83" s="87">
        <v>16</v>
      </c>
      <c r="K83" s="57">
        <v>1440</v>
      </c>
      <c r="L83" s="86">
        <v>90</v>
      </c>
      <c r="M83" s="474">
        <v>16</v>
      </c>
      <c r="N83" s="57">
        <f t="shared" ref="N83:N90" si="55">G83/W83*60</f>
        <v>1344.16</v>
      </c>
      <c r="O83" s="183">
        <f t="shared" ref="O83:O90" si="56">N83/M83</f>
        <v>84.01</v>
      </c>
      <c r="P83" s="54">
        <f t="shared" ref="P83:P85" si="57">M83-J83</f>
        <v>0</v>
      </c>
      <c r="Q83" s="88">
        <f t="shared" ref="Q83:Q85" si="58">O83-L83</f>
        <v>-5.9899999999999949</v>
      </c>
      <c r="R83" s="185">
        <f t="shared" ref="R83:R85" si="59">O83/L83</f>
        <v>0.93344444444444452</v>
      </c>
      <c r="S83" s="943">
        <f>R95</f>
        <v>0.8503934447656023</v>
      </c>
      <c r="T83" s="50">
        <v>0.33333333333333331</v>
      </c>
      <c r="U83" s="50">
        <v>0.39583333333333331</v>
      </c>
      <c r="V83" s="471">
        <v>5</v>
      </c>
      <c r="W83" s="468">
        <f t="shared" ref="W83:W93" si="60">(U83-T83)*24*60</f>
        <v>90</v>
      </c>
      <c r="X83" s="53"/>
      <c r="Y83" s="53"/>
      <c r="Z83" s="54"/>
      <c r="AA83" s="54"/>
      <c r="AB83" s="928"/>
      <c r="AC83" s="928"/>
      <c r="AD83" s="484"/>
      <c r="AE83" s="484"/>
      <c r="AF83" s="48">
        <f t="shared" ref="AF83:AF173" si="61">N83-K83</f>
        <v>-95.839999999999918</v>
      </c>
      <c r="AG83" s="475">
        <f t="shared" ref="AG83:AG173" si="62">N83/K83</f>
        <v>0.93344444444444452</v>
      </c>
      <c r="AH83" s="943">
        <f>AG95</f>
        <v>0.84242431926660477</v>
      </c>
    </row>
    <row r="84" spans="1:34" ht="19.2" customHeight="1">
      <c r="A84" s="952"/>
      <c r="B84" s="110" t="s">
        <v>102</v>
      </c>
      <c r="C84" s="481"/>
      <c r="D84" s="186" t="s">
        <v>187</v>
      </c>
      <c r="E84" s="43"/>
      <c r="F84" s="280">
        <v>53.27</v>
      </c>
      <c r="G84" s="44">
        <v>2449.2000000000003</v>
      </c>
      <c r="H84" s="84">
        <f t="shared" si="54"/>
        <v>130468.88400000002</v>
      </c>
      <c r="I84" s="471"/>
      <c r="J84" s="87">
        <v>17</v>
      </c>
      <c r="K84" s="57">
        <v>1565</v>
      </c>
      <c r="L84" s="86">
        <v>92.058823529411768</v>
      </c>
      <c r="M84" s="474">
        <v>17</v>
      </c>
      <c r="N84" s="57">
        <f t="shared" si="55"/>
        <v>1289.0526315789475</v>
      </c>
      <c r="O84" s="183">
        <f t="shared" si="56"/>
        <v>75.826625386996909</v>
      </c>
      <c r="P84" s="54">
        <f t="shared" si="57"/>
        <v>0</v>
      </c>
      <c r="Q84" s="88">
        <f t="shared" si="58"/>
        <v>-16.232198142414859</v>
      </c>
      <c r="R84" s="185">
        <f t="shared" si="59"/>
        <v>0.82367580292584497</v>
      </c>
      <c r="S84" s="943"/>
      <c r="T84" s="50">
        <v>0.41041666666666665</v>
      </c>
      <c r="U84" s="50">
        <v>0.48958333333333331</v>
      </c>
      <c r="V84" s="471">
        <v>21</v>
      </c>
      <c r="W84" s="468">
        <f t="shared" si="60"/>
        <v>114</v>
      </c>
      <c r="X84" s="53">
        <v>0.39999999999999997</v>
      </c>
      <c r="Y84" s="53">
        <v>0.40833333333333338</v>
      </c>
      <c r="Z84" s="54"/>
      <c r="AA84" s="54"/>
      <c r="AB84" s="928"/>
      <c r="AC84" s="928"/>
      <c r="AD84" s="484"/>
      <c r="AE84" s="484"/>
      <c r="AF84" s="48">
        <f t="shared" si="61"/>
        <v>-275.94736842105249</v>
      </c>
      <c r="AG84" s="475">
        <f t="shared" si="62"/>
        <v>0.82367580292584508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2197</v>
      </c>
      <c r="H85" s="84">
        <f t="shared" si="54"/>
        <v>134214.73000000001</v>
      </c>
      <c r="I85" s="471"/>
      <c r="J85" s="87">
        <v>17</v>
      </c>
      <c r="K85" s="57">
        <v>1440</v>
      </c>
      <c r="L85" s="86">
        <v>84.705882352941174</v>
      </c>
      <c r="M85" s="474">
        <v>17</v>
      </c>
      <c r="N85" s="57">
        <f t="shared" si="55"/>
        <v>1292.3529411764712</v>
      </c>
      <c r="O85" s="183">
        <f t="shared" si="56"/>
        <v>76.020761245674777</v>
      </c>
      <c r="P85" s="54">
        <f t="shared" si="57"/>
        <v>0</v>
      </c>
      <c r="Q85" s="88">
        <f t="shared" si="58"/>
        <v>-8.6851211072663972</v>
      </c>
      <c r="R85" s="185">
        <f t="shared" si="59"/>
        <v>0.89746732026143838</v>
      </c>
      <c r="S85" s="943"/>
      <c r="T85" s="50">
        <v>0.52986111111111101</v>
      </c>
      <c r="U85" s="50">
        <v>0.60069444444444431</v>
      </c>
      <c r="V85" s="471">
        <v>5</v>
      </c>
      <c r="W85" s="468">
        <f t="shared" si="60"/>
        <v>101.99999999999996</v>
      </c>
      <c r="X85" s="53"/>
      <c r="Y85" s="53"/>
      <c r="Z85" s="54"/>
      <c r="AA85" s="54"/>
      <c r="AB85" s="928"/>
      <c r="AC85" s="928"/>
      <c r="AD85" s="484">
        <v>1</v>
      </c>
      <c r="AE85" s="484"/>
      <c r="AF85" s="48">
        <f t="shared" si="61"/>
        <v>-147.64705882352882</v>
      </c>
      <c r="AG85" s="475">
        <f t="shared" si="62"/>
        <v>0.89746732026143827</v>
      </c>
      <c r="AH85" s="943"/>
    </row>
    <row r="86" spans="1:34" ht="19.2" customHeight="1">
      <c r="A86" s="952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210</v>
      </c>
      <c r="H86" s="84">
        <f t="shared" si="54"/>
        <v>16243.499999999998</v>
      </c>
      <c r="I86" s="471"/>
      <c r="J86" s="87">
        <v>19</v>
      </c>
      <c r="K86" s="57">
        <v>1440</v>
      </c>
      <c r="L86" s="86">
        <v>75.78947368421052</v>
      </c>
      <c r="M86" s="474">
        <v>18</v>
      </c>
      <c r="N86" s="57">
        <f t="shared" si="55"/>
        <v>1050.0000000000039</v>
      </c>
      <c r="O86" s="183">
        <f t="shared" si="56"/>
        <v>58.333333333333549</v>
      </c>
      <c r="P86" s="54">
        <f>M86-J86</f>
        <v>-1</v>
      </c>
      <c r="Q86" s="88">
        <f>O86-L86</f>
        <v>-17.456140350876971</v>
      </c>
      <c r="R86" s="185">
        <f>O86/L86</f>
        <v>0.76967592592592882</v>
      </c>
      <c r="S86" s="943"/>
      <c r="T86" s="50">
        <v>0.60486111111111096</v>
      </c>
      <c r="U86" s="50">
        <v>0.61319444444444426</v>
      </c>
      <c r="V86" s="471">
        <v>6</v>
      </c>
      <c r="W86" s="468">
        <f t="shared" si="60"/>
        <v>11.999999999999957</v>
      </c>
      <c r="X86" s="53"/>
      <c r="Y86" s="53"/>
      <c r="Z86" s="54"/>
      <c r="AA86" s="54"/>
      <c r="AB86" s="928"/>
      <c r="AC86" s="928"/>
      <c r="AD86" s="484"/>
      <c r="AE86" s="484"/>
      <c r="AF86" s="48">
        <f>N86-K86</f>
        <v>-389.99999999999613</v>
      </c>
      <c r="AG86" s="475">
        <f>N86/K86</f>
        <v>0.72916666666666941</v>
      </c>
      <c r="AH86" s="943"/>
    </row>
    <row r="87" spans="1:34" ht="19.2" customHeight="1">
      <c r="A87" s="952"/>
      <c r="B87" s="110" t="s">
        <v>101</v>
      </c>
      <c r="C87" s="97"/>
      <c r="D87" s="186" t="s">
        <v>57</v>
      </c>
      <c r="E87" s="43"/>
      <c r="F87" s="280">
        <v>77.34</v>
      </c>
      <c r="G87" s="44">
        <v>593</v>
      </c>
      <c r="H87" s="84">
        <f t="shared" si="54"/>
        <v>45862.62</v>
      </c>
      <c r="I87" s="471"/>
      <c r="J87" s="87">
        <v>18</v>
      </c>
      <c r="K87" s="57">
        <v>1440</v>
      </c>
      <c r="L87" s="86">
        <v>80</v>
      </c>
      <c r="M87" s="474">
        <v>18</v>
      </c>
      <c r="N87" s="57">
        <f t="shared" si="55"/>
        <v>1078.1818181818169</v>
      </c>
      <c r="O87" s="183">
        <f t="shared" si="56"/>
        <v>59.898989898989825</v>
      </c>
      <c r="P87" s="54">
        <f>M87-J87</f>
        <v>0</v>
      </c>
      <c r="Q87" s="88">
        <f>O87-L87</f>
        <v>-20.101010101010175</v>
      </c>
      <c r="R87" s="185">
        <f>O87/L87</f>
        <v>0.74873737373737281</v>
      </c>
      <c r="S87" s="943"/>
      <c r="T87" s="50">
        <v>0.6187499999999998</v>
      </c>
      <c r="U87" s="50">
        <v>0.6416666666666665</v>
      </c>
      <c r="V87" s="471">
        <v>8</v>
      </c>
      <c r="W87" s="468">
        <f t="shared" si="60"/>
        <v>33.000000000000043</v>
      </c>
      <c r="X87" s="53"/>
      <c r="Y87" s="53"/>
      <c r="Z87" s="54"/>
      <c r="AA87" s="54"/>
      <c r="AB87" s="928"/>
      <c r="AC87" s="928"/>
      <c r="AD87" s="484"/>
      <c r="AE87" s="484"/>
      <c r="AF87" s="48">
        <f>N87-K87</f>
        <v>-361.81818181818312</v>
      </c>
      <c r="AG87" s="475">
        <f>N87/K87</f>
        <v>0.74873737373737281</v>
      </c>
      <c r="AH87" s="943"/>
    </row>
    <row r="88" spans="1:34" ht="19.2" customHeight="1">
      <c r="A88" s="952"/>
      <c r="B88" s="110" t="s">
        <v>105</v>
      </c>
      <c r="C88" s="481"/>
      <c r="D88" s="42" t="s">
        <v>75</v>
      </c>
      <c r="E88" s="43"/>
      <c r="F88" s="280">
        <v>56.43</v>
      </c>
      <c r="G88" s="57">
        <v>867</v>
      </c>
      <c r="H88" s="84">
        <f t="shared" si="54"/>
        <v>48924.81</v>
      </c>
      <c r="I88" s="471"/>
      <c r="J88" s="87">
        <v>18</v>
      </c>
      <c r="K88" s="57">
        <v>1500</v>
      </c>
      <c r="L88" s="86">
        <v>83.333333333333329</v>
      </c>
      <c r="M88" s="474">
        <v>18</v>
      </c>
      <c r="N88" s="57">
        <f t="shared" si="55"/>
        <v>1268.7804878048776</v>
      </c>
      <c r="O88" s="183">
        <f t="shared" si="56"/>
        <v>70.487804878048749</v>
      </c>
      <c r="P88" s="54">
        <f t="shared" ref="P88:P90" si="63">M88-J88</f>
        <v>0</v>
      </c>
      <c r="Q88" s="88">
        <f t="shared" ref="Q88:Q90" si="64">O88-L88</f>
        <v>-12.84552845528458</v>
      </c>
      <c r="R88" s="185">
        <f t="shared" ref="R88:R90" si="65">O88/L88</f>
        <v>0.84585365853658501</v>
      </c>
      <c r="S88" s="943"/>
      <c r="T88" s="50">
        <v>0.65694444444444422</v>
      </c>
      <c r="U88" s="50">
        <v>0.68541666666666645</v>
      </c>
      <c r="V88" s="471">
        <v>22</v>
      </c>
      <c r="W88" s="468">
        <f t="shared" si="60"/>
        <v>41.000000000000014</v>
      </c>
      <c r="X88" s="53">
        <v>0.64583333333333337</v>
      </c>
      <c r="Y88" s="53">
        <v>0.65555555555555556</v>
      </c>
      <c r="Z88" s="54"/>
      <c r="AA88" s="54"/>
      <c r="AB88" s="928"/>
      <c r="AC88" s="928"/>
      <c r="AD88" s="484"/>
      <c r="AE88" s="484"/>
      <c r="AF88" s="48">
        <f>N88-K88</f>
        <v>-231.21951219512243</v>
      </c>
      <c r="AG88" s="475">
        <f>N88/K88</f>
        <v>0.84585365853658501</v>
      </c>
      <c r="AH88" s="943"/>
    </row>
    <row r="89" spans="1:34" ht="19.2" customHeight="1">
      <c r="A89" s="952"/>
      <c r="B89" s="110" t="s">
        <v>101</v>
      </c>
      <c r="C89" s="481"/>
      <c r="D89" s="42" t="s">
        <v>154</v>
      </c>
      <c r="E89" s="43"/>
      <c r="F89" s="280">
        <v>61.02</v>
      </c>
      <c r="G89" s="114">
        <v>1235.76</v>
      </c>
      <c r="H89" s="84">
        <f t="shared" si="54"/>
        <v>75406.075200000007</v>
      </c>
      <c r="I89" s="471">
        <v>1</v>
      </c>
      <c r="J89" s="87">
        <v>16</v>
      </c>
      <c r="K89" s="57">
        <v>1440</v>
      </c>
      <c r="L89" s="86">
        <v>90</v>
      </c>
      <c r="M89" s="474">
        <v>16</v>
      </c>
      <c r="N89" s="57">
        <f t="shared" si="55"/>
        <v>1348.101818181819</v>
      </c>
      <c r="O89" s="183">
        <f t="shared" si="56"/>
        <v>84.256363636363687</v>
      </c>
      <c r="P89" s="54">
        <f t="shared" si="63"/>
        <v>0</v>
      </c>
      <c r="Q89" s="88">
        <f t="shared" si="64"/>
        <v>-5.7436363636363126</v>
      </c>
      <c r="R89" s="185">
        <f t="shared" si="65"/>
        <v>0.93618181818181878</v>
      </c>
      <c r="S89" s="943"/>
      <c r="T89" s="50">
        <v>0.69097222222222199</v>
      </c>
      <c r="U89" s="50">
        <v>0.72916666666666641</v>
      </c>
      <c r="V89" s="471">
        <v>8</v>
      </c>
      <c r="W89" s="468">
        <f t="shared" si="60"/>
        <v>54.999999999999964</v>
      </c>
      <c r="X89" s="53"/>
      <c r="Y89" s="53"/>
      <c r="Z89" s="54"/>
      <c r="AA89" s="54"/>
      <c r="AB89" s="928"/>
      <c r="AC89" s="928"/>
      <c r="AD89" s="484"/>
      <c r="AE89" s="484"/>
      <c r="AF89" s="48">
        <f>N89-K89</f>
        <v>-91.898181818181001</v>
      </c>
      <c r="AG89" s="475">
        <f>N89/K89</f>
        <v>0.93618181818181878</v>
      </c>
      <c r="AH89" s="943"/>
    </row>
    <row r="90" spans="1:34" ht="19.2" customHeight="1">
      <c r="A90" s="952"/>
      <c r="B90" s="110" t="s">
        <v>102</v>
      </c>
      <c r="C90" s="481"/>
      <c r="D90" s="42" t="s">
        <v>187</v>
      </c>
      <c r="E90" s="43"/>
      <c r="F90" s="280">
        <v>53.27</v>
      </c>
      <c r="G90" s="127">
        <v>690.8</v>
      </c>
      <c r="H90" s="84">
        <f t="shared" si="54"/>
        <v>36798.915999999997</v>
      </c>
      <c r="I90" s="187">
        <v>1</v>
      </c>
      <c r="J90" s="87">
        <v>17</v>
      </c>
      <c r="K90" s="57">
        <v>1565</v>
      </c>
      <c r="L90" s="86">
        <v>92.058823529411768</v>
      </c>
      <c r="M90" s="474">
        <v>17</v>
      </c>
      <c r="N90" s="57">
        <f t="shared" si="55"/>
        <v>1295.2499999999982</v>
      </c>
      <c r="O90" s="183">
        <f t="shared" si="56"/>
        <v>76.191176470588132</v>
      </c>
      <c r="P90" s="54">
        <f t="shared" si="63"/>
        <v>0</v>
      </c>
      <c r="Q90" s="88">
        <f t="shared" si="64"/>
        <v>-15.867647058823636</v>
      </c>
      <c r="R90" s="185">
        <f t="shared" si="65"/>
        <v>0.82763578274760263</v>
      </c>
      <c r="S90" s="943"/>
      <c r="T90" s="50">
        <v>0.73472222222222194</v>
      </c>
      <c r="U90" s="50">
        <v>0.7569444444444442</v>
      </c>
      <c r="V90" s="471">
        <v>8</v>
      </c>
      <c r="W90" s="468">
        <f t="shared" si="60"/>
        <v>32.000000000000043</v>
      </c>
      <c r="X90" s="188"/>
      <c r="Y90" s="188"/>
      <c r="Z90" s="54"/>
      <c r="AA90" s="54"/>
      <c r="AB90" s="928"/>
      <c r="AC90" s="928"/>
      <c r="AD90" s="484"/>
      <c r="AE90" s="484"/>
      <c r="AF90" s="48">
        <f t="shared" si="61"/>
        <v>-269.75000000000182</v>
      </c>
      <c r="AG90" s="475">
        <f t="shared" si="62"/>
        <v>0.82763578274760263</v>
      </c>
      <c r="AH90" s="943"/>
    </row>
    <row r="91" spans="1:34" ht="19.2" customHeight="1">
      <c r="A91" s="952"/>
      <c r="B91" s="110">
        <v>0</v>
      </c>
      <c r="C91" s="48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74"/>
      <c r="N91" s="57"/>
      <c r="O91" s="183"/>
      <c r="P91" s="54"/>
      <c r="Q91" s="88"/>
      <c r="R91" s="185"/>
      <c r="S91" s="944"/>
      <c r="T91" s="50"/>
      <c r="U91" s="50"/>
      <c r="V91" s="471"/>
      <c r="W91" s="468">
        <f t="shared" si="60"/>
        <v>0</v>
      </c>
      <c r="X91" s="115"/>
      <c r="Y91" s="115"/>
      <c r="Z91" s="54"/>
      <c r="AA91" s="54"/>
      <c r="AB91" s="928"/>
      <c r="AC91" s="928"/>
      <c r="AD91" s="484"/>
      <c r="AE91" s="484"/>
      <c r="AF91" s="48">
        <f t="shared" si="61"/>
        <v>0</v>
      </c>
      <c r="AG91" s="475" t="e">
        <f t="shared" si="62"/>
        <v>#DIV/0!</v>
      </c>
      <c r="AH91" s="944"/>
    </row>
    <row r="92" spans="1:34" ht="19.2" customHeight="1">
      <c r="A92" s="952"/>
      <c r="B92" s="110">
        <v>0</v>
      </c>
      <c r="C92" s="48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471"/>
      <c r="W92" s="468">
        <f t="shared" si="60"/>
        <v>0</v>
      </c>
      <c r="X92" s="180"/>
      <c r="Y92" s="180"/>
      <c r="Z92" s="124"/>
      <c r="AA92" s="124"/>
      <c r="AB92" s="928"/>
      <c r="AC92" s="928"/>
      <c r="AD92" s="484"/>
      <c r="AE92" s="484"/>
      <c r="AF92" s="48">
        <f t="shared" si="61"/>
        <v>0</v>
      </c>
      <c r="AG92" s="475" t="e">
        <f t="shared" si="62"/>
        <v>#DIV/0!</v>
      </c>
      <c r="AH92" s="944"/>
    </row>
    <row r="93" spans="1:34" ht="19.2" customHeight="1">
      <c r="A93" s="952"/>
      <c r="B93" s="47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74"/>
      <c r="N93" s="57"/>
      <c r="O93" s="86"/>
      <c r="P93" s="54"/>
      <c r="Q93" s="88"/>
      <c r="R93" s="478"/>
      <c r="S93" s="953"/>
      <c r="T93" s="63"/>
      <c r="U93" s="63"/>
      <c r="V93" s="472"/>
      <c r="W93" s="468">
        <f t="shared" si="60"/>
        <v>0</v>
      </c>
      <c r="X93" s="194"/>
      <c r="Y93" s="194"/>
      <c r="Z93" s="124"/>
      <c r="AA93" s="124"/>
      <c r="AB93" s="928"/>
      <c r="AC93" s="928"/>
      <c r="AD93" s="484"/>
      <c r="AE93" s="484"/>
      <c r="AF93" s="48">
        <f t="shared" si="61"/>
        <v>0</v>
      </c>
      <c r="AG93" s="475" t="e">
        <f t="shared" si="62"/>
        <v>#DIV/0!</v>
      </c>
      <c r="AH93" s="944"/>
    </row>
    <row r="94" spans="1:34" ht="19.2" customHeight="1">
      <c r="A94" s="952"/>
      <c r="B94" s="47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78"/>
      <c r="S94" s="953"/>
      <c r="T94" s="63"/>
      <c r="U94" s="63"/>
      <c r="V94" s="472"/>
      <c r="W94" s="468">
        <f>(U94-T94)*24*60</f>
        <v>0</v>
      </c>
      <c r="X94" s="194"/>
      <c r="Y94" s="194"/>
      <c r="Z94" s="124"/>
      <c r="AA94" s="124"/>
      <c r="AB94" s="928"/>
      <c r="AC94" s="928"/>
      <c r="AD94" s="484"/>
      <c r="AE94" s="484"/>
      <c r="AF94" s="48">
        <f t="shared" si="61"/>
        <v>0</v>
      </c>
      <c r="AG94" s="475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530</v>
      </c>
      <c r="D95" s="924" t="s">
        <v>518</v>
      </c>
      <c r="E95" s="924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1245.7349621154917</v>
      </c>
      <c r="O95" s="200">
        <f t="shared" si="66"/>
        <v>73.128131856249453</v>
      </c>
      <c r="P95" s="201">
        <f>M95-J95</f>
        <v>-0.125</v>
      </c>
      <c r="Q95" s="202">
        <f t="shared" ref="Q95:Q102" si="67">O95-L95</f>
        <v>-12.865160197414113</v>
      </c>
      <c r="R95" s="203">
        <f>O95/L95</f>
        <v>0.8503934447656023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0</v>
      </c>
      <c r="AF95" s="65">
        <f t="shared" si="61"/>
        <v>-233.01503788450827</v>
      </c>
      <c r="AG95" s="476">
        <f t="shared" si="62"/>
        <v>0.84242431926660477</v>
      </c>
      <c r="AH95" s="944"/>
    </row>
    <row r="96" spans="1:34" ht="19.2" customHeight="1">
      <c r="A96" s="954" t="s">
        <v>531</v>
      </c>
      <c r="B96" s="471" t="s">
        <v>103</v>
      </c>
      <c r="C96" s="97"/>
      <c r="D96" s="42" t="s">
        <v>169</v>
      </c>
      <c r="E96" s="43"/>
      <c r="F96" s="273">
        <v>29.46</v>
      </c>
      <c r="G96" s="44">
        <v>1380</v>
      </c>
      <c r="H96" s="45">
        <f t="shared" ref="H96:H105" si="68">F96*G96</f>
        <v>40654.800000000003</v>
      </c>
      <c r="I96" s="471"/>
      <c r="J96" s="46">
        <v>16</v>
      </c>
      <c r="K96" s="44">
        <v>1385</v>
      </c>
      <c r="L96" s="47">
        <v>86.5625</v>
      </c>
      <c r="M96" s="469">
        <v>16</v>
      </c>
      <c r="N96" s="44">
        <f t="shared" ref="N96:N102" si="69">G96/W96*60</f>
        <v>1134.2465753424658</v>
      </c>
      <c r="O96" s="47">
        <f t="shared" ref="O96:O102" si="70">N96/M96</f>
        <v>70.890410958904113</v>
      </c>
      <c r="P96" s="48">
        <f t="shared" ref="P96:P102" si="71">M96-J96</f>
        <v>0</v>
      </c>
      <c r="Q96" s="49">
        <f t="shared" si="67"/>
        <v>-15.672089041095887</v>
      </c>
      <c r="R96" s="475">
        <f t="shared" ref="R96:R102" si="72">O96/L96</f>
        <v>0.81895059591513775</v>
      </c>
      <c r="S96" s="943">
        <f>R108</f>
        <v>0.84616945750786665</v>
      </c>
      <c r="T96" s="89">
        <v>0.33333333333333331</v>
      </c>
      <c r="U96" s="89">
        <v>0.38402777777777775</v>
      </c>
      <c r="V96" s="484">
        <v>5</v>
      </c>
      <c r="W96" s="90">
        <f t="shared" ref="W96:W133" si="73">(U96-T96)*24*60</f>
        <v>72.999999999999986</v>
      </c>
      <c r="X96" s="96"/>
      <c r="Y96" s="96"/>
      <c r="Z96" s="54"/>
      <c r="AA96" s="54"/>
      <c r="AB96" s="928"/>
      <c r="AC96" s="928"/>
      <c r="AD96" s="484"/>
      <c r="AE96" s="484">
        <v>1</v>
      </c>
      <c r="AF96" s="54">
        <f t="shared" si="61"/>
        <v>-250.7534246575342</v>
      </c>
      <c r="AG96" s="478">
        <f t="shared" si="62"/>
        <v>0.81895059591513775</v>
      </c>
      <c r="AH96" s="927">
        <f>AG108</f>
        <v>0.8479733597837037</v>
      </c>
    </row>
    <row r="97" spans="1:34" s="212" customFormat="1" ht="19.2" customHeight="1">
      <c r="A97" s="954"/>
      <c r="B97" s="471" t="s">
        <v>103</v>
      </c>
      <c r="C97" s="204"/>
      <c r="D97" s="205" t="s">
        <v>63</v>
      </c>
      <c r="E97" s="56"/>
      <c r="F97" s="284">
        <v>29.113149847094796</v>
      </c>
      <c r="G97" s="206">
        <v>3674</v>
      </c>
      <c r="H97" s="207">
        <f t="shared" si="68"/>
        <v>106961.71253822627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1198.0434782608702</v>
      </c>
      <c r="O97" s="47">
        <f t="shared" si="70"/>
        <v>59.902173913043512</v>
      </c>
      <c r="P97" s="48">
        <f t="shared" si="71"/>
        <v>0</v>
      </c>
      <c r="Q97" s="49">
        <f t="shared" si="67"/>
        <v>-9.3478260869564878</v>
      </c>
      <c r="R97" s="475">
        <f t="shared" si="72"/>
        <v>0.86501334170459943</v>
      </c>
      <c r="S97" s="943"/>
      <c r="T97" s="208">
        <v>0.39999999999999997</v>
      </c>
      <c r="U97" s="208">
        <v>0.52777777777777768</v>
      </c>
      <c r="V97" s="209">
        <v>23</v>
      </c>
      <c r="W97" s="90">
        <f t="shared" si="73"/>
        <v>183.99999999999991</v>
      </c>
      <c r="X97" s="53">
        <v>0.3888888888888889</v>
      </c>
      <c r="Y97" s="53">
        <v>0.3979166666666667</v>
      </c>
      <c r="Z97" s="54"/>
      <c r="AA97" s="54"/>
      <c r="AB97" s="928"/>
      <c r="AC97" s="928"/>
      <c r="AD97" s="209"/>
      <c r="AE97" s="209"/>
      <c r="AF97" s="210">
        <f t="shared" si="61"/>
        <v>-186.95652173912981</v>
      </c>
      <c r="AG97" s="211">
        <f t="shared" si="62"/>
        <v>0.86501334170459943</v>
      </c>
      <c r="AH97" s="927"/>
    </row>
    <row r="98" spans="1:34" s="215" customFormat="1" ht="19.2" customHeight="1">
      <c r="A98" s="954"/>
      <c r="B98" s="47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48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1211.0526315789464</v>
      </c>
      <c r="O98" s="47">
        <f t="shared" si="70"/>
        <v>67.280701754385916</v>
      </c>
      <c r="P98" s="48">
        <f t="shared" si="71"/>
        <v>0</v>
      </c>
      <c r="Q98" s="49">
        <f t="shared" si="67"/>
        <v>-9.6637426900585268</v>
      </c>
      <c r="R98" s="475">
        <f t="shared" si="72"/>
        <v>0.874406232186965</v>
      </c>
      <c r="S98" s="943"/>
      <c r="T98" s="89">
        <v>0.56874999999999987</v>
      </c>
      <c r="U98" s="89">
        <v>0.59513888888888877</v>
      </c>
      <c r="V98" s="484">
        <v>6</v>
      </c>
      <c r="W98" s="90">
        <f t="shared" si="73"/>
        <v>38.000000000000028</v>
      </c>
      <c r="X98" s="213"/>
      <c r="Y98" s="213"/>
      <c r="Z98" s="214"/>
      <c r="AA98" s="214"/>
      <c r="AB98" s="928"/>
      <c r="AC98" s="928"/>
      <c r="AD98" s="484"/>
      <c r="AE98" s="484"/>
      <c r="AF98" s="54">
        <f t="shared" si="61"/>
        <v>-173.94736842105362</v>
      </c>
      <c r="AG98" s="478">
        <f t="shared" si="62"/>
        <v>0.87440623218696489</v>
      </c>
      <c r="AH98" s="927"/>
    </row>
    <row r="99" spans="1:34" ht="19.2" customHeight="1">
      <c r="A99" s="954"/>
      <c r="B99" s="471" t="s">
        <v>101</v>
      </c>
      <c r="C99" s="81"/>
      <c r="D99" s="82" t="s">
        <v>58</v>
      </c>
      <c r="E99" s="83"/>
      <c r="F99" s="284">
        <v>59.54</v>
      </c>
      <c r="G99" s="57">
        <v>1394</v>
      </c>
      <c r="H99" s="207">
        <f t="shared" si="68"/>
        <v>82998.759999999995</v>
      </c>
      <c r="I99" s="484"/>
      <c r="J99" s="46">
        <v>18</v>
      </c>
      <c r="K99" s="44">
        <v>1385</v>
      </c>
      <c r="L99" s="47">
        <v>76.944444444444443</v>
      </c>
      <c r="M99" s="469">
        <v>18</v>
      </c>
      <c r="N99" s="44">
        <f t="shared" si="69"/>
        <v>1248.3582089552224</v>
      </c>
      <c r="O99" s="47">
        <f t="shared" si="70"/>
        <v>69.353233830845681</v>
      </c>
      <c r="P99" s="48">
        <f t="shared" si="71"/>
        <v>0</v>
      </c>
      <c r="Q99" s="49">
        <f t="shared" si="67"/>
        <v>-7.5912106135987614</v>
      </c>
      <c r="R99" s="475">
        <f t="shared" si="72"/>
        <v>0.90134166711568398</v>
      </c>
      <c r="S99" s="943"/>
      <c r="T99" s="89">
        <v>0.60069444444444431</v>
      </c>
      <c r="U99" s="89">
        <v>0.64722222222222214</v>
      </c>
      <c r="V99" s="484">
        <v>8</v>
      </c>
      <c r="W99" s="90">
        <f t="shared" si="73"/>
        <v>67.000000000000085</v>
      </c>
      <c r="X99" s="180"/>
      <c r="Y99" s="180"/>
      <c r="Z99" s="124"/>
      <c r="AA99" s="124"/>
      <c r="AB99" s="928"/>
      <c r="AC99" s="928"/>
      <c r="AD99" s="484"/>
      <c r="AE99" s="484"/>
      <c r="AF99" s="210">
        <f t="shared" si="61"/>
        <v>-136.64179104477762</v>
      </c>
      <c r="AG99" s="211">
        <f t="shared" si="62"/>
        <v>0.90134166711568398</v>
      </c>
      <c r="AH99" s="927"/>
    </row>
    <row r="100" spans="1:34" s="215" customFormat="1" ht="19.2" customHeight="1">
      <c r="A100" s="954"/>
      <c r="B100" s="471" t="s">
        <v>105</v>
      </c>
      <c r="C100" s="55"/>
      <c r="D100" s="42" t="s">
        <v>177</v>
      </c>
      <c r="E100" s="83"/>
      <c r="F100" s="284">
        <v>51.44</v>
      </c>
      <c r="G100" s="57">
        <v>1315</v>
      </c>
      <c r="H100" s="207">
        <f t="shared" si="68"/>
        <v>67643.599999999991</v>
      </c>
      <c r="I100" s="48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1272.5806451612914</v>
      </c>
      <c r="O100" s="47">
        <f t="shared" si="70"/>
        <v>63.629032258064569</v>
      </c>
      <c r="P100" s="48">
        <f t="shared" si="71"/>
        <v>0</v>
      </c>
      <c r="Q100" s="49">
        <f t="shared" si="67"/>
        <v>-8.3709677419354307</v>
      </c>
      <c r="R100" s="475">
        <f t="shared" si="72"/>
        <v>0.88373655913978566</v>
      </c>
      <c r="S100" s="943"/>
      <c r="T100" s="208">
        <v>0.66249999999999987</v>
      </c>
      <c r="U100" s="208">
        <v>0.70555555555555538</v>
      </c>
      <c r="V100" s="209">
        <v>22</v>
      </c>
      <c r="W100" s="90">
        <f t="shared" si="73"/>
        <v>61.999999999999943</v>
      </c>
      <c r="X100" s="216">
        <v>0.65138888888888891</v>
      </c>
      <c r="Y100" s="216">
        <v>0.66111111111111109</v>
      </c>
      <c r="Z100" s="214"/>
      <c r="AA100" s="214"/>
      <c r="AB100" s="928"/>
      <c r="AC100" s="928"/>
      <c r="AD100" s="484"/>
      <c r="AE100" s="484"/>
      <c r="AF100" s="54">
        <f t="shared" si="61"/>
        <v>-167.41935483870861</v>
      </c>
      <c r="AG100" s="478">
        <f t="shared" si="62"/>
        <v>0.88373655913978566</v>
      </c>
      <c r="AH100" s="927"/>
    </row>
    <row r="101" spans="1:34" s="215" customFormat="1" ht="19.2" customHeight="1">
      <c r="A101" s="954"/>
      <c r="B101" s="471" t="s">
        <v>102</v>
      </c>
      <c r="C101" s="55"/>
      <c r="D101" s="82" t="s">
        <v>164</v>
      </c>
      <c r="E101" s="83"/>
      <c r="F101" s="284">
        <v>50.67</v>
      </c>
      <c r="G101" s="57">
        <v>1057.2</v>
      </c>
      <c r="H101" s="207">
        <f t="shared" si="68"/>
        <v>53568.324000000001</v>
      </c>
      <c r="I101" s="484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1243.7647058823534</v>
      </c>
      <c r="O101" s="47">
        <f t="shared" si="70"/>
        <v>65.461300309597547</v>
      </c>
      <c r="P101" s="48">
        <f t="shared" si="71"/>
        <v>0</v>
      </c>
      <c r="Q101" s="49">
        <f t="shared" si="67"/>
        <v>-13.486068111455083</v>
      </c>
      <c r="R101" s="475">
        <f t="shared" si="72"/>
        <v>0.82917647058823563</v>
      </c>
      <c r="S101" s="943"/>
      <c r="T101" s="208">
        <v>0.71111111111111092</v>
      </c>
      <c r="U101" s="89">
        <v>0.74652777777777757</v>
      </c>
      <c r="V101" s="209">
        <v>8</v>
      </c>
      <c r="W101" s="90">
        <f t="shared" si="73"/>
        <v>50.999999999999979</v>
      </c>
      <c r="X101" s="217"/>
      <c r="Y101" s="217"/>
      <c r="Z101" s="214"/>
      <c r="AA101" s="214"/>
      <c r="AB101" s="928"/>
      <c r="AC101" s="928"/>
      <c r="AD101" s="484"/>
      <c r="AE101" s="484">
        <v>1</v>
      </c>
      <c r="AF101" s="210">
        <f t="shared" si="61"/>
        <v>-256.23529411764662</v>
      </c>
      <c r="AG101" s="211">
        <f t="shared" si="62"/>
        <v>0.82917647058823563</v>
      </c>
      <c r="AH101" s="927"/>
    </row>
    <row r="102" spans="1:34" s="215" customFormat="1" ht="19.2" customHeight="1">
      <c r="A102" s="954"/>
      <c r="B102" s="471" t="s">
        <v>102</v>
      </c>
      <c r="C102" s="175"/>
      <c r="D102" s="176" t="s">
        <v>149</v>
      </c>
      <c r="E102" s="177"/>
      <c r="F102" s="284">
        <v>49.91</v>
      </c>
      <c r="G102" s="57">
        <v>786.40000000000009</v>
      </c>
      <c r="H102" s="207">
        <f t="shared" si="68"/>
        <v>39249.224000000002</v>
      </c>
      <c r="I102" s="471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1209.8461538461534</v>
      </c>
      <c r="O102" s="47">
        <f t="shared" si="70"/>
        <v>71.167420814479613</v>
      </c>
      <c r="P102" s="48">
        <f t="shared" si="71"/>
        <v>0</v>
      </c>
      <c r="Q102" s="49">
        <f t="shared" si="67"/>
        <v>-20.891402714932156</v>
      </c>
      <c r="R102" s="475">
        <f t="shared" si="72"/>
        <v>0.77306463504546541</v>
      </c>
      <c r="S102" s="943"/>
      <c r="T102" s="208">
        <v>0.7520833333333331</v>
      </c>
      <c r="U102" s="208">
        <v>0.77916666666666645</v>
      </c>
      <c r="V102" s="209">
        <v>8</v>
      </c>
      <c r="W102" s="90">
        <f t="shared" si="73"/>
        <v>39.000000000000021</v>
      </c>
      <c r="X102" s="217"/>
      <c r="Y102" s="217"/>
      <c r="Z102" s="214"/>
      <c r="AA102" s="214"/>
      <c r="AB102" s="928"/>
      <c r="AC102" s="928"/>
      <c r="AD102" s="484"/>
      <c r="AE102" s="484"/>
      <c r="AF102" s="54">
        <f t="shared" si="61"/>
        <v>-355.15384615384664</v>
      </c>
      <c r="AG102" s="478">
        <f t="shared" si="62"/>
        <v>0.77306463504546541</v>
      </c>
      <c r="AH102" s="927"/>
    </row>
    <row r="103" spans="1:34" s="215" customFormat="1" ht="19.2" customHeight="1">
      <c r="A103" s="954"/>
      <c r="B103" s="4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475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484"/>
      <c r="AE103" s="484"/>
      <c r="AF103" s="54">
        <f t="shared" si="61"/>
        <v>0</v>
      </c>
      <c r="AG103" s="478" t="e">
        <f t="shared" si="62"/>
        <v>#DIV/0!</v>
      </c>
      <c r="AH103" s="927"/>
    </row>
    <row r="104" spans="1:34" s="215" customFormat="1" ht="19.2" customHeight="1">
      <c r="A104" s="954"/>
      <c r="B104" s="4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75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484"/>
      <c r="AE104" s="484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4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75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484"/>
      <c r="AE105" s="484"/>
      <c r="AF105" s="54">
        <f t="shared" si="61"/>
        <v>0</v>
      </c>
      <c r="AG105" s="478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75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484"/>
      <c r="AE106" s="484"/>
      <c r="AF106" s="54">
        <f t="shared" si="61"/>
        <v>0</v>
      </c>
      <c r="AG106" s="478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78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484"/>
      <c r="AE107" s="484"/>
      <c r="AF107" s="214"/>
      <c r="AG107" s="478"/>
      <c r="AH107" s="927"/>
    </row>
    <row r="108" spans="1:34" ht="19.2" customHeight="1">
      <c r="A108" s="954"/>
      <c r="B108" s="110">
        <v>0</v>
      </c>
      <c r="C108" s="100" t="s">
        <v>532</v>
      </c>
      <c r="D108" s="924" t="s">
        <v>518</v>
      </c>
      <c r="E108" s="924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1216.8417712896148</v>
      </c>
      <c r="O108" s="104">
        <f t="shared" si="74"/>
        <v>66.812039119902991</v>
      </c>
      <c r="P108" s="54">
        <f t="shared" ref="P108:P117" si="75">M108-J108</f>
        <v>0</v>
      </c>
      <c r="Q108" s="88">
        <f t="shared" ref="Q108:Q117" si="76">O108-L108</f>
        <v>-12.146186714290337</v>
      </c>
      <c r="R108" s="105">
        <f t="shared" ref="R108:R117" si="77">O108/L108</f>
        <v>0.84616945750786665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0</v>
      </c>
      <c r="AE108" s="107">
        <f>SUM(AE96:AE107)</f>
        <v>2</v>
      </c>
      <c r="AF108" s="54">
        <f t="shared" si="61"/>
        <v>-218.15822871038517</v>
      </c>
      <c r="AG108" s="478">
        <f t="shared" si="62"/>
        <v>0.8479733597837037</v>
      </c>
      <c r="AH108" s="927"/>
    </row>
    <row r="109" spans="1:34" ht="19.2" customHeight="1">
      <c r="A109" s="945" t="s">
        <v>533</v>
      </c>
      <c r="B109" s="471" t="s">
        <v>104</v>
      </c>
      <c r="C109" s="481"/>
      <c r="D109" s="320" t="s">
        <v>176</v>
      </c>
      <c r="E109" s="43"/>
      <c r="F109" s="273">
        <v>29.965493443754308</v>
      </c>
      <c r="G109" s="44">
        <v>1894</v>
      </c>
      <c r="H109" s="45">
        <f t="shared" ref="H109:H119" si="78">F109*G109</f>
        <v>56754.644582470661</v>
      </c>
      <c r="I109" s="471"/>
      <c r="J109" s="46">
        <v>18</v>
      </c>
      <c r="K109" s="44">
        <v>1200</v>
      </c>
      <c r="L109" s="47">
        <v>66.666666666666671</v>
      </c>
      <c r="M109" s="469">
        <v>19</v>
      </c>
      <c r="N109" s="44">
        <f t="shared" ref="N109:N117" si="79">G109/W109*60</f>
        <v>1235.2173913043478</v>
      </c>
      <c r="O109" s="47">
        <f t="shared" ref="O109:O117" si="80">N109/M109</f>
        <v>65.011441647597252</v>
      </c>
      <c r="P109" s="48">
        <f t="shared" si="75"/>
        <v>1</v>
      </c>
      <c r="Q109" s="49">
        <f t="shared" si="76"/>
        <v>-1.6552250190694195</v>
      </c>
      <c r="R109" s="475">
        <f t="shared" si="77"/>
        <v>0.97517162471395868</v>
      </c>
      <c r="S109" s="948">
        <f>R121</f>
        <v>0.94757755561744594</v>
      </c>
      <c r="T109" s="223">
        <v>0.5</v>
      </c>
      <c r="U109" s="223">
        <v>0.56388888888888888</v>
      </c>
      <c r="V109" s="224">
        <v>5</v>
      </c>
      <c r="W109" s="468">
        <f t="shared" si="73"/>
        <v>92</v>
      </c>
      <c r="X109" s="53"/>
      <c r="Y109" s="53"/>
      <c r="Z109" s="54"/>
      <c r="AA109" s="54"/>
      <c r="AB109" s="928"/>
      <c r="AC109" s="928"/>
      <c r="AD109" s="484"/>
      <c r="AE109" s="484"/>
      <c r="AF109" s="48">
        <f t="shared" si="61"/>
        <v>35.217391304347757</v>
      </c>
      <c r="AG109" s="125">
        <f t="shared" si="62"/>
        <v>1.0293478260869564</v>
      </c>
      <c r="AH109" s="927">
        <f>AG121</f>
        <v>0.94469861355122708</v>
      </c>
    </row>
    <row r="110" spans="1:34" ht="19.2" customHeight="1">
      <c r="A110" s="946"/>
      <c r="B110" s="471" t="s">
        <v>105</v>
      </c>
      <c r="C110" s="175"/>
      <c r="D110" s="42" t="s">
        <v>160</v>
      </c>
      <c r="E110" s="177"/>
      <c r="F110" s="273">
        <v>53.27</v>
      </c>
      <c r="G110" s="174">
        <v>1273</v>
      </c>
      <c r="H110" s="45">
        <f t="shared" si="78"/>
        <v>67812.710000000006</v>
      </c>
      <c r="I110" s="471"/>
      <c r="J110" s="46">
        <v>16</v>
      </c>
      <c r="K110" s="44">
        <v>1500</v>
      </c>
      <c r="L110" s="47">
        <v>93.75</v>
      </c>
      <c r="M110" s="469">
        <v>16</v>
      </c>
      <c r="N110" s="44">
        <f t="shared" si="79"/>
        <v>1388.7272727272734</v>
      </c>
      <c r="O110" s="47">
        <f t="shared" si="80"/>
        <v>86.795454545454589</v>
      </c>
      <c r="P110" s="48">
        <f t="shared" si="75"/>
        <v>0</v>
      </c>
      <c r="Q110" s="49">
        <f t="shared" si="76"/>
        <v>-6.9545454545454106</v>
      </c>
      <c r="R110" s="475">
        <f t="shared" si="77"/>
        <v>0.92581818181818232</v>
      </c>
      <c r="S110" s="934"/>
      <c r="T110" s="223">
        <v>0.56874999999999998</v>
      </c>
      <c r="U110" s="223">
        <v>0.6069444444444444</v>
      </c>
      <c r="V110" s="224">
        <v>7</v>
      </c>
      <c r="W110" s="468">
        <f t="shared" si="73"/>
        <v>54.999999999999964</v>
      </c>
      <c r="X110" s="188"/>
      <c r="Y110" s="188"/>
      <c r="Z110" s="54"/>
      <c r="AA110" s="54"/>
      <c r="AB110" s="928"/>
      <c r="AC110" s="928"/>
      <c r="AD110" s="484"/>
      <c r="AE110" s="484"/>
      <c r="AF110" s="48">
        <f t="shared" si="61"/>
        <v>-111.27272727272657</v>
      </c>
      <c r="AG110" s="125">
        <f t="shared" si="62"/>
        <v>0.92581818181818232</v>
      </c>
      <c r="AH110" s="927"/>
    </row>
    <row r="111" spans="1:34" ht="19.2" customHeight="1">
      <c r="A111" s="946"/>
      <c r="B111" s="471" t="s">
        <v>104</v>
      </c>
      <c r="C111" s="175"/>
      <c r="D111" s="176" t="s">
        <v>61</v>
      </c>
      <c r="E111" s="177"/>
      <c r="F111" s="273">
        <v>35.33</v>
      </c>
      <c r="G111" s="57">
        <v>580.79999999999995</v>
      </c>
      <c r="H111" s="45">
        <f t="shared" si="78"/>
        <v>20519.663999999997</v>
      </c>
      <c r="I111" s="484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2049.8823529411839</v>
      </c>
      <c r="O111" s="47">
        <f t="shared" si="80"/>
        <v>170.82352941176532</v>
      </c>
      <c r="P111" s="48">
        <f t="shared" si="75"/>
        <v>0</v>
      </c>
      <c r="Q111" s="49">
        <f t="shared" si="76"/>
        <v>-5.6764705882346789</v>
      </c>
      <c r="R111" s="475">
        <f t="shared" si="77"/>
        <v>0.96783869355107832</v>
      </c>
      <c r="S111" s="934"/>
      <c r="T111" s="223">
        <v>0.62222222222222212</v>
      </c>
      <c r="U111" s="223">
        <v>0.63402777777777763</v>
      </c>
      <c r="V111" s="224">
        <v>22</v>
      </c>
      <c r="W111" s="468">
        <f t="shared" si="73"/>
        <v>16.99999999999994</v>
      </c>
      <c r="X111" s="53">
        <v>0.61111111111111105</v>
      </c>
      <c r="Y111" s="53">
        <v>0.62083333333333335</v>
      </c>
      <c r="Z111" s="54"/>
      <c r="AA111" s="54"/>
      <c r="AB111" s="928"/>
      <c r="AC111" s="928"/>
      <c r="AD111" s="484"/>
      <c r="AE111" s="484"/>
      <c r="AF111" s="48">
        <f t="shared" si="61"/>
        <v>-68.117647058816146</v>
      </c>
      <c r="AG111" s="125">
        <f t="shared" si="62"/>
        <v>0.96783869355107832</v>
      </c>
      <c r="AH111" s="927"/>
    </row>
    <row r="112" spans="1:34" ht="19.2" customHeight="1">
      <c r="A112" s="946"/>
      <c r="B112" s="471" t="s">
        <v>104</v>
      </c>
      <c r="C112" s="175"/>
      <c r="D112" s="176" t="s">
        <v>87</v>
      </c>
      <c r="E112" s="83"/>
      <c r="F112" s="273">
        <v>34.229999999999997</v>
      </c>
      <c r="G112" s="57">
        <v>990.9</v>
      </c>
      <c r="H112" s="45">
        <f t="shared" si="78"/>
        <v>33918.506999999998</v>
      </c>
      <c r="I112" s="484">
        <v>1</v>
      </c>
      <c r="J112" s="46">
        <v>13</v>
      </c>
      <c r="K112" s="44">
        <v>2250</v>
      </c>
      <c r="L112" s="47">
        <v>173.07692307692307</v>
      </c>
      <c r="M112" s="469">
        <v>13</v>
      </c>
      <c r="N112" s="44">
        <f t="shared" si="79"/>
        <v>2201.9999999999945</v>
      </c>
      <c r="O112" s="47">
        <f t="shared" si="80"/>
        <v>169.38461538461496</v>
      </c>
      <c r="P112" s="48">
        <f t="shared" si="75"/>
        <v>0</v>
      </c>
      <c r="Q112" s="49">
        <f t="shared" si="76"/>
        <v>-3.6923076923081055</v>
      </c>
      <c r="R112" s="475">
        <f t="shared" si="77"/>
        <v>0.97866666666666424</v>
      </c>
      <c r="S112" s="934"/>
      <c r="T112" s="223">
        <v>0.63958333333333317</v>
      </c>
      <c r="U112" s="223">
        <v>0.65833333333333321</v>
      </c>
      <c r="V112" s="224">
        <v>8</v>
      </c>
      <c r="W112" s="468">
        <f t="shared" si="73"/>
        <v>27.000000000000064</v>
      </c>
      <c r="X112" s="213"/>
      <c r="Y112" s="213"/>
      <c r="Z112" s="54"/>
      <c r="AA112" s="54"/>
      <c r="AB112" s="928"/>
      <c r="AC112" s="928"/>
      <c r="AD112" s="484"/>
      <c r="AE112" s="484"/>
      <c r="AF112" s="48">
        <f t="shared" si="61"/>
        <v>-48.000000000005457</v>
      </c>
      <c r="AG112" s="125">
        <f t="shared" si="62"/>
        <v>0.97866666666666424</v>
      </c>
      <c r="AH112" s="927"/>
    </row>
    <row r="113" spans="1:34" s="215" customFormat="1" ht="19.2" customHeight="1">
      <c r="A113" s="946"/>
      <c r="B113" s="471" t="s">
        <v>104</v>
      </c>
      <c r="C113" s="175"/>
      <c r="D113" s="176" t="s">
        <v>89</v>
      </c>
      <c r="E113" s="83"/>
      <c r="F113" s="273">
        <v>35.83</v>
      </c>
      <c r="G113" s="57">
        <v>1657.8</v>
      </c>
      <c r="H113" s="45">
        <f t="shared" si="78"/>
        <v>59398.973999999995</v>
      </c>
      <c r="I113" s="484">
        <v>1</v>
      </c>
      <c r="J113" s="46">
        <v>11</v>
      </c>
      <c r="K113" s="44">
        <v>2250</v>
      </c>
      <c r="L113" s="47">
        <v>204.54545454545453</v>
      </c>
      <c r="M113" s="474">
        <v>11</v>
      </c>
      <c r="N113" s="44">
        <f t="shared" si="79"/>
        <v>2210.3999999999996</v>
      </c>
      <c r="O113" s="47">
        <f t="shared" si="80"/>
        <v>200.94545454545451</v>
      </c>
      <c r="P113" s="48">
        <f t="shared" si="75"/>
        <v>0</v>
      </c>
      <c r="Q113" s="49">
        <f t="shared" si="76"/>
        <v>-3.6000000000000227</v>
      </c>
      <c r="R113" s="475">
        <f t="shared" si="77"/>
        <v>0.98239999999999994</v>
      </c>
      <c r="S113" s="934"/>
      <c r="T113" s="223">
        <v>0.66319444444444431</v>
      </c>
      <c r="U113" s="223">
        <v>0.69444444444444431</v>
      </c>
      <c r="V113" s="224">
        <v>7</v>
      </c>
      <c r="W113" s="468">
        <f t="shared" si="73"/>
        <v>45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-39.600000000000364</v>
      </c>
      <c r="AG113" s="125">
        <f t="shared" si="62"/>
        <v>0.98239999999999983</v>
      </c>
      <c r="AH113" s="927"/>
    </row>
    <row r="114" spans="1:34" s="215" customFormat="1" ht="19.2" customHeight="1">
      <c r="A114" s="946"/>
      <c r="B114" s="471" t="s">
        <v>105</v>
      </c>
      <c r="C114" s="175"/>
      <c r="D114" s="82" t="s">
        <v>162</v>
      </c>
      <c r="E114" s="43"/>
      <c r="F114" s="273">
        <v>51.06</v>
      </c>
      <c r="G114" s="44">
        <v>1536</v>
      </c>
      <c r="H114" s="45">
        <f t="shared" si="78"/>
        <v>78428.160000000003</v>
      </c>
      <c r="I114" s="484"/>
      <c r="J114" s="46">
        <v>16</v>
      </c>
      <c r="K114" s="44">
        <v>1500</v>
      </c>
      <c r="L114" s="47">
        <v>93.75</v>
      </c>
      <c r="M114" s="474">
        <v>16</v>
      </c>
      <c r="N114" s="44">
        <f t="shared" si="79"/>
        <v>1335.6521739130421</v>
      </c>
      <c r="O114" s="47">
        <f t="shared" si="80"/>
        <v>83.478260869565133</v>
      </c>
      <c r="P114" s="48">
        <f t="shared" si="75"/>
        <v>0</v>
      </c>
      <c r="Q114" s="49">
        <f t="shared" si="76"/>
        <v>-10.271739130434867</v>
      </c>
      <c r="R114" s="475">
        <f t="shared" si="77"/>
        <v>0.8904347826086948</v>
      </c>
      <c r="S114" s="934"/>
      <c r="T114" s="223">
        <v>0.73472222222222205</v>
      </c>
      <c r="U114" s="223">
        <v>0.78263888888888877</v>
      </c>
      <c r="V114" s="224">
        <v>5</v>
      </c>
      <c r="W114" s="468">
        <f t="shared" si="73"/>
        <v>69.000000000000071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-164.34782608695787</v>
      </c>
      <c r="AG114" s="125">
        <f t="shared" si="62"/>
        <v>0.8904347826086948</v>
      </c>
      <c r="AH114" s="927"/>
    </row>
    <row r="115" spans="1:34" s="215" customFormat="1" ht="19.2" customHeight="1">
      <c r="A115" s="946"/>
      <c r="B115" s="471" t="s">
        <v>105</v>
      </c>
      <c r="C115" s="175"/>
      <c r="D115" s="82" t="s">
        <v>76</v>
      </c>
      <c r="E115" s="83"/>
      <c r="F115" s="273">
        <v>55.56</v>
      </c>
      <c r="G115" s="226">
        <v>1358</v>
      </c>
      <c r="H115" s="45">
        <f t="shared" si="78"/>
        <v>75450.48</v>
      </c>
      <c r="I115" s="484"/>
      <c r="J115" s="46">
        <v>16</v>
      </c>
      <c r="K115" s="44">
        <v>1440</v>
      </c>
      <c r="L115" s="47">
        <v>90</v>
      </c>
      <c r="M115" s="474">
        <v>16</v>
      </c>
      <c r="N115" s="44">
        <f t="shared" si="79"/>
        <v>1358.0000000000014</v>
      </c>
      <c r="O115" s="47">
        <f t="shared" si="80"/>
        <v>84.875000000000085</v>
      </c>
      <c r="P115" s="48">
        <f t="shared" si="75"/>
        <v>0</v>
      </c>
      <c r="Q115" s="49">
        <f t="shared" si="76"/>
        <v>-5.1249999999999147</v>
      </c>
      <c r="R115" s="475">
        <f t="shared" si="77"/>
        <v>0.94305555555555654</v>
      </c>
      <c r="S115" s="934"/>
      <c r="T115" s="223">
        <v>0.78819444444444431</v>
      </c>
      <c r="U115" s="223">
        <v>0.82986111111111094</v>
      </c>
      <c r="V115" s="224">
        <v>8</v>
      </c>
      <c r="W115" s="468">
        <f t="shared" si="73"/>
        <v>59.999999999999943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-81.999999999998636</v>
      </c>
      <c r="AG115" s="125">
        <f t="shared" si="62"/>
        <v>0.94305555555555654</v>
      </c>
      <c r="AH115" s="927"/>
    </row>
    <row r="116" spans="1:34" s="215" customFormat="1" ht="19.2" customHeight="1">
      <c r="A116" s="946"/>
      <c r="B116" s="471" t="s">
        <v>105</v>
      </c>
      <c r="C116" s="55"/>
      <c r="D116" s="82" t="s">
        <v>474</v>
      </c>
      <c r="E116" s="83"/>
      <c r="F116" s="273">
        <v>58.17</v>
      </c>
      <c r="G116" s="226">
        <v>2820</v>
      </c>
      <c r="H116" s="45">
        <f t="shared" si="78"/>
        <v>164039.4</v>
      </c>
      <c r="I116" s="484"/>
      <c r="J116" s="46">
        <v>15</v>
      </c>
      <c r="K116" s="44">
        <v>1440</v>
      </c>
      <c r="L116" s="47">
        <v>96</v>
      </c>
      <c r="M116" s="474">
        <v>15</v>
      </c>
      <c r="N116" s="44">
        <f t="shared" si="79"/>
        <v>1353.5999999999997</v>
      </c>
      <c r="O116" s="47">
        <f t="shared" si="80"/>
        <v>90.239999999999981</v>
      </c>
      <c r="P116" s="48">
        <f t="shared" si="75"/>
        <v>0</v>
      </c>
      <c r="Q116" s="49">
        <f t="shared" si="76"/>
        <v>-5.7600000000000193</v>
      </c>
      <c r="R116" s="475">
        <f t="shared" si="77"/>
        <v>0.93999999999999984</v>
      </c>
      <c r="S116" s="934"/>
      <c r="T116" s="223">
        <v>0.84444444444444422</v>
      </c>
      <c r="U116" s="223">
        <v>0.9312499999999998</v>
      </c>
      <c r="V116" s="224">
        <v>21</v>
      </c>
      <c r="W116" s="468">
        <f t="shared" si="73"/>
        <v>125.00000000000003</v>
      </c>
      <c r="X116" s="213">
        <v>0.8340277777777777</v>
      </c>
      <c r="Y116" s="213">
        <v>0.84305555555555556</v>
      </c>
      <c r="Z116" s="214"/>
      <c r="AA116" s="214"/>
      <c r="AB116" s="928"/>
      <c r="AC116" s="928"/>
      <c r="AD116" s="218"/>
      <c r="AE116" s="218"/>
      <c r="AF116" s="48">
        <f t="shared" si="61"/>
        <v>-86.400000000000318</v>
      </c>
      <c r="AG116" s="125">
        <f t="shared" si="62"/>
        <v>0.93999999999999972</v>
      </c>
      <c r="AH116" s="927"/>
    </row>
    <row r="117" spans="1:34" s="215" customFormat="1" ht="19.2" customHeight="1">
      <c r="A117" s="946"/>
      <c r="B117" s="471" t="s">
        <v>105</v>
      </c>
      <c r="C117" s="55"/>
      <c r="D117" s="176" t="s">
        <v>182</v>
      </c>
      <c r="E117" s="83"/>
      <c r="F117" s="273">
        <v>54.5</v>
      </c>
      <c r="G117" s="226">
        <v>1109</v>
      </c>
      <c r="H117" s="45">
        <f t="shared" si="78"/>
        <v>60440.5</v>
      </c>
      <c r="I117" s="484"/>
      <c r="J117" s="46">
        <v>21</v>
      </c>
      <c r="K117" s="44">
        <v>1440</v>
      </c>
      <c r="L117" s="47">
        <v>68.571428571428569</v>
      </c>
      <c r="M117" s="474">
        <v>21</v>
      </c>
      <c r="N117" s="44">
        <f t="shared" si="79"/>
        <v>1167.3684210526324</v>
      </c>
      <c r="O117" s="47">
        <f t="shared" si="80"/>
        <v>55.588972431077728</v>
      </c>
      <c r="P117" s="48">
        <f t="shared" si="75"/>
        <v>0</v>
      </c>
      <c r="Q117" s="49">
        <f t="shared" si="76"/>
        <v>-12.982456140350841</v>
      </c>
      <c r="R117" s="475">
        <f t="shared" si="77"/>
        <v>0.81067251461988354</v>
      </c>
      <c r="S117" s="934"/>
      <c r="T117" s="223">
        <v>0.94652777777777752</v>
      </c>
      <c r="U117" s="223">
        <v>0.98611111111111083</v>
      </c>
      <c r="V117" s="224">
        <v>22</v>
      </c>
      <c r="W117" s="468">
        <f t="shared" si="73"/>
        <v>56.999999999999957</v>
      </c>
      <c r="X117" s="213">
        <v>0.93541666666666667</v>
      </c>
      <c r="Y117" s="213">
        <v>0.94444444444444453</v>
      </c>
      <c r="Z117" s="214"/>
      <c r="AA117" s="214"/>
      <c r="AB117" s="928"/>
      <c r="AC117" s="928"/>
      <c r="AD117" s="218"/>
      <c r="AE117" s="218"/>
      <c r="AF117" s="48">
        <f t="shared" si="61"/>
        <v>-272.63157894736764</v>
      </c>
      <c r="AG117" s="125">
        <f t="shared" si="62"/>
        <v>0.81067251461988354</v>
      </c>
      <c r="AH117" s="927"/>
    </row>
    <row r="118" spans="1:34" s="215" customFormat="1" ht="19.2" customHeight="1">
      <c r="A118" s="946"/>
      <c r="B118" s="4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484"/>
      <c r="J118" s="46"/>
      <c r="K118" s="44"/>
      <c r="L118" s="47"/>
      <c r="M118" s="474"/>
      <c r="N118" s="44"/>
      <c r="O118" s="47"/>
      <c r="P118" s="48"/>
      <c r="Q118" s="49"/>
      <c r="R118" s="475"/>
      <c r="S118" s="934"/>
      <c r="T118" s="223"/>
      <c r="U118" s="223"/>
      <c r="V118" s="224"/>
      <c r="W118" s="468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4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84"/>
      <c r="J119" s="46"/>
      <c r="K119" s="44"/>
      <c r="L119" s="47"/>
      <c r="M119" s="474"/>
      <c r="N119" s="44"/>
      <c r="O119" s="47"/>
      <c r="P119" s="48"/>
      <c r="Q119" s="49"/>
      <c r="R119" s="475"/>
      <c r="S119" s="934"/>
      <c r="T119" s="223"/>
      <c r="U119" s="223"/>
      <c r="V119" s="224"/>
      <c r="W119" s="468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4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84"/>
      <c r="J120" s="178"/>
      <c r="K120" s="228"/>
      <c r="L120" s="47"/>
      <c r="M120" s="474"/>
      <c r="N120" s="179"/>
      <c r="O120" s="221"/>
      <c r="P120" s="165"/>
      <c r="Q120" s="49"/>
      <c r="R120" s="475"/>
      <c r="S120" s="934"/>
      <c r="T120" s="223"/>
      <c r="U120" s="223"/>
      <c r="V120" s="224"/>
      <c r="W120" s="468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534</v>
      </c>
      <c r="D121" s="229" t="s">
        <v>518</v>
      </c>
      <c r="E121" s="230"/>
      <c r="F121" s="282"/>
      <c r="G121" s="231"/>
      <c r="H121" s="232"/>
      <c r="I121" s="233"/>
      <c r="J121" s="199">
        <v>15.333333333333334</v>
      </c>
      <c r="K121" s="199">
        <v>1682</v>
      </c>
      <c r="L121" s="200">
        <v>118.09560809560809</v>
      </c>
      <c r="M121" s="199">
        <f t="shared" ref="M121:O121" si="81">AVERAGE(M109:M120)</f>
        <v>15.444444444444445</v>
      </c>
      <c r="N121" s="199">
        <f t="shared" si="81"/>
        <v>1588.983067993164</v>
      </c>
      <c r="O121" s="200">
        <f t="shared" si="81"/>
        <v>111.90474764839217</v>
      </c>
      <c r="P121" s="48">
        <f t="shared" ref="P121:P130" si="82">M121-J121</f>
        <v>0.11111111111111072</v>
      </c>
      <c r="Q121" s="49">
        <f t="shared" ref="Q121:Q130" si="83">O121-L121</f>
        <v>-6.1908604472159112</v>
      </c>
      <c r="R121" s="172">
        <f t="shared" ref="R121:R130" si="84">O121/L121</f>
        <v>0.94757755561744594</v>
      </c>
      <c r="S121" s="942"/>
      <c r="T121" s="50"/>
      <c r="U121" s="50"/>
      <c r="V121" s="44"/>
      <c r="W121" s="46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0</v>
      </c>
      <c r="AF121" s="48">
        <f>N121-K121</f>
        <v>-93.016932006835987</v>
      </c>
      <c r="AG121" s="125">
        <f>N121/K121</f>
        <v>0.94469861355122708</v>
      </c>
      <c r="AH121" s="927"/>
    </row>
    <row r="122" spans="1:34" ht="19.2" customHeight="1">
      <c r="A122" s="949" t="s">
        <v>535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647</v>
      </c>
      <c r="H122" s="45">
        <f t="shared" ref="H122:H132" si="85">F122*G122</f>
        <v>41356.239999999998</v>
      </c>
      <c r="I122" s="471"/>
      <c r="J122" s="46">
        <v>19</v>
      </c>
      <c r="K122" s="44">
        <v>1440</v>
      </c>
      <c r="L122" s="47">
        <v>75.78947368421052</v>
      </c>
      <c r="M122" s="469">
        <v>19</v>
      </c>
      <c r="N122" s="174">
        <f t="shared" ref="N122:N130" si="86">G122/W122*60</f>
        <v>1293.9999999999977</v>
      </c>
      <c r="O122" s="234">
        <f t="shared" ref="O122:O130" si="87">N122/M122</f>
        <v>68.105263157894612</v>
      </c>
      <c r="P122" s="108">
        <f t="shared" si="82"/>
        <v>0</v>
      </c>
      <c r="Q122" s="182">
        <f t="shared" si="83"/>
        <v>-7.6842105263159084</v>
      </c>
      <c r="R122" s="109">
        <f t="shared" si="84"/>
        <v>0.89861111111110958</v>
      </c>
      <c r="S122" s="943">
        <f>R134</f>
        <v>0.89496178281382865</v>
      </c>
      <c r="T122" s="50">
        <v>0.5</v>
      </c>
      <c r="U122" s="50">
        <v>0.52083333333333337</v>
      </c>
      <c r="V122" s="224">
        <v>5</v>
      </c>
      <c r="W122" s="468">
        <f t="shared" si="73"/>
        <v>30.000000000000053</v>
      </c>
      <c r="X122" s="53"/>
      <c r="Y122" s="53"/>
      <c r="Z122" s="54"/>
      <c r="AA122" s="54"/>
      <c r="AB122" s="928"/>
      <c r="AC122" s="928"/>
      <c r="AD122" s="484"/>
      <c r="AE122" s="484"/>
      <c r="AF122" s="48">
        <f t="shared" si="61"/>
        <v>-146.00000000000227</v>
      </c>
      <c r="AG122" s="475">
        <f t="shared" si="62"/>
        <v>0.89861111111110958</v>
      </c>
      <c r="AH122" s="942">
        <f>AG134</f>
        <v>0.89626631129111189</v>
      </c>
    </row>
    <row r="123" spans="1:34" ht="19.2" customHeight="1">
      <c r="A123" s="94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1954</v>
      </c>
      <c r="H123" s="45">
        <f t="shared" si="85"/>
        <v>114641.18000000001</v>
      </c>
      <c r="I123" s="484"/>
      <c r="J123" s="46">
        <v>19</v>
      </c>
      <c r="K123" s="44">
        <v>1440</v>
      </c>
      <c r="L123" s="47">
        <v>75.78947368421052</v>
      </c>
      <c r="M123" s="474">
        <v>19</v>
      </c>
      <c r="N123" s="57">
        <f t="shared" si="86"/>
        <v>1347.5862068965516</v>
      </c>
      <c r="O123" s="86">
        <f t="shared" si="87"/>
        <v>70.925589836660606</v>
      </c>
      <c r="P123" s="54">
        <f t="shared" si="82"/>
        <v>0</v>
      </c>
      <c r="Q123" s="88">
        <f t="shared" si="83"/>
        <v>-4.8638838475499142</v>
      </c>
      <c r="R123" s="478">
        <f t="shared" si="84"/>
        <v>0.93582375478927193</v>
      </c>
      <c r="S123" s="943"/>
      <c r="T123" s="50">
        <v>0.53611111111111109</v>
      </c>
      <c r="U123" s="50">
        <v>0.59652777777777777</v>
      </c>
      <c r="V123" s="224">
        <v>22</v>
      </c>
      <c r="W123" s="468">
        <f t="shared" si="73"/>
        <v>87.000000000000014</v>
      </c>
      <c r="X123" s="53">
        <v>0.52500000000000002</v>
      </c>
      <c r="Y123" s="53">
        <v>0.53472222222222221</v>
      </c>
      <c r="Z123" s="54"/>
      <c r="AA123" s="54"/>
      <c r="AB123" s="928"/>
      <c r="AC123" s="928"/>
      <c r="AD123" s="484"/>
      <c r="AE123" s="484"/>
      <c r="AF123" s="48">
        <f t="shared" si="61"/>
        <v>-92.41379310344837</v>
      </c>
      <c r="AG123" s="475">
        <f t="shared" si="62"/>
        <v>0.93582375478927193</v>
      </c>
      <c r="AH123" s="943"/>
    </row>
    <row r="124" spans="1:34" ht="19.2" customHeight="1">
      <c r="A124" s="94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1987</v>
      </c>
      <c r="H124" s="45">
        <f t="shared" si="85"/>
        <v>118266.24000000001</v>
      </c>
      <c r="I124" s="235"/>
      <c r="J124" s="46">
        <v>21</v>
      </c>
      <c r="K124" s="44">
        <v>1385</v>
      </c>
      <c r="L124" s="47">
        <v>65.952380952380949</v>
      </c>
      <c r="M124" s="469">
        <v>21</v>
      </c>
      <c r="N124" s="174">
        <f t="shared" si="86"/>
        <v>1268.2978723404256</v>
      </c>
      <c r="O124" s="234">
        <f t="shared" si="87"/>
        <v>60.3951367781155</v>
      </c>
      <c r="P124" s="108">
        <f t="shared" si="82"/>
        <v>0</v>
      </c>
      <c r="Q124" s="182">
        <f t="shared" si="83"/>
        <v>-5.557244174265449</v>
      </c>
      <c r="R124" s="109">
        <f t="shared" si="84"/>
        <v>0.91573853598586685</v>
      </c>
      <c r="S124" s="950"/>
      <c r="T124" s="50">
        <v>0.60138888888888886</v>
      </c>
      <c r="U124" s="50">
        <v>0.66666666666666663</v>
      </c>
      <c r="V124" s="224">
        <v>7</v>
      </c>
      <c r="W124" s="468">
        <f t="shared" si="73"/>
        <v>93.999999999999986</v>
      </c>
      <c r="X124" s="188"/>
      <c r="Y124" s="188"/>
      <c r="Z124" s="54"/>
      <c r="AA124" s="54"/>
      <c r="AB124" s="928"/>
      <c r="AC124" s="928"/>
      <c r="AD124" s="484">
        <v>1</v>
      </c>
      <c r="AE124" s="484"/>
      <c r="AF124" s="108">
        <f t="shared" si="61"/>
        <v>-116.70212765957444</v>
      </c>
      <c r="AG124" s="109">
        <f t="shared" si="62"/>
        <v>0.91573853598586685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1474</v>
      </c>
      <c r="H125" s="45">
        <f t="shared" si="85"/>
        <v>83708.459999999992</v>
      </c>
      <c r="I125" s="471"/>
      <c r="J125" s="46">
        <v>18</v>
      </c>
      <c r="K125" s="44">
        <v>1636</v>
      </c>
      <c r="L125" s="47">
        <v>90.888888888888886</v>
      </c>
      <c r="M125" s="469">
        <v>18</v>
      </c>
      <c r="N125" s="174">
        <f t="shared" si="86"/>
        <v>1403.8095238095252</v>
      </c>
      <c r="O125" s="234">
        <f t="shared" si="87"/>
        <v>77.989417989418072</v>
      </c>
      <c r="P125" s="108">
        <f t="shared" si="82"/>
        <v>0</v>
      </c>
      <c r="Q125" s="182">
        <f t="shared" si="83"/>
        <v>-12.899470899470813</v>
      </c>
      <c r="R125" s="109">
        <f t="shared" si="84"/>
        <v>0.8580742810571671</v>
      </c>
      <c r="S125" s="950"/>
      <c r="T125" s="50">
        <v>0.70833333333333326</v>
      </c>
      <c r="U125" s="50">
        <v>0.75208333333333321</v>
      </c>
      <c r="V125" s="224">
        <v>7</v>
      </c>
      <c r="W125" s="468">
        <f t="shared" si="73"/>
        <v>62.999999999999936</v>
      </c>
      <c r="X125" s="64"/>
      <c r="Y125" s="64"/>
      <c r="Z125" s="54"/>
      <c r="AA125" s="54"/>
      <c r="AB125" s="928"/>
      <c r="AC125" s="928"/>
      <c r="AD125" s="484"/>
      <c r="AE125" s="484"/>
      <c r="AF125" s="48">
        <f t="shared" si="61"/>
        <v>-232.19047619047478</v>
      </c>
      <c r="AG125" s="475">
        <f t="shared" si="62"/>
        <v>0.85807428105716699</v>
      </c>
      <c r="AH125" s="944"/>
    </row>
    <row r="126" spans="1:34" ht="19.2" customHeight="1">
      <c r="A126" s="949"/>
      <c r="B126" s="130" t="s">
        <v>105</v>
      </c>
      <c r="C126" s="484"/>
      <c r="D126" s="321" t="s">
        <v>80</v>
      </c>
      <c r="E126" s="177"/>
      <c r="F126" s="273">
        <v>56.87</v>
      </c>
      <c r="G126" s="57">
        <v>1150</v>
      </c>
      <c r="H126" s="45">
        <f t="shared" si="85"/>
        <v>65400.5</v>
      </c>
      <c r="I126" s="484"/>
      <c r="J126" s="46">
        <v>18</v>
      </c>
      <c r="K126" s="44">
        <v>1636</v>
      </c>
      <c r="L126" s="47">
        <v>90.888888888888886</v>
      </c>
      <c r="M126" s="474">
        <v>18</v>
      </c>
      <c r="N126" s="57">
        <f t="shared" si="86"/>
        <v>1408.1632653061229</v>
      </c>
      <c r="O126" s="86">
        <f t="shared" si="87"/>
        <v>78.231292517006821</v>
      </c>
      <c r="P126" s="54">
        <f t="shared" si="82"/>
        <v>0</v>
      </c>
      <c r="Q126" s="88">
        <f t="shared" si="83"/>
        <v>-12.657596371882065</v>
      </c>
      <c r="R126" s="478">
        <f t="shared" si="84"/>
        <v>0.8607354922409064</v>
      </c>
      <c r="S126" s="950"/>
      <c r="T126" s="50">
        <v>0.75763888888888875</v>
      </c>
      <c r="U126" s="50">
        <v>0.79166666666666652</v>
      </c>
      <c r="V126" s="224">
        <v>8</v>
      </c>
      <c r="W126" s="468">
        <f t="shared" si="73"/>
        <v>48.999999999999986</v>
      </c>
      <c r="X126" s="64"/>
      <c r="Y126" s="64"/>
      <c r="Z126" s="54"/>
      <c r="AA126" s="54"/>
      <c r="AB126" s="928"/>
      <c r="AC126" s="928"/>
      <c r="AD126" s="484"/>
      <c r="AE126" s="484"/>
      <c r="AF126" s="108">
        <f t="shared" si="61"/>
        <v>-227.83673469387713</v>
      </c>
      <c r="AG126" s="109">
        <f t="shared" si="62"/>
        <v>0.8607354922409064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1420</v>
      </c>
      <c r="H127" s="45">
        <f t="shared" si="85"/>
        <v>67592</v>
      </c>
      <c r="I127" s="218"/>
      <c r="J127" s="46">
        <v>19</v>
      </c>
      <c r="K127" s="44">
        <v>1440</v>
      </c>
      <c r="L127" s="47">
        <v>75.78947368421052</v>
      </c>
      <c r="M127" s="469">
        <v>19</v>
      </c>
      <c r="N127" s="57">
        <f t="shared" si="86"/>
        <v>1331.2500000000016</v>
      </c>
      <c r="O127" s="86">
        <f t="shared" si="87"/>
        <v>70.065789473684291</v>
      </c>
      <c r="P127" s="54">
        <f t="shared" si="82"/>
        <v>0</v>
      </c>
      <c r="Q127" s="88">
        <f t="shared" si="83"/>
        <v>-5.7236842105262298</v>
      </c>
      <c r="R127" s="478">
        <f t="shared" si="84"/>
        <v>0.92447916666666785</v>
      </c>
      <c r="S127" s="950"/>
      <c r="T127" s="50">
        <v>0.80694444444444424</v>
      </c>
      <c r="U127" s="50">
        <v>0.85138888888888864</v>
      </c>
      <c r="V127" s="471">
        <v>22</v>
      </c>
      <c r="W127" s="468">
        <f t="shared" si="73"/>
        <v>63.999999999999929</v>
      </c>
      <c r="X127" s="64">
        <v>0.79583333333333339</v>
      </c>
      <c r="Y127" s="64">
        <v>0.80555555555555547</v>
      </c>
      <c r="Z127" s="54"/>
      <c r="AA127" s="54"/>
      <c r="AB127" s="928"/>
      <c r="AC127" s="928"/>
      <c r="AD127" s="484"/>
      <c r="AE127" s="484"/>
      <c r="AF127" s="108">
        <f t="shared" si="61"/>
        <v>-108.74999999999841</v>
      </c>
      <c r="AG127" s="109">
        <f t="shared" si="62"/>
        <v>0.92447916666666774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1256</v>
      </c>
      <c r="H128" s="45">
        <f t="shared" si="85"/>
        <v>63641.520000000004</v>
      </c>
      <c r="I128" s="48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1370.1818181818189</v>
      </c>
      <c r="O128" s="86">
        <f t="shared" si="87"/>
        <v>76.121212121212167</v>
      </c>
      <c r="P128" s="54">
        <f t="shared" si="82"/>
        <v>0</v>
      </c>
      <c r="Q128" s="88">
        <f t="shared" si="83"/>
        <v>-7.2121212121211613</v>
      </c>
      <c r="R128" s="478">
        <f t="shared" si="84"/>
        <v>0.91345454545454607</v>
      </c>
      <c r="S128" s="950"/>
      <c r="T128" s="50">
        <v>0.85624999999999973</v>
      </c>
      <c r="U128" s="50">
        <v>0.89444444444444415</v>
      </c>
      <c r="V128" s="471">
        <v>7</v>
      </c>
      <c r="W128" s="468">
        <f t="shared" si="73"/>
        <v>54.999999999999964</v>
      </c>
      <c r="X128" s="64"/>
      <c r="Y128" s="64"/>
      <c r="Z128" s="54"/>
      <c r="AA128" s="54"/>
      <c r="AB128" s="928"/>
      <c r="AC128" s="928"/>
      <c r="AD128" s="484"/>
      <c r="AE128" s="484"/>
      <c r="AF128" s="48">
        <f t="shared" si="61"/>
        <v>-129.81818181818107</v>
      </c>
      <c r="AG128" s="475">
        <f t="shared" si="62"/>
        <v>0.91345454545454596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964</v>
      </c>
      <c r="H129" s="45">
        <f t="shared" si="85"/>
        <v>56075.880000000005</v>
      </c>
      <c r="I129" s="48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1410.7317073170727</v>
      </c>
      <c r="O129" s="86">
        <f t="shared" si="87"/>
        <v>88.170731707317046</v>
      </c>
      <c r="P129" s="54">
        <f t="shared" si="82"/>
        <v>0</v>
      </c>
      <c r="Q129" s="88">
        <f t="shared" si="83"/>
        <v>-14.079268292682954</v>
      </c>
      <c r="R129" s="478">
        <f t="shared" si="84"/>
        <v>0.86230544457033786</v>
      </c>
      <c r="S129" s="950"/>
      <c r="T129" s="50">
        <v>0.90902777777777743</v>
      </c>
      <c r="U129" s="50">
        <v>0.93749999999999967</v>
      </c>
      <c r="V129" s="471">
        <v>21</v>
      </c>
      <c r="W129" s="468">
        <f t="shared" si="73"/>
        <v>41.000000000000014</v>
      </c>
      <c r="X129" s="64">
        <v>0.89861111111111114</v>
      </c>
      <c r="Y129" s="64">
        <v>0.90763888888888899</v>
      </c>
      <c r="Z129" s="54"/>
      <c r="AA129" s="54"/>
      <c r="AB129" s="928"/>
      <c r="AC129" s="928"/>
      <c r="AD129" s="484"/>
      <c r="AE129" s="484"/>
      <c r="AF129" s="108">
        <f t="shared" si="61"/>
        <v>-225.26829268292727</v>
      </c>
      <c r="AG129" s="109">
        <f t="shared" si="62"/>
        <v>0.86230544457033786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1138</v>
      </c>
      <c r="H130" s="45">
        <f t="shared" si="85"/>
        <v>65207.399999999994</v>
      </c>
      <c r="I130" s="484"/>
      <c r="J130" s="46">
        <v>19</v>
      </c>
      <c r="K130" s="44">
        <v>1440</v>
      </c>
      <c r="L130" s="47">
        <v>75.78947368421052</v>
      </c>
      <c r="M130" s="474">
        <v>19</v>
      </c>
      <c r="N130" s="57">
        <f t="shared" si="86"/>
        <v>1313.0769230769238</v>
      </c>
      <c r="O130" s="86">
        <f t="shared" si="87"/>
        <v>69.109311740890732</v>
      </c>
      <c r="P130" s="54">
        <f t="shared" si="82"/>
        <v>0</v>
      </c>
      <c r="Q130" s="88">
        <f t="shared" si="83"/>
        <v>-6.6801619433197885</v>
      </c>
      <c r="R130" s="478">
        <f t="shared" si="84"/>
        <v>0.91185897435897501</v>
      </c>
      <c r="S130" s="950"/>
      <c r="T130" s="50">
        <v>0.94166666666666632</v>
      </c>
      <c r="U130" s="50">
        <v>0.97777777777777741</v>
      </c>
      <c r="V130" s="471">
        <v>6</v>
      </c>
      <c r="W130" s="468">
        <f t="shared" si="73"/>
        <v>51.999999999999972</v>
      </c>
      <c r="X130" s="64"/>
      <c r="Y130" s="64"/>
      <c r="Z130" s="54"/>
      <c r="AA130" s="54"/>
      <c r="AB130" s="928"/>
      <c r="AC130" s="928"/>
      <c r="AD130" s="484"/>
      <c r="AE130" s="484"/>
      <c r="AF130" s="108">
        <f t="shared" si="61"/>
        <v>-126.92307692307622</v>
      </c>
      <c r="AG130" s="109">
        <f t="shared" si="62"/>
        <v>0.91185897435897489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78"/>
      <c r="S131" s="950"/>
      <c r="T131" s="50"/>
      <c r="U131" s="50"/>
      <c r="V131" s="471"/>
      <c r="W131" s="468">
        <f t="shared" si="73"/>
        <v>0</v>
      </c>
      <c r="X131" s="64"/>
      <c r="Y131" s="64"/>
      <c r="Z131" s="54"/>
      <c r="AA131" s="54"/>
      <c r="AB131" s="928"/>
      <c r="AC131" s="928"/>
      <c r="AD131" s="484"/>
      <c r="AE131" s="484"/>
      <c r="AF131" s="48">
        <f t="shared" si="61"/>
        <v>0</v>
      </c>
      <c r="AG131" s="475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84"/>
      <c r="J132" s="87"/>
      <c r="K132" s="57"/>
      <c r="L132" s="86"/>
      <c r="M132" s="474"/>
      <c r="N132" s="57"/>
      <c r="O132" s="86"/>
      <c r="P132" s="54"/>
      <c r="Q132" s="88"/>
      <c r="R132" s="478"/>
      <c r="S132" s="950"/>
      <c r="T132" s="50"/>
      <c r="U132" s="50"/>
      <c r="V132" s="471"/>
      <c r="W132" s="468">
        <f t="shared" si="73"/>
        <v>0</v>
      </c>
      <c r="X132" s="64"/>
      <c r="Y132" s="64"/>
      <c r="Z132" s="54"/>
      <c r="AA132" s="54"/>
      <c r="AB132" s="928"/>
      <c r="AC132" s="928"/>
      <c r="AD132" s="484"/>
      <c r="AE132" s="484"/>
      <c r="AF132" s="65"/>
      <c r="AG132" s="476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84"/>
      <c r="J133" s="87"/>
      <c r="K133" s="57"/>
      <c r="L133" s="86"/>
      <c r="M133" s="474"/>
      <c r="N133" s="57"/>
      <c r="O133" s="86"/>
      <c r="P133" s="54"/>
      <c r="Q133" s="88"/>
      <c r="R133" s="478"/>
      <c r="S133" s="950"/>
      <c r="T133" s="50"/>
      <c r="U133" s="50"/>
      <c r="V133" s="471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484"/>
      <c r="AE133" s="484"/>
      <c r="AF133" s="65"/>
      <c r="AG133" s="476"/>
      <c r="AH133" s="944"/>
    </row>
    <row r="134" spans="1:34" ht="19.2" customHeight="1">
      <c r="A134" s="949"/>
      <c r="B134" s="168">
        <v>0</v>
      </c>
      <c r="C134" s="100" t="s">
        <v>536</v>
      </c>
      <c r="D134" s="924" t="s">
        <v>518</v>
      </c>
      <c r="E134" s="924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1349.6774796587156</v>
      </c>
      <c r="O134" s="240">
        <f t="shared" si="88"/>
        <v>73.234860591355542</v>
      </c>
      <c r="P134" s="51">
        <f t="shared" ref="P134:P143" si="89">M134-J134</f>
        <v>0</v>
      </c>
      <c r="Q134" s="139">
        <f t="shared" ref="Q134:Q143" si="90">O134-L134</f>
        <v>-8.5952934975704807</v>
      </c>
      <c r="R134" s="241">
        <f t="shared" ref="R134:R143" si="91">O134/L134</f>
        <v>0.89496178281382865</v>
      </c>
      <c r="S134" s="943"/>
      <c r="T134" s="50"/>
      <c r="U134" s="50"/>
      <c r="V134" s="471"/>
      <c r="W134" s="47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1</v>
      </c>
      <c r="AE134" s="107">
        <f>SUM(AE122:AE133)</f>
        <v>0</v>
      </c>
      <c r="AF134" s="48">
        <f t="shared" si="61"/>
        <v>-156.21140923017333</v>
      </c>
      <c r="AG134" s="475">
        <f t="shared" si="62"/>
        <v>0.89626631129111189</v>
      </c>
      <c r="AH134" s="944"/>
    </row>
    <row r="135" spans="1:34" ht="19.2" customHeight="1">
      <c r="A135" s="930" t="s">
        <v>537</v>
      </c>
      <c r="B135" s="471" t="s">
        <v>105</v>
      </c>
      <c r="C135" s="484"/>
      <c r="D135" s="82" t="s">
        <v>115</v>
      </c>
      <c r="E135" s="83"/>
      <c r="F135" s="273">
        <v>54.09</v>
      </c>
      <c r="G135" s="57">
        <v>2151.2000000000003</v>
      </c>
      <c r="H135" s="242">
        <f t="shared" ref="H135:H146" si="92">F135*G135</f>
        <v>116358.40800000002</v>
      </c>
      <c r="I135" s="484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1373.1063829787224</v>
      </c>
      <c r="O135" s="115">
        <f t="shared" ref="O135:O143" si="94">N135/M135</f>
        <v>80.770963704630731</v>
      </c>
      <c r="P135" s="54">
        <f t="shared" si="89"/>
        <v>1</v>
      </c>
      <c r="Q135" s="88">
        <f t="shared" si="90"/>
        <v>-12.979036295369269</v>
      </c>
      <c r="R135" s="478">
        <f t="shared" si="91"/>
        <v>0.86155694618272782</v>
      </c>
      <c r="S135" s="934">
        <f>R147</f>
        <v>0.8774605390407656</v>
      </c>
      <c r="T135" s="243">
        <v>0.45833333333333331</v>
      </c>
      <c r="U135" s="50">
        <v>0.52361111111111114</v>
      </c>
      <c r="V135" s="142">
        <v>5</v>
      </c>
      <c r="W135" s="244">
        <f t="shared" ref="W135:W147" si="95">(U135-T135)*24*60</f>
        <v>94.000000000000071</v>
      </c>
      <c r="X135" s="53"/>
      <c r="Y135" s="53"/>
      <c r="Z135" s="54"/>
      <c r="AA135" s="54"/>
      <c r="AB135" s="928"/>
      <c r="AC135" s="928"/>
      <c r="AD135" s="484"/>
      <c r="AE135" s="484"/>
      <c r="AF135" s="116">
        <f t="shared" si="61"/>
        <v>-126.89361702127758</v>
      </c>
      <c r="AG135" s="120">
        <f t="shared" si="62"/>
        <v>0.91540425531914826</v>
      </c>
      <c r="AH135" s="927">
        <f>AG147</f>
        <v>0.89835075428962807</v>
      </c>
    </row>
    <row r="136" spans="1:34" ht="19.2" customHeight="1">
      <c r="A136" s="931"/>
      <c r="B136" s="471" t="s">
        <v>105</v>
      </c>
      <c r="C136" s="484"/>
      <c r="D136" s="82" t="s">
        <v>74</v>
      </c>
      <c r="E136" s="83"/>
      <c r="F136" s="273">
        <v>57.734999999999999</v>
      </c>
      <c r="G136" s="57">
        <v>1702</v>
      </c>
      <c r="H136" s="84">
        <f t="shared" si="92"/>
        <v>98264.97</v>
      </c>
      <c r="I136" s="484"/>
      <c r="J136" s="46">
        <v>16</v>
      </c>
      <c r="K136" s="57">
        <v>1565</v>
      </c>
      <c r="L136" s="86">
        <v>97.8125</v>
      </c>
      <c r="M136" s="474">
        <v>16</v>
      </c>
      <c r="N136" s="57">
        <f t="shared" si="93"/>
        <v>1326.2337662337654</v>
      </c>
      <c r="O136" s="86">
        <f t="shared" si="94"/>
        <v>82.88961038961034</v>
      </c>
      <c r="P136" s="54">
        <f t="shared" si="89"/>
        <v>0</v>
      </c>
      <c r="Q136" s="88">
        <f t="shared" si="90"/>
        <v>-14.92288961038966</v>
      </c>
      <c r="R136" s="478">
        <f t="shared" si="91"/>
        <v>0.84743371644330057</v>
      </c>
      <c r="S136" s="934"/>
      <c r="T136" s="243">
        <v>0.5395833333333333</v>
      </c>
      <c r="U136" s="50">
        <v>0.59305555555555556</v>
      </c>
      <c r="V136" s="142">
        <v>23</v>
      </c>
      <c r="W136" s="244">
        <f t="shared" si="95"/>
        <v>77.000000000000043</v>
      </c>
      <c r="X136" s="53">
        <v>0.52777777777777779</v>
      </c>
      <c r="Y136" s="53">
        <v>0.53819444444444442</v>
      </c>
      <c r="Z136" s="54"/>
      <c r="AA136" s="54"/>
      <c r="AB136" s="928"/>
      <c r="AC136" s="928"/>
      <c r="AD136" s="484"/>
      <c r="AE136" s="484"/>
      <c r="AF136" s="48">
        <f t="shared" si="61"/>
        <v>-238.76623376623456</v>
      </c>
      <c r="AG136" s="125">
        <f t="shared" si="62"/>
        <v>0.84743371644330057</v>
      </c>
      <c r="AH136" s="927"/>
    </row>
    <row r="137" spans="1:34" ht="19.2" customHeight="1">
      <c r="A137" s="931"/>
      <c r="B137" s="471" t="s">
        <v>105</v>
      </c>
      <c r="C137" s="484"/>
      <c r="D137" s="82" t="s">
        <v>146</v>
      </c>
      <c r="E137" s="83"/>
      <c r="F137" s="273">
        <v>50.67</v>
      </c>
      <c r="G137" s="206">
        <v>1275</v>
      </c>
      <c r="H137" s="84">
        <f t="shared" si="92"/>
        <v>64604.25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1342.1052631578957</v>
      </c>
      <c r="O137" s="86">
        <f t="shared" si="94"/>
        <v>74.561403508771988</v>
      </c>
      <c r="P137" s="54">
        <f t="shared" si="89"/>
        <v>0</v>
      </c>
      <c r="Q137" s="88">
        <f t="shared" si="90"/>
        <v>-8.7719298245613402</v>
      </c>
      <c r="R137" s="478">
        <f t="shared" si="91"/>
        <v>0.89473684210526394</v>
      </c>
      <c r="S137" s="934"/>
      <c r="T137" s="50">
        <v>0.59791666666666665</v>
      </c>
      <c r="U137" s="50">
        <v>0.63749999999999996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928"/>
      <c r="AC137" s="928"/>
      <c r="AD137" s="484">
        <v>1</v>
      </c>
      <c r="AE137" s="484"/>
      <c r="AF137" s="48">
        <f t="shared" si="61"/>
        <v>-157.89473684210429</v>
      </c>
      <c r="AG137" s="125">
        <f t="shared" si="62"/>
        <v>0.89473684210526383</v>
      </c>
      <c r="AH137" s="927"/>
    </row>
    <row r="138" spans="1:34" ht="19.2" customHeight="1">
      <c r="A138" s="931"/>
      <c r="B138" s="471" t="s">
        <v>105</v>
      </c>
      <c r="C138" s="220"/>
      <c r="D138" s="82" t="s">
        <v>83</v>
      </c>
      <c r="E138" s="83"/>
      <c r="F138" s="273">
        <v>50.98</v>
      </c>
      <c r="G138" s="57">
        <v>1537</v>
      </c>
      <c r="H138" s="84">
        <f t="shared" si="92"/>
        <v>78356.259999999995</v>
      </c>
      <c r="I138" s="484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1317.42857142857</v>
      </c>
      <c r="O138" s="86">
        <f t="shared" si="94"/>
        <v>65.871428571428496</v>
      </c>
      <c r="P138" s="54">
        <f t="shared" si="89"/>
        <v>0</v>
      </c>
      <c r="Q138" s="88">
        <f t="shared" si="90"/>
        <v>-6.1285714285715045</v>
      </c>
      <c r="R138" s="483">
        <f t="shared" si="91"/>
        <v>0.91488095238095135</v>
      </c>
      <c r="S138" s="934"/>
      <c r="T138" s="50">
        <v>0.70833333333333337</v>
      </c>
      <c r="U138" s="50">
        <v>0.75694444444444453</v>
      </c>
      <c r="V138" s="246">
        <v>5</v>
      </c>
      <c r="W138" s="244">
        <f t="shared" si="95"/>
        <v>70.000000000000071</v>
      </c>
      <c r="X138" s="53"/>
      <c r="Y138" s="53"/>
      <c r="Z138" s="54"/>
      <c r="AA138" s="54"/>
      <c r="AB138" s="928"/>
      <c r="AC138" s="928"/>
      <c r="AD138" s="484"/>
      <c r="AE138" s="484"/>
      <c r="AF138" s="48">
        <f t="shared" si="61"/>
        <v>-122.57142857143003</v>
      </c>
      <c r="AG138" s="125">
        <f t="shared" si="62"/>
        <v>0.91488095238095135</v>
      </c>
      <c r="AH138" s="927"/>
    </row>
    <row r="139" spans="1:34" ht="19.2" customHeight="1">
      <c r="A139" s="931"/>
      <c r="B139" s="471" t="s">
        <v>105</v>
      </c>
      <c r="C139" s="481"/>
      <c r="D139" s="42" t="s">
        <v>82</v>
      </c>
      <c r="E139" s="43"/>
      <c r="F139" s="273">
        <v>50.67</v>
      </c>
      <c r="G139" s="57">
        <v>953</v>
      </c>
      <c r="H139" s="84">
        <f t="shared" si="92"/>
        <v>48288.51</v>
      </c>
      <c r="I139" s="484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1361.4285714285709</v>
      </c>
      <c r="O139" s="86">
        <f t="shared" si="94"/>
        <v>80.084033613445342</v>
      </c>
      <c r="P139" s="54">
        <f t="shared" si="89"/>
        <v>0</v>
      </c>
      <c r="Q139" s="88">
        <f t="shared" si="90"/>
        <v>-8.1512605042017157</v>
      </c>
      <c r="R139" s="478">
        <f t="shared" si="91"/>
        <v>0.90761904761904721</v>
      </c>
      <c r="S139" s="934"/>
      <c r="T139" s="50">
        <v>0.76180555555555562</v>
      </c>
      <c r="U139" s="50">
        <v>0.7909722222222223</v>
      </c>
      <c r="V139" s="247">
        <v>7</v>
      </c>
      <c r="W139" s="244">
        <f t="shared" si="95"/>
        <v>42.000000000000014</v>
      </c>
      <c r="X139" s="53"/>
      <c r="Y139" s="53"/>
      <c r="Z139" s="54"/>
      <c r="AA139" s="54"/>
      <c r="AB139" s="928"/>
      <c r="AC139" s="928"/>
      <c r="AD139" s="484"/>
      <c r="AE139" s="484"/>
      <c r="AF139" s="48">
        <f t="shared" si="61"/>
        <v>-138.57142857142912</v>
      </c>
      <c r="AG139" s="125">
        <f t="shared" si="62"/>
        <v>0.90761904761904721</v>
      </c>
      <c r="AH139" s="927"/>
    </row>
    <row r="140" spans="1:34" ht="19.2" customHeight="1">
      <c r="A140" s="932"/>
      <c r="B140" s="471" t="s">
        <v>105</v>
      </c>
      <c r="C140" s="481"/>
      <c r="D140" s="248" t="s">
        <v>84</v>
      </c>
      <c r="E140" s="83"/>
      <c r="F140" s="273">
        <v>50.92</v>
      </c>
      <c r="G140" s="57">
        <v>1801</v>
      </c>
      <c r="H140" s="84">
        <f t="shared" si="92"/>
        <v>91706.92</v>
      </c>
      <c r="I140" s="484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1286.4285714285709</v>
      </c>
      <c r="O140" s="86">
        <f t="shared" si="94"/>
        <v>67.706766917293209</v>
      </c>
      <c r="P140" s="54">
        <f t="shared" si="89"/>
        <v>0</v>
      </c>
      <c r="Q140" s="88">
        <f t="shared" si="90"/>
        <v>-8.0827067669173118</v>
      </c>
      <c r="R140" s="478">
        <f t="shared" si="91"/>
        <v>0.89335317460317432</v>
      </c>
      <c r="S140" s="935"/>
      <c r="T140" s="63">
        <v>0.79583333333333339</v>
      </c>
      <c r="U140" s="249">
        <v>0.85416666666666674</v>
      </c>
      <c r="V140" s="250">
        <v>7</v>
      </c>
      <c r="W140" s="244">
        <f t="shared" si="95"/>
        <v>84.000000000000028</v>
      </c>
      <c r="X140" s="53"/>
      <c r="Y140" s="53"/>
      <c r="Z140" s="54"/>
      <c r="AA140" s="54"/>
      <c r="AB140" s="928"/>
      <c r="AC140" s="928"/>
      <c r="AD140" s="484"/>
      <c r="AE140" s="484"/>
      <c r="AF140" s="48">
        <f t="shared" si="61"/>
        <v>-153.57142857142912</v>
      </c>
      <c r="AG140" s="125">
        <f t="shared" si="62"/>
        <v>0.8933531746031742</v>
      </c>
      <c r="AH140" s="927"/>
    </row>
    <row r="141" spans="1:34" ht="19.2" customHeight="1">
      <c r="A141" s="932"/>
      <c r="B141" s="471" t="s">
        <v>105</v>
      </c>
      <c r="C141" s="481"/>
      <c r="D141" s="42" t="s">
        <v>85</v>
      </c>
      <c r="E141" s="251"/>
      <c r="F141" s="273">
        <v>50.67</v>
      </c>
      <c r="G141" s="57">
        <v>815</v>
      </c>
      <c r="H141" s="84">
        <f t="shared" si="92"/>
        <v>41296.050000000003</v>
      </c>
      <c r="I141" s="484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1321.6216216216205</v>
      </c>
      <c r="O141" s="86">
        <f t="shared" si="94"/>
        <v>77.742448330683558</v>
      </c>
      <c r="P141" s="54">
        <f t="shared" si="89"/>
        <v>0</v>
      </c>
      <c r="Q141" s="88">
        <f t="shared" si="90"/>
        <v>-6.9634340222576157</v>
      </c>
      <c r="R141" s="478">
        <f t="shared" si="91"/>
        <v>0.91779279279279202</v>
      </c>
      <c r="S141" s="935"/>
      <c r="T141" s="63">
        <v>0.87013888888888902</v>
      </c>
      <c r="U141" s="249">
        <v>0.89583333333333348</v>
      </c>
      <c r="V141" s="55">
        <v>23</v>
      </c>
      <c r="W141" s="244">
        <f t="shared" si="95"/>
        <v>37.000000000000028</v>
      </c>
      <c r="X141" s="53">
        <v>0.85833333333333339</v>
      </c>
      <c r="Y141" s="53">
        <v>0.86875000000000002</v>
      </c>
      <c r="Z141" s="54"/>
      <c r="AA141" s="54"/>
      <c r="AB141" s="928"/>
      <c r="AC141" s="928"/>
      <c r="AD141" s="484"/>
      <c r="AE141" s="484"/>
      <c r="AF141" s="48">
        <f t="shared" si="61"/>
        <v>-118.37837837837947</v>
      </c>
      <c r="AG141" s="125">
        <f t="shared" si="62"/>
        <v>0.91779279279279202</v>
      </c>
      <c r="AH141" s="927"/>
    </row>
    <row r="142" spans="1:34" ht="19.2" customHeight="1">
      <c r="A142" s="932"/>
      <c r="B142" s="471" t="s">
        <v>105</v>
      </c>
      <c r="C142" s="481"/>
      <c r="D142" s="42" t="s">
        <v>86</v>
      </c>
      <c r="E142" s="251"/>
      <c r="F142" s="273">
        <v>50.49</v>
      </c>
      <c r="G142" s="57">
        <v>1224</v>
      </c>
      <c r="H142" s="84">
        <f t="shared" si="92"/>
        <v>61799.76</v>
      </c>
      <c r="I142" s="484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1288.4210526315799</v>
      </c>
      <c r="O142" s="86">
        <f t="shared" si="94"/>
        <v>85.894736842105331</v>
      </c>
      <c r="P142" s="54">
        <f t="shared" si="89"/>
        <v>1</v>
      </c>
      <c r="Q142" s="88">
        <f t="shared" si="90"/>
        <v>-16.96240601503753</v>
      </c>
      <c r="R142" s="478">
        <f t="shared" si="91"/>
        <v>0.83508771929824621</v>
      </c>
      <c r="S142" s="935"/>
      <c r="T142" s="63">
        <v>0.90000000000000013</v>
      </c>
      <c r="U142" s="249">
        <v>0.93958333333333344</v>
      </c>
      <c r="V142" s="55">
        <v>6</v>
      </c>
      <c r="W142" s="244">
        <f t="shared" si="95"/>
        <v>56.999999999999957</v>
      </c>
      <c r="X142" s="53"/>
      <c r="Y142" s="53"/>
      <c r="Z142" s="54"/>
      <c r="AA142" s="54"/>
      <c r="AB142" s="928"/>
      <c r="AC142" s="928"/>
      <c r="AD142" s="484"/>
      <c r="AE142" s="484"/>
      <c r="AF142" s="48">
        <f t="shared" si="61"/>
        <v>-151.57894736842013</v>
      </c>
      <c r="AG142" s="125">
        <f t="shared" si="62"/>
        <v>0.89473684210526383</v>
      </c>
      <c r="AH142" s="927"/>
    </row>
    <row r="143" spans="1:34" ht="19.2" customHeight="1">
      <c r="A143" s="932"/>
      <c r="B143" s="471" t="s">
        <v>105</v>
      </c>
      <c r="C143" s="252"/>
      <c r="D143" s="82" t="s">
        <v>166</v>
      </c>
      <c r="E143" s="83"/>
      <c r="F143" s="273">
        <v>56.43</v>
      </c>
      <c r="G143" s="57">
        <v>1083</v>
      </c>
      <c r="H143" s="84">
        <f t="shared" si="92"/>
        <v>61113.69</v>
      </c>
      <c r="I143" s="484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1353.7500000000005</v>
      </c>
      <c r="O143" s="86">
        <f t="shared" si="94"/>
        <v>79.632352941176492</v>
      </c>
      <c r="P143" s="54">
        <f t="shared" si="89"/>
        <v>1</v>
      </c>
      <c r="Q143" s="88">
        <f t="shared" si="90"/>
        <v>-14.117647058823508</v>
      </c>
      <c r="R143" s="478">
        <f t="shared" si="91"/>
        <v>0.84941176470588253</v>
      </c>
      <c r="S143" s="935"/>
      <c r="T143" s="63">
        <v>0.94444444444444453</v>
      </c>
      <c r="U143" s="249">
        <v>0.97777777777777786</v>
      </c>
      <c r="V143" s="55">
        <v>7</v>
      </c>
      <c r="W143" s="244">
        <f t="shared" si="95"/>
        <v>47.999999999999986</v>
      </c>
      <c r="X143" s="53"/>
      <c r="Y143" s="53"/>
      <c r="Z143" s="54"/>
      <c r="AA143" s="54"/>
      <c r="AB143" s="928"/>
      <c r="AC143" s="928"/>
      <c r="AD143" s="484"/>
      <c r="AE143" s="484"/>
      <c r="AF143" s="48">
        <f t="shared" si="61"/>
        <v>-146.24999999999955</v>
      </c>
      <c r="AG143" s="125">
        <f t="shared" si="62"/>
        <v>0.9025000000000003</v>
      </c>
      <c r="AH143" s="927"/>
    </row>
    <row r="144" spans="1:34" ht="19.2" customHeight="1">
      <c r="A144" s="932"/>
      <c r="B144" s="471">
        <v>0</v>
      </c>
      <c r="C144" s="481"/>
      <c r="D144" s="42"/>
      <c r="E144" s="251"/>
      <c r="F144" s="273" t="s">
        <v>106</v>
      </c>
      <c r="G144" s="57"/>
      <c r="H144" s="84">
        <f t="shared" si="92"/>
        <v>0</v>
      </c>
      <c r="I144" s="484"/>
      <c r="J144" s="87"/>
      <c r="K144" s="57"/>
      <c r="L144" s="86"/>
      <c r="M144" s="474"/>
      <c r="N144" s="57"/>
      <c r="O144" s="86"/>
      <c r="P144" s="54"/>
      <c r="Q144" s="88"/>
      <c r="R144" s="478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484"/>
      <c r="AE144" s="484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471">
        <v>0</v>
      </c>
      <c r="C145" s="481"/>
      <c r="D145" s="42"/>
      <c r="E145" s="251"/>
      <c r="F145" s="273" t="s">
        <v>106</v>
      </c>
      <c r="G145" s="57"/>
      <c r="H145" s="84"/>
      <c r="I145" s="484"/>
      <c r="J145" s="87"/>
      <c r="K145" s="57"/>
      <c r="L145" s="86"/>
      <c r="M145" s="474"/>
      <c r="N145" s="57"/>
      <c r="O145" s="86"/>
      <c r="P145" s="54"/>
      <c r="Q145" s="88"/>
      <c r="R145" s="478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484"/>
      <c r="AE145" s="484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47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84"/>
      <c r="J146" s="87"/>
      <c r="K146" s="57"/>
      <c r="L146" s="86"/>
      <c r="M146" s="474"/>
      <c r="N146" s="57"/>
      <c r="O146" s="86"/>
      <c r="P146" s="54"/>
      <c r="Q146" s="88"/>
      <c r="R146" s="478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484"/>
      <c r="AE146" s="484"/>
      <c r="AF146" s="54"/>
      <c r="AG146" s="478"/>
      <c r="AH146" s="927"/>
    </row>
    <row r="147" spans="1:34" ht="19.2" customHeight="1">
      <c r="A147" s="933"/>
      <c r="B147" s="254">
        <v>0</v>
      </c>
      <c r="C147" s="100" t="s">
        <v>538</v>
      </c>
      <c r="D147" s="924" t="s">
        <v>518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1330.0582001010328</v>
      </c>
      <c r="O147" s="240">
        <f t="shared" si="96"/>
        <v>77.239304979905057</v>
      </c>
      <c r="P147" s="51">
        <f t="shared" ref="P147:P155" si="97">M147-J147</f>
        <v>0.33333333333333215</v>
      </c>
      <c r="Q147" s="139">
        <f t="shared" ref="Q147:Q155" si="98">O147-L147</f>
        <v>-10.786653502903278</v>
      </c>
      <c r="R147" s="255">
        <f t="shared" ref="R147:R155" si="99">O147/L147</f>
        <v>0.8774605390407656</v>
      </c>
      <c r="S147" s="936"/>
      <c r="T147" s="63"/>
      <c r="U147" s="63"/>
      <c r="V147" s="55"/>
      <c r="W147" s="468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1</v>
      </c>
      <c r="AE147" s="107">
        <f>SUM(AE135:AE146)</f>
        <v>0</v>
      </c>
      <c r="AF147" s="201">
        <f t="shared" si="61"/>
        <v>-150.4973554545229</v>
      </c>
      <c r="AG147" s="256">
        <f t="shared" si="62"/>
        <v>0.89835075428962807</v>
      </c>
      <c r="AH147" s="927"/>
    </row>
    <row r="148" spans="1:34" ht="19.2" customHeight="1">
      <c r="A148" s="939" t="s">
        <v>539</v>
      </c>
      <c r="B148" s="484" t="s">
        <v>103</v>
      </c>
      <c r="C148" s="121"/>
      <c r="D148" s="173" t="s">
        <v>114</v>
      </c>
      <c r="E148" s="43"/>
      <c r="F148" s="280">
        <v>36.92</v>
      </c>
      <c r="G148" s="57">
        <v>1983.1</v>
      </c>
      <c r="H148" s="84">
        <f t="shared" ref="H148:H172" si="100">F148*G148</f>
        <v>73216.051999999996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1545.2727272727279</v>
      </c>
      <c r="O148" s="47">
        <f t="shared" ref="O148:O155" si="102">N148/M148</f>
        <v>128.77272727272734</v>
      </c>
      <c r="P148" s="48">
        <f t="shared" si="97"/>
        <v>0</v>
      </c>
      <c r="Q148" s="49">
        <f t="shared" si="98"/>
        <v>-37.89393939393932</v>
      </c>
      <c r="R148" s="475">
        <f t="shared" si="99"/>
        <v>0.77263636363636412</v>
      </c>
      <c r="S148" s="940">
        <f>R160</f>
        <v>0.82411099106519159</v>
      </c>
      <c r="T148" s="243">
        <v>0.45833333333333331</v>
      </c>
      <c r="U148" s="50">
        <v>0.51180555555555551</v>
      </c>
      <c r="V148" s="471">
        <v>5</v>
      </c>
      <c r="W148" s="468">
        <f>(U148-T148)*24*60</f>
        <v>76.999999999999972</v>
      </c>
      <c r="X148" s="53"/>
      <c r="Y148" s="53"/>
      <c r="Z148" s="54"/>
      <c r="AA148" s="54"/>
      <c r="AB148" s="928"/>
      <c r="AC148" s="928"/>
      <c r="AD148" s="484"/>
      <c r="AE148" s="484"/>
      <c r="AF148" s="48">
        <f t="shared" si="61"/>
        <v>-454.72727272727207</v>
      </c>
      <c r="AG148" s="125">
        <f t="shared" si="62"/>
        <v>0.77263636363636401</v>
      </c>
      <c r="AH148" s="927">
        <f>AG160</f>
        <v>0.82849197847242761</v>
      </c>
    </row>
    <row r="149" spans="1:34" ht="19.2" customHeight="1">
      <c r="A149" s="939"/>
      <c r="B149" s="484" t="s">
        <v>103</v>
      </c>
      <c r="C149" s="218"/>
      <c r="D149" s="248" t="s">
        <v>159</v>
      </c>
      <c r="E149" s="60"/>
      <c r="F149" s="280">
        <v>26.5</v>
      </c>
      <c r="G149" s="57">
        <v>875.69999999999993</v>
      </c>
      <c r="H149" s="84">
        <f t="shared" si="100"/>
        <v>23206.05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1501.1999999999982</v>
      </c>
      <c r="O149" s="47">
        <f t="shared" si="102"/>
        <v>125.09999999999985</v>
      </c>
      <c r="P149" s="48">
        <f t="shared" si="97"/>
        <v>0</v>
      </c>
      <c r="Q149" s="49">
        <f t="shared" si="98"/>
        <v>-41.566666666666805</v>
      </c>
      <c r="R149" s="475">
        <f t="shared" si="99"/>
        <v>0.75059999999999916</v>
      </c>
      <c r="S149" s="941"/>
      <c r="T149" s="243">
        <v>0.51597222222222217</v>
      </c>
      <c r="U149" s="50">
        <v>0.54027777777777775</v>
      </c>
      <c r="V149" s="471">
        <v>6</v>
      </c>
      <c r="W149" s="468">
        <f t="shared" ref="W149:W159" si="103">(U149-T149)*24*60</f>
        <v>35.000000000000036</v>
      </c>
      <c r="X149" s="53"/>
      <c r="Y149" s="53"/>
      <c r="Z149" s="54"/>
      <c r="AA149" s="54"/>
      <c r="AB149" s="928"/>
      <c r="AC149" s="928"/>
      <c r="AD149" s="484"/>
      <c r="AE149" s="484"/>
      <c r="AF149" s="48">
        <f t="shared" si="61"/>
        <v>-498.80000000000177</v>
      </c>
      <c r="AG149" s="125">
        <f t="shared" si="62"/>
        <v>0.75059999999999916</v>
      </c>
      <c r="AH149" s="929"/>
    </row>
    <row r="150" spans="1:34" ht="19.2" customHeight="1">
      <c r="A150" s="939"/>
      <c r="B150" s="484" t="s">
        <v>103</v>
      </c>
      <c r="C150" s="218"/>
      <c r="D150" s="176" t="s">
        <v>165</v>
      </c>
      <c r="E150" s="60"/>
      <c r="F150" s="280">
        <v>55.51</v>
      </c>
      <c r="G150" s="57">
        <v>158</v>
      </c>
      <c r="H150" s="84">
        <f t="shared" si="100"/>
        <v>8770.58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1185.0000000000043</v>
      </c>
      <c r="O150" s="47">
        <f t="shared" si="102"/>
        <v>98.750000000000355</v>
      </c>
      <c r="P150" s="48">
        <f t="shared" si="97"/>
        <v>0</v>
      </c>
      <c r="Q150" s="49">
        <f t="shared" si="98"/>
        <v>-26.249999999999645</v>
      </c>
      <c r="R150" s="475">
        <f t="shared" si="99"/>
        <v>0.79000000000000281</v>
      </c>
      <c r="S150" s="941"/>
      <c r="T150" s="243">
        <v>0.70833333333333337</v>
      </c>
      <c r="U150" s="50">
        <v>0.71388888888888891</v>
      </c>
      <c r="V150" s="471">
        <v>5</v>
      </c>
      <c r="W150" s="468">
        <f t="shared" si="103"/>
        <v>7.9999999999999716</v>
      </c>
      <c r="X150" s="213"/>
      <c r="Y150" s="213"/>
      <c r="Z150" s="214"/>
      <c r="AA150" s="214"/>
      <c r="AB150" s="928"/>
      <c r="AC150" s="928"/>
      <c r="AD150" s="484"/>
      <c r="AE150" s="484"/>
      <c r="AF150" s="48">
        <f t="shared" si="61"/>
        <v>-314.99999999999568</v>
      </c>
      <c r="AG150" s="125">
        <f t="shared" si="62"/>
        <v>0.79000000000000292</v>
      </c>
      <c r="AH150" s="929"/>
    </row>
    <row r="151" spans="1:34" s="215" customFormat="1" ht="19.2" customHeight="1">
      <c r="A151" s="939"/>
      <c r="B151" s="484" t="s">
        <v>104</v>
      </c>
      <c r="C151" s="218"/>
      <c r="D151" s="59" t="s">
        <v>155</v>
      </c>
      <c r="E151" s="60"/>
      <c r="F151" s="280">
        <v>28.57</v>
      </c>
      <c r="G151" s="57">
        <v>1431</v>
      </c>
      <c r="H151" s="84">
        <f t="shared" si="100"/>
        <v>40883.67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1384.8387096774206</v>
      </c>
      <c r="O151" s="47">
        <f t="shared" si="102"/>
        <v>115.40322580645172</v>
      </c>
      <c r="P151" s="48">
        <f t="shared" si="97"/>
        <v>0</v>
      </c>
      <c r="Q151" s="49">
        <f t="shared" si="98"/>
        <v>-9.5967741935482849</v>
      </c>
      <c r="R151" s="475">
        <f t="shared" si="99"/>
        <v>0.92322580645161367</v>
      </c>
      <c r="S151" s="941"/>
      <c r="T151" s="243">
        <v>0.71736111111111112</v>
      </c>
      <c r="U151" s="50">
        <v>0.76041666666666663</v>
      </c>
      <c r="V151" s="471">
        <v>5</v>
      </c>
      <c r="W151" s="468">
        <f t="shared" si="103"/>
        <v>61.999999999999943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-115.16129032257936</v>
      </c>
      <c r="AG151" s="125">
        <f t="shared" si="62"/>
        <v>0.92322580645161378</v>
      </c>
      <c r="AH151" s="929"/>
    </row>
    <row r="152" spans="1:34" s="215" customFormat="1" ht="19.2" customHeight="1">
      <c r="A152" s="939"/>
      <c r="B152" s="484" t="s">
        <v>104</v>
      </c>
      <c r="C152" s="218"/>
      <c r="D152" s="59" t="s">
        <v>179</v>
      </c>
      <c r="E152" s="60"/>
      <c r="F152" s="280">
        <v>18.920000000000002</v>
      </c>
      <c r="G152" s="57">
        <v>429</v>
      </c>
      <c r="H152" s="84">
        <f t="shared" si="100"/>
        <v>8116.68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1838.5714285714353</v>
      </c>
      <c r="O152" s="47">
        <f t="shared" si="102"/>
        <v>367.71428571428703</v>
      </c>
      <c r="P152" s="48">
        <f t="shared" si="97"/>
        <v>0</v>
      </c>
      <c r="Q152" s="49">
        <f t="shared" si="98"/>
        <v>-72.28571428571297</v>
      </c>
      <c r="R152" s="475">
        <f t="shared" si="99"/>
        <v>0.83571428571428874</v>
      </c>
      <c r="S152" s="941"/>
      <c r="T152" s="258">
        <v>0.76388888888888884</v>
      </c>
      <c r="U152" s="63">
        <v>0.77361111111111103</v>
      </c>
      <c r="V152" s="472">
        <v>5</v>
      </c>
      <c r="W152" s="468">
        <f t="shared" si="103"/>
        <v>13.99999999999995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-361.42857142856474</v>
      </c>
      <c r="AG152" s="125">
        <f t="shared" si="62"/>
        <v>0.83571428571428874</v>
      </c>
      <c r="AH152" s="929"/>
    </row>
    <row r="153" spans="1:34" s="215" customFormat="1" ht="19.2" customHeight="1">
      <c r="A153" s="939"/>
      <c r="B153" s="484" t="s">
        <v>104</v>
      </c>
      <c r="C153" s="218"/>
      <c r="D153" s="248" t="s">
        <v>180</v>
      </c>
      <c r="E153" s="60"/>
      <c r="F153" s="280">
        <v>17.71</v>
      </c>
      <c r="G153" s="57">
        <v>269</v>
      </c>
      <c r="H153" s="84">
        <f t="shared" si="100"/>
        <v>4763.99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1793.3333333333399</v>
      </c>
      <c r="O153" s="47">
        <f t="shared" si="102"/>
        <v>358.66666666666799</v>
      </c>
      <c r="P153" s="48">
        <f t="shared" si="97"/>
        <v>0</v>
      </c>
      <c r="Q153" s="49">
        <f t="shared" si="98"/>
        <v>-81.333333333332007</v>
      </c>
      <c r="R153" s="475">
        <f t="shared" si="99"/>
        <v>0.81515151515151818</v>
      </c>
      <c r="S153" s="941"/>
      <c r="T153" s="258">
        <v>0.77708333333333324</v>
      </c>
      <c r="U153" s="63">
        <v>0.78333333333333321</v>
      </c>
      <c r="V153" s="472">
        <v>5</v>
      </c>
      <c r="W153" s="468">
        <f t="shared" si="103"/>
        <v>8.999999999999968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-406.66666666666015</v>
      </c>
      <c r="AG153" s="125">
        <f t="shared" si="62"/>
        <v>0.81515151515151807</v>
      </c>
      <c r="AH153" s="929"/>
    </row>
    <row r="154" spans="1:34" s="215" customFormat="1" ht="19.2" customHeight="1">
      <c r="A154" s="939"/>
      <c r="B154" s="484" t="s">
        <v>105</v>
      </c>
      <c r="C154" s="218"/>
      <c r="D154" s="248" t="s">
        <v>184</v>
      </c>
      <c r="E154" s="60"/>
      <c r="F154" s="280">
        <v>54.09</v>
      </c>
      <c r="G154" s="57">
        <v>1463</v>
      </c>
      <c r="H154" s="84">
        <f t="shared" si="100"/>
        <v>79133.67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1310.1492537313416</v>
      </c>
      <c r="O154" s="47">
        <f t="shared" si="102"/>
        <v>68.955223880596918</v>
      </c>
      <c r="P154" s="48">
        <f t="shared" si="97"/>
        <v>0</v>
      </c>
      <c r="Q154" s="49">
        <f t="shared" si="98"/>
        <v>-6.8342498036136021</v>
      </c>
      <c r="R154" s="475">
        <f t="shared" si="99"/>
        <v>0.90982587064676501</v>
      </c>
      <c r="S154" s="941"/>
      <c r="T154" s="258">
        <v>0.7979166666666665</v>
      </c>
      <c r="U154" s="63">
        <v>0.84444444444444433</v>
      </c>
      <c r="V154" s="472">
        <v>21</v>
      </c>
      <c r="W154" s="468">
        <f t="shared" si="103"/>
        <v>67.000000000000085</v>
      </c>
      <c r="X154" s="216">
        <v>0.78749999999999998</v>
      </c>
      <c r="Y154" s="216">
        <v>0.79652777777777783</v>
      </c>
      <c r="Z154" s="214"/>
      <c r="AA154" s="214"/>
      <c r="AB154" s="928"/>
      <c r="AC154" s="928"/>
      <c r="AD154" s="218">
        <v>1</v>
      </c>
      <c r="AE154" s="218"/>
      <c r="AF154" s="48">
        <f t="shared" si="61"/>
        <v>-129.85074626865844</v>
      </c>
      <c r="AG154" s="125">
        <f t="shared" si="62"/>
        <v>0.90982587064676501</v>
      </c>
      <c r="AH154" s="929"/>
    </row>
    <row r="155" spans="1:34" s="215" customFormat="1" ht="19.2" customHeight="1">
      <c r="A155" s="939"/>
      <c r="B155" s="484" t="s">
        <v>105</v>
      </c>
      <c r="C155" s="218"/>
      <c r="D155" s="248" t="s">
        <v>186</v>
      </c>
      <c r="E155" s="60"/>
      <c r="F155" s="280">
        <v>57.3</v>
      </c>
      <c r="G155" s="57">
        <v>1018</v>
      </c>
      <c r="H155" s="84">
        <f t="shared" si="100"/>
        <v>58331.399999999994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1272.5000000000005</v>
      </c>
      <c r="O155" s="47">
        <f t="shared" si="102"/>
        <v>74.852941176470608</v>
      </c>
      <c r="P155" s="48">
        <f t="shared" si="97"/>
        <v>0</v>
      </c>
      <c r="Q155" s="49">
        <f t="shared" si="98"/>
        <v>-9.8529411764705657</v>
      </c>
      <c r="R155" s="475">
        <f t="shared" si="99"/>
        <v>0.8836805555555558</v>
      </c>
      <c r="S155" s="941"/>
      <c r="T155" s="258">
        <v>0.84791666666666654</v>
      </c>
      <c r="U155" s="63">
        <v>0.88124999999999987</v>
      </c>
      <c r="V155" s="472">
        <v>5</v>
      </c>
      <c r="W155" s="468">
        <f t="shared" si="103"/>
        <v>47.999999999999986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-167.49999999999955</v>
      </c>
      <c r="AG155" s="125">
        <f t="shared" si="62"/>
        <v>0.88368055555555591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475"/>
      <c r="S156" s="941"/>
      <c r="T156" s="258" t="s">
        <v>15</v>
      </c>
      <c r="U156" s="63" t="s">
        <v>15</v>
      </c>
      <c r="V156" s="472"/>
      <c r="W156" s="262" t="e">
        <f t="shared" si="103"/>
        <v>#VALUE!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472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472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74"/>
      <c r="N159" s="179"/>
      <c r="O159" s="221"/>
      <c r="P159" s="260"/>
      <c r="Q159" s="74"/>
      <c r="R159" s="129"/>
      <c r="S159" s="941"/>
      <c r="T159" s="258"/>
      <c r="U159" s="63"/>
      <c r="V159" s="472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540</v>
      </c>
      <c r="D160" s="937" t="s">
        <v>518</v>
      </c>
      <c r="E160" s="93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1478.8581815732832</v>
      </c>
      <c r="O160" s="267">
        <f t="shared" si="104"/>
        <v>167.2768838146502</v>
      </c>
      <c r="P160" s="65">
        <f t="shared" ref="P160:P166" si="105">M160-J160</f>
        <v>0</v>
      </c>
      <c r="Q160" s="74">
        <f t="shared" ref="Q160:Q166" si="106">O160-L160</f>
        <v>-35.701702356660434</v>
      </c>
      <c r="R160" s="268">
        <f>O160/L160</f>
        <v>0.82411099106519159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1</v>
      </c>
      <c r="AE160" s="79">
        <f>SUM(AE148:AE159)</f>
        <v>0</v>
      </c>
      <c r="AF160" s="65">
        <f t="shared" si="61"/>
        <v>-306.14181842671678</v>
      </c>
      <c r="AG160" s="129">
        <f t="shared" si="62"/>
        <v>0.82849197847242761</v>
      </c>
      <c r="AH160" s="929"/>
    </row>
    <row r="161" spans="1:36" ht="19.2" customHeight="1">
      <c r="A161" s="926" t="s">
        <v>541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2907.59</v>
      </c>
      <c r="H161" s="84">
        <f t="shared" ref="H161:H170" si="107">F161*G161</f>
        <v>87605.686700000006</v>
      </c>
      <c r="I161" s="48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1186.7714285714285</v>
      </c>
      <c r="O161" s="86">
        <f t="shared" ref="O161:O166" si="109">N161/M161</f>
        <v>65.93174603174603</v>
      </c>
      <c r="P161" s="54">
        <f t="shared" si="105"/>
        <v>0</v>
      </c>
      <c r="Q161" s="88">
        <f t="shared" si="106"/>
        <v>-0.73492063492064119</v>
      </c>
      <c r="R161" s="478">
        <f t="shared" ref="R161:R166" si="110">O161/L161</f>
        <v>0.98897619047619034</v>
      </c>
      <c r="S161" s="927">
        <f>R173</f>
        <v>0.91319674272334939</v>
      </c>
      <c r="T161" s="89">
        <v>0.16666666666666666</v>
      </c>
      <c r="U161" s="89">
        <v>0.26874999999999999</v>
      </c>
      <c r="V161" s="484">
        <v>5</v>
      </c>
      <c r="W161" s="90">
        <f t="shared" ref="W161:W172" si="111">(U161-T161)*24*60</f>
        <v>147</v>
      </c>
      <c r="X161" s="96"/>
      <c r="Y161" s="96"/>
      <c r="Z161" s="54"/>
      <c r="AA161" s="54"/>
      <c r="AB161" s="928"/>
      <c r="AC161" s="928"/>
      <c r="AD161" s="484"/>
      <c r="AE161" s="484"/>
      <c r="AF161" s="54">
        <f t="shared" si="61"/>
        <v>-13.228571428571513</v>
      </c>
      <c r="AG161" s="478">
        <f t="shared" si="62"/>
        <v>0.98897619047619045</v>
      </c>
      <c r="AH161" s="927">
        <f>AG173</f>
        <v>0.92189181545131604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3339</v>
      </c>
      <c r="H162" s="84">
        <f t="shared" si="107"/>
        <v>114293.96999999999</v>
      </c>
      <c r="I162" s="48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2154.1935483870971</v>
      </c>
      <c r="O162" s="86">
        <f t="shared" si="109"/>
        <v>165.7071960297767</v>
      </c>
      <c r="P162" s="54">
        <f t="shared" si="105"/>
        <v>0</v>
      </c>
      <c r="Q162" s="88">
        <f t="shared" si="106"/>
        <v>-7.3697270471463696</v>
      </c>
      <c r="R162" s="478">
        <f t="shared" si="110"/>
        <v>0.95741935483870988</v>
      </c>
      <c r="S162" s="927"/>
      <c r="T162" s="89">
        <v>0.28333333333333333</v>
      </c>
      <c r="U162" s="89">
        <v>0.34791666666666665</v>
      </c>
      <c r="V162" s="484">
        <v>21</v>
      </c>
      <c r="W162" s="90">
        <f t="shared" si="111"/>
        <v>92.999999999999986</v>
      </c>
      <c r="X162" s="96">
        <v>0.27291666666666664</v>
      </c>
      <c r="Y162" s="96">
        <v>0.28194444444444444</v>
      </c>
      <c r="Z162" s="54"/>
      <c r="AA162" s="54"/>
      <c r="AB162" s="928"/>
      <c r="AC162" s="928"/>
      <c r="AD162" s="484"/>
      <c r="AE162" s="484"/>
      <c r="AF162" s="54">
        <f t="shared" si="61"/>
        <v>-95.806451612902947</v>
      </c>
      <c r="AG162" s="478">
        <f t="shared" si="62"/>
        <v>0.95741935483870977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3868.2</v>
      </c>
      <c r="H163" s="84">
        <f t="shared" si="107"/>
        <v>138597.606</v>
      </c>
      <c r="I163" s="48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2169.0841121495323</v>
      </c>
      <c r="O163" s="86">
        <f t="shared" si="109"/>
        <v>197.18946474086658</v>
      </c>
      <c r="P163" s="54">
        <f t="shared" si="105"/>
        <v>0</v>
      </c>
      <c r="Q163" s="88">
        <f t="shared" si="106"/>
        <v>-7.3559898045879493</v>
      </c>
      <c r="R163" s="478">
        <f t="shared" si="110"/>
        <v>0.96403738317757004</v>
      </c>
      <c r="S163" s="927"/>
      <c r="T163" s="89">
        <v>0.35277777777777775</v>
      </c>
      <c r="U163" s="89">
        <v>0.42708333333333331</v>
      </c>
      <c r="V163" s="484">
        <v>7</v>
      </c>
      <c r="W163" s="90">
        <f t="shared" si="111"/>
        <v>107.00000000000001</v>
      </c>
      <c r="X163" s="96"/>
      <c r="Y163" s="96"/>
      <c r="Z163" s="54"/>
      <c r="AA163" s="54"/>
      <c r="AB163" s="928"/>
      <c r="AC163" s="928"/>
      <c r="AD163" s="484"/>
      <c r="AE163" s="484"/>
      <c r="AF163" s="54">
        <f t="shared" si="61"/>
        <v>-80.915887850467698</v>
      </c>
      <c r="AG163" s="478">
        <f t="shared" si="62"/>
        <v>0.96403738317756993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2624.6499999999996</v>
      </c>
      <c r="H164" s="84">
        <f t="shared" si="107"/>
        <v>95563.506499999974</v>
      </c>
      <c r="I164" s="48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2386.045454545454</v>
      </c>
      <c r="O164" s="86">
        <f t="shared" si="109"/>
        <v>238.60454545454542</v>
      </c>
      <c r="P164" s="54">
        <f t="shared" si="105"/>
        <v>0</v>
      </c>
      <c r="Q164" s="88">
        <f t="shared" si="106"/>
        <v>-38.295454545454561</v>
      </c>
      <c r="R164" s="478">
        <f t="shared" si="110"/>
        <v>0.86169933353031936</v>
      </c>
      <c r="S164" s="927"/>
      <c r="T164" s="89">
        <v>0.43124999999999997</v>
      </c>
      <c r="U164" s="89">
        <v>0.4770833333333333</v>
      </c>
      <c r="V164" s="484">
        <v>6</v>
      </c>
      <c r="W164" s="90">
        <f t="shared" si="111"/>
        <v>66</v>
      </c>
      <c r="X164" s="96"/>
      <c r="Y164" s="96"/>
      <c r="Z164" s="54"/>
      <c r="AA164" s="54"/>
      <c r="AB164" s="928"/>
      <c r="AC164" s="928"/>
      <c r="AD164" s="484"/>
      <c r="AE164" s="484"/>
      <c r="AF164" s="54">
        <f>N164-K164</f>
        <v>-382.95454545454595</v>
      </c>
      <c r="AG164" s="478">
        <f>N164/K164</f>
        <v>0.86169933353031924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4874.3500000000004</v>
      </c>
      <c r="H165" s="84">
        <f t="shared" si="107"/>
        <v>177475.08350000001</v>
      </c>
      <c r="I165" s="48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2397.2213114754095</v>
      </c>
      <c r="O165" s="86">
        <f t="shared" si="109"/>
        <v>239.72213114754095</v>
      </c>
      <c r="P165" s="54">
        <f t="shared" si="105"/>
        <v>0</v>
      </c>
      <c r="Q165" s="88">
        <f t="shared" si="106"/>
        <v>-37.177868852459028</v>
      </c>
      <c r="R165" s="478">
        <f t="shared" si="110"/>
        <v>0.86573539598245208</v>
      </c>
      <c r="S165" s="927"/>
      <c r="T165" s="89">
        <v>0.51736111111111105</v>
      </c>
      <c r="U165" s="89">
        <v>0.6020833333333333</v>
      </c>
      <c r="V165" s="484">
        <v>5</v>
      </c>
      <c r="W165" s="90">
        <f t="shared" si="111"/>
        <v>122.00000000000004</v>
      </c>
      <c r="X165" s="96"/>
      <c r="Y165" s="96"/>
      <c r="Z165" s="54"/>
      <c r="AA165" s="54"/>
      <c r="AB165" s="928"/>
      <c r="AC165" s="928"/>
      <c r="AD165" s="484"/>
      <c r="AE165" s="484"/>
      <c r="AF165" s="54">
        <f>N165-K165</f>
        <v>-371.77868852459051</v>
      </c>
      <c r="AG165" s="478">
        <f>N165/K165</f>
        <v>0.86573539598245197</v>
      </c>
      <c r="AH165" s="927"/>
    </row>
    <row r="166" spans="1:36" ht="19.2" customHeight="1">
      <c r="A166" s="92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1075.4100000000001</v>
      </c>
      <c r="H166" s="84">
        <f t="shared" si="107"/>
        <v>32402.103300000002</v>
      </c>
      <c r="I166" s="484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1173.1745454545462</v>
      </c>
      <c r="O166" s="86">
        <f t="shared" si="109"/>
        <v>65.176363636363675</v>
      </c>
      <c r="P166" s="54">
        <f t="shared" si="105"/>
        <v>0</v>
      </c>
      <c r="Q166" s="88">
        <f t="shared" si="106"/>
        <v>-1.4903030303029965</v>
      </c>
      <c r="R166" s="478">
        <f t="shared" si="110"/>
        <v>0.97764545454545504</v>
      </c>
      <c r="S166" s="927"/>
      <c r="T166" s="89">
        <v>0.61805555555555558</v>
      </c>
      <c r="U166" s="89">
        <v>0.65625</v>
      </c>
      <c r="V166" s="484">
        <v>23</v>
      </c>
      <c r="W166" s="90">
        <f t="shared" si="111"/>
        <v>54.999999999999964</v>
      </c>
      <c r="X166" s="96">
        <v>0.60625000000000007</v>
      </c>
      <c r="Y166" s="96">
        <v>0.61597222222222225</v>
      </c>
      <c r="Z166" s="54"/>
      <c r="AA166" s="54"/>
      <c r="AB166" s="928"/>
      <c r="AC166" s="928"/>
      <c r="AD166" s="484">
        <v>1</v>
      </c>
      <c r="AE166" s="484"/>
      <c r="AF166" s="54">
        <f>N166-K166</f>
        <v>-26.825454545453795</v>
      </c>
      <c r="AG166" s="478">
        <f>N166/K166</f>
        <v>0.97764545454545515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84"/>
      <c r="J167" s="87"/>
      <c r="K167" s="57"/>
      <c r="L167" s="86"/>
      <c r="M167" s="87"/>
      <c r="N167" s="57"/>
      <c r="O167" s="86"/>
      <c r="P167" s="54"/>
      <c r="Q167" s="88"/>
      <c r="R167" s="478"/>
      <c r="S167" s="927"/>
      <c r="T167" s="89"/>
      <c r="U167" s="89"/>
      <c r="V167" s="484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484"/>
      <c r="AE167" s="484"/>
      <c r="AF167" s="54">
        <f t="shared" si="61"/>
        <v>0</v>
      </c>
      <c r="AG167" s="478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84"/>
      <c r="J168" s="87"/>
      <c r="K168" s="57"/>
      <c r="L168" s="86"/>
      <c r="M168" s="87"/>
      <c r="N168" s="57"/>
      <c r="O168" s="86"/>
      <c r="P168" s="54"/>
      <c r="Q168" s="88"/>
      <c r="R168" s="478"/>
      <c r="S168" s="927"/>
      <c r="T168" s="89"/>
      <c r="U168" s="89"/>
      <c r="V168" s="484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484"/>
      <c r="AE168" s="484"/>
      <c r="AF168" s="54">
        <f t="shared" si="61"/>
        <v>0</v>
      </c>
      <c r="AG168" s="478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84"/>
      <c r="J169" s="87"/>
      <c r="K169" s="57"/>
      <c r="L169" s="86"/>
      <c r="M169" s="87"/>
      <c r="N169" s="57"/>
      <c r="O169" s="86"/>
      <c r="P169" s="54"/>
      <c r="Q169" s="88"/>
      <c r="R169" s="478"/>
      <c r="S169" s="927"/>
      <c r="T169" s="89"/>
      <c r="U169" s="89"/>
      <c r="V169" s="484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484"/>
      <c r="AE169" s="484"/>
      <c r="AF169" s="54">
        <f t="shared" si="61"/>
        <v>0</v>
      </c>
      <c r="AG169" s="478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84"/>
      <c r="J170" s="87"/>
      <c r="K170" s="57"/>
      <c r="L170" s="86"/>
      <c r="M170" s="87"/>
      <c r="N170" s="57"/>
      <c r="O170" s="86"/>
      <c r="P170" s="54"/>
      <c r="Q170" s="88"/>
      <c r="R170" s="478"/>
      <c r="S170" s="927"/>
      <c r="T170" s="89"/>
      <c r="U170" s="89"/>
      <c r="V170" s="484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484"/>
      <c r="AE170" s="484"/>
      <c r="AF170" s="54">
        <f t="shared" si="61"/>
        <v>0</v>
      </c>
      <c r="AG170" s="478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84"/>
      <c r="J171" s="87"/>
      <c r="K171" s="57"/>
      <c r="L171" s="86"/>
      <c r="M171" s="87"/>
      <c r="N171" s="57"/>
      <c r="O171" s="86"/>
      <c r="P171" s="54"/>
      <c r="Q171" s="88"/>
      <c r="R171" s="478"/>
      <c r="S171" s="927"/>
      <c r="T171" s="89"/>
      <c r="U171" s="89"/>
      <c r="V171" s="484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484"/>
      <c r="AE171" s="484"/>
      <c r="AF171" s="54"/>
      <c r="AG171" s="478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84"/>
      <c r="J172" s="87"/>
      <c r="K172" s="57"/>
      <c r="L172" s="86"/>
      <c r="M172" s="87"/>
      <c r="N172" s="57"/>
      <c r="O172" s="86"/>
      <c r="P172" s="54"/>
      <c r="Q172" s="88"/>
      <c r="R172" s="478"/>
      <c r="S172" s="927"/>
      <c r="T172" s="89"/>
      <c r="U172" s="89"/>
      <c r="V172" s="484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484"/>
      <c r="AE172" s="484"/>
      <c r="AF172" s="54"/>
      <c r="AG172" s="478"/>
      <c r="AH172" s="927"/>
    </row>
    <row r="173" spans="1:36" ht="19.2" customHeight="1">
      <c r="A173" s="926"/>
      <c r="B173" s="121">
        <v>0</v>
      </c>
      <c r="C173" s="100" t="s">
        <v>542</v>
      </c>
      <c r="D173" s="924" t="s">
        <v>518</v>
      </c>
      <c r="E173" s="924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1911.0817334305782</v>
      </c>
      <c r="O173" s="104">
        <f t="shared" si="112"/>
        <v>162.05524117347321</v>
      </c>
      <c r="P173" s="54">
        <f>M173-J173</f>
        <v>0</v>
      </c>
      <c r="Q173" s="88">
        <f>O173-L173</f>
        <v>-15.404043985811938</v>
      </c>
      <c r="R173" s="105">
        <f>O173/L173</f>
        <v>0.91319674272334939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0</v>
      </c>
      <c r="AF173" s="54">
        <f t="shared" si="61"/>
        <v>-161.9182665694218</v>
      </c>
      <c r="AG173" s="478">
        <f t="shared" si="62"/>
        <v>0.92189181545131604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543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544</v>
      </c>
    </row>
    <row r="186" spans="23:36">
      <c r="W186" s="33"/>
      <c r="AJ186" s="272" t="s">
        <v>545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B1:W38"/>
  <sheetViews>
    <sheetView zoomScale="40" zoomScaleNormal="40" workbookViewId="0">
      <selection activeCell="Q31" sqref="Q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676</v>
      </c>
      <c r="E3" s="860"/>
      <c r="F3" s="849" t="s">
        <v>2</v>
      </c>
      <c r="G3" s="810"/>
      <c r="H3" s="861">
        <v>248735.24999999997</v>
      </c>
      <c r="I3" s="862"/>
      <c r="J3" s="849" t="s">
        <v>3</v>
      </c>
      <c r="K3" s="810"/>
      <c r="L3" s="854">
        <v>8246325.43117477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360.84030218628243</v>
      </c>
      <c r="G6" s="851"/>
      <c r="H6" s="829">
        <f>AVERAGE(D13:P13,Q13)</f>
        <v>145.18902470799512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5</v>
      </c>
      <c r="Q6" s="818">
        <v>2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338.13524042719422</v>
      </c>
      <c r="G7" s="822"/>
      <c r="H7" s="823">
        <f>AVERAGE(D14:P14,Q14)</f>
        <v>130.94276318426782</v>
      </c>
      <c r="I7" s="824"/>
      <c r="J7" s="823">
        <f>AVERAGE(D31:E31,G31:H31)</f>
        <v>747.00704023217702</v>
      </c>
      <c r="K7" s="824"/>
      <c r="L7" s="825">
        <f>AVERAGE(K31:M31)</f>
        <v>759.87106782087324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0.90739300874994466</v>
      </c>
      <c r="G8" s="828"/>
      <c r="H8" s="827">
        <f>AVERAGE(D15:O15,P15:Q15)</f>
        <v>0.89620880359890032</v>
      </c>
      <c r="I8" s="828"/>
      <c r="J8" s="827">
        <f>AVERAGE(D32:E32,G32:H32)</f>
        <v>0.99385659349033129</v>
      </c>
      <c r="K8" s="828"/>
      <c r="L8" s="827">
        <f>AVERAGE(K32:M32)</f>
        <v>0.84430118646763697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110.7950591075591</v>
      </c>
      <c r="M13" s="19">
        <v>82.303388680033422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802"/>
      <c r="C14" s="14" t="s">
        <v>133</v>
      </c>
      <c r="D14" s="19">
        <v>133.52138370521422</v>
      </c>
      <c r="E14" s="19">
        <v>103.53945120401482</v>
      </c>
      <c r="F14" s="19">
        <v>145.02336438426181</v>
      </c>
      <c r="G14" s="19">
        <v>283.0907132930368</v>
      </c>
      <c r="H14" s="19">
        <v>224.55756837161434</v>
      </c>
      <c r="I14" s="19">
        <v>77.045116848783749</v>
      </c>
      <c r="J14" s="19">
        <v>72.983388501612751</v>
      </c>
      <c r="K14" s="19">
        <v>67.363898029421037</v>
      </c>
      <c r="L14" s="19">
        <v>104.15200626161965</v>
      </c>
      <c r="M14" s="19">
        <v>72.678440907871462</v>
      </c>
      <c r="N14" s="19">
        <v>77.62777563768968</v>
      </c>
      <c r="O14" s="19">
        <v>169.49361952445253</v>
      </c>
      <c r="P14" s="19">
        <v>161.61787225222528</v>
      </c>
      <c r="Q14" s="9">
        <v>140.5040856579318</v>
      </c>
    </row>
    <row r="15" spans="2:17" ht="39.9" customHeight="1">
      <c r="B15" s="803"/>
      <c r="C15" s="290" t="s">
        <v>134</v>
      </c>
      <c r="D15" s="10">
        <f t="shared" ref="D15:Q15" si="0">D14/D13</f>
        <v>0.94340812044290556</v>
      </c>
      <c r="E15" s="10">
        <f t="shared" si="0"/>
        <v>0.86595322853191126</v>
      </c>
      <c r="F15" s="10">
        <f t="shared" si="0"/>
        <v>0.87774375662063142</v>
      </c>
      <c r="G15" s="10">
        <f t="shared" si="0"/>
        <v>0.90023655202865072</v>
      </c>
      <c r="H15" s="10">
        <f t="shared" si="0"/>
        <v>0.98243936162581269</v>
      </c>
      <c r="I15" s="10">
        <f t="shared" si="0"/>
        <v>0.88784429607176396</v>
      </c>
      <c r="J15" s="10">
        <f t="shared" si="0"/>
        <v>0.84871025121433807</v>
      </c>
      <c r="K15" s="10">
        <f t="shared" si="0"/>
        <v>0.85315870914932213</v>
      </c>
      <c r="L15" s="10">
        <f t="shared" si="0"/>
        <v>0.94004197570317261</v>
      </c>
      <c r="M15" s="10">
        <f t="shared" si="0"/>
        <v>0.8830552675105473</v>
      </c>
      <c r="N15" s="10">
        <f t="shared" si="0"/>
        <v>0.88187367653429816</v>
      </c>
      <c r="O15" s="10">
        <f t="shared" si="0"/>
        <v>0.83503202343424865</v>
      </c>
      <c r="P15" s="292">
        <f t="shared" si="0"/>
        <v>0.91073212713079055</v>
      </c>
      <c r="Q15" s="11">
        <f t="shared" si="0"/>
        <v>0.93669390438621203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805"/>
      <c r="C17" s="290" t="s">
        <v>36</v>
      </c>
      <c r="D17" s="12">
        <v>0.66944444444444418</v>
      </c>
      <c r="E17" s="12">
        <v>0.55833333333333324</v>
      </c>
      <c r="F17" s="12">
        <v>0.55347222222222214</v>
      </c>
      <c r="G17" s="12">
        <v>0.61388888888888893</v>
      </c>
      <c r="H17" s="12">
        <v>0.62777777777777777</v>
      </c>
      <c r="I17" s="12">
        <v>0.66249999999999998</v>
      </c>
      <c r="J17" s="12">
        <v>0.75069444444444433</v>
      </c>
      <c r="K17" s="12">
        <v>0.7597222222222223</v>
      </c>
      <c r="L17" s="12">
        <v>0.94305555555555531</v>
      </c>
      <c r="M17" s="12">
        <v>0.96527777777777746</v>
      </c>
      <c r="N17" s="12">
        <v>0.97013888888888877</v>
      </c>
      <c r="O17" s="22">
        <v>0.87986111111111087</v>
      </c>
      <c r="P17" s="12">
        <v>0.62430555555555545</v>
      </c>
      <c r="Q17" s="293">
        <v>0.64930555555555558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>
        <v>1</v>
      </c>
      <c r="J20" s="295" t="s">
        <v>15</v>
      </c>
      <c r="K20" s="295">
        <v>1</v>
      </c>
      <c r="L20" s="295" t="s">
        <v>15</v>
      </c>
      <c r="M20" s="295">
        <v>1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18.166666666666668</v>
      </c>
      <c r="E22" s="297">
        <v>17.777777777777779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15.75</v>
      </c>
      <c r="M22" s="297">
        <v>18.3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5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5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165.77155178155172</v>
      </c>
      <c r="E31" s="8">
        <v>852.17857142857224</v>
      </c>
      <c r="F31" s="8">
        <v>0</v>
      </c>
      <c r="G31" s="8">
        <v>978.75608705020534</v>
      </c>
      <c r="H31" s="306">
        <v>991.32195066837869</v>
      </c>
      <c r="I31" s="305">
        <v>0</v>
      </c>
      <c r="J31" s="8">
        <v>0</v>
      </c>
      <c r="K31" s="8">
        <v>613.64285714285631</v>
      </c>
      <c r="L31" s="8">
        <v>797.89740260347651</v>
      </c>
      <c r="M31" s="306">
        <v>868.072943716287</v>
      </c>
      <c r="N31" s="289"/>
      <c r="O31" s="289"/>
      <c r="P31" s="289"/>
      <c r="Q31" s="289"/>
    </row>
    <row r="32" spans="2:23" ht="39.9" customHeight="1">
      <c r="B32" s="803"/>
      <c r="C32" s="517" t="s">
        <v>134</v>
      </c>
      <c r="D32" s="307">
        <f t="shared" ref="D32:M32" si="1">D31/D30</f>
        <v>0.7535070535525078</v>
      </c>
      <c r="E32" s="10">
        <f t="shared" si="1"/>
        <v>1.0329437229437239</v>
      </c>
      <c r="F32" s="10">
        <f t="shared" si="1"/>
        <v>0</v>
      </c>
      <c r="G32" s="10">
        <f t="shared" si="1"/>
        <v>1.0875067633891171</v>
      </c>
      <c r="H32" s="10">
        <f t="shared" si="1"/>
        <v>1.1014688340759764</v>
      </c>
      <c r="I32" s="305">
        <f t="shared" si="1"/>
        <v>0</v>
      </c>
      <c r="J32" s="10">
        <f t="shared" si="1"/>
        <v>0</v>
      </c>
      <c r="K32" s="10">
        <f t="shared" si="1"/>
        <v>0.68182539682539589</v>
      </c>
      <c r="L32" s="10">
        <f t="shared" si="1"/>
        <v>0.88655266955941836</v>
      </c>
      <c r="M32" s="11">
        <f t="shared" si="1"/>
        <v>0.96452549301809665</v>
      </c>
      <c r="N32" s="289"/>
      <c r="O32" s="289"/>
      <c r="P32" s="289"/>
      <c r="Q32" s="289"/>
    </row>
    <row r="33" spans="2:17" ht="25.8" customHeight="1">
      <c r="B33" s="804" t="s">
        <v>135</v>
      </c>
      <c r="C33" s="517" t="s">
        <v>136</v>
      </c>
      <c r="D33" s="308">
        <v>0.17013888888888887</v>
      </c>
      <c r="E33" s="12">
        <v>0.18055555555555555</v>
      </c>
      <c r="F33" s="12">
        <v>0</v>
      </c>
      <c r="G33" s="12">
        <v>3188.5714285714275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805"/>
      <c r="C34" s="517" t="s">
        <v>36</v>
      </c>
      <c r="D34" s="308">
        <v>0.39930555555555558</v>
      </c>
      <c r="E34" s="12">
        <v>0.35000000000000003</v>
      </c>
      <c r="F34" s="12">
        <v>0</v>
      </c>
      <c r="G34" s="12">
        <v>1115.8974358974353</v>
      </c>
      <c r="H34" s="293">
        <v>0.48472222222222222</v>
      </c>
      <c r="I34" s="23">
        <v>0</v>
      </c>
      <c r="J34" s="12">
        <v>0</v>
      </c>
      <c r="K34" s="12">
        <v>0.80555555555555547</v>
      </c>
      <c r="L34" s="12">
        <v>46239.065972222219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theme="8" tint="0.79998168889431442"/>
    <pageSetUpPr fitToPage="1"/>
  </sheetPr>
  <dimension ref="A1:R126"/>
  <sheetViews>
    <sheetView zoomScale="85" zoomScaleNormal="85" workbookViewId="0">
      <selection activeCell="F9" sqref="F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613</v>
      </c>
      <c r="E1" s="350">
        <f>SUM(G5:G124)</f>
        <v>80151</v>
      </c>
      <c r="F1" s="351" t="s">
        <v>3</v>
      </c>
      <c r="G1" s="352">
        <f>SUM(H5:H124)</f>
        <v>1491276.1558441559</v>
      </c>
      <c r="H1" s="353" t="s">
        <v>614</v>
      </c>
      <c r="I1" s="354">
        <f>+J16+J64+J24+J38+J51+J81+J100+J91+J57+J124+J111</f>
        <v>44.002380952380953</v>
      </c>
      <c r="J1" s="863" t="s">
        <v>615</v>
      </c>
      <c r="K1" s="864"/>
      <c r="L1" s="865"/>
      <c r="M1" s="863" t="s">
        <v>616</v>
      </c>
      <c r="N1" s="864"/>
      <c r="O1" s="864"/>
      <c r="P1" s="864"/>
      <c r="Q1" s="864"/>
      <c r="R1" s="865"/>
    </row>
    <row r="2" spans="1:18" ht="26.25" customHeight="1" thickBot="1">
      <c r="A2" s="869" t="s">
        <v>617</v>
      </c>
      <c r="B2" s="870"/>
      <c r="C2" s="356"/>
      <c r="D2" s="519" t="s">
        <v>618</v>
      </c>
      <c r="E2" s="358">
        <f>AVERAGE(L16,L24,L38,L51,L100,L111,L91)</f>
        <v>514.12693542476552</v>
      </c>
      <c r="F2" s="359" t="s">
        <v>40</v>
      </c>
      <c r="G2" s="360">
        <f>G1/E1</f>
        <v>18.605833437438783</v>
      </c>
      <c r="H2" s="361" t="s">
        <v>619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620</v>
      </c>
      <c r="B3" s="873" t="s">
        <v>621</v>
      </c>
      <c r="C3" s="521"/>
      <c r="D3" s="874" t="s">
        <v>622</v>
      </c>
      <c r="E3" s="874"/>
      <c r="F3" s="875" t="s">
        <v>43</v>
      </c>
      <c r="G3" s="876" t="s">
        <v>623</v>
      </c>
      <c r="H3" s="877" t="s">
        <v>624</v>
      </c>
      <c r="I3" s="878" t="s">
        <v>625</v>
      </c>
      <c r="J3" s="880" t="s">
        <v>626</v>
      </c>
      <c r="K3" s="888" t="s">
        <v>627</v>
      </c>
      <c r="L3" s="890" t="s">
        <v>618</v>
      </c>
      <c r="M3" s="881" t="s">
        <v>48</v>
      </c>
      <c r="N3" s="881"/>
      <c r="O3" s="880" t="s">
        <v>273</v>
      </c>
      <c r="P3" s="883" t="s">
        <v>628</v>
      </c>
      <c r="Q3" s="880" t="s">
        <v>629</v>
      </c>
      <c r="R3" s="880"/>
    </row>
    <row r="4" spans="1:18" ht="15.75" customHeight="1">
      <c r="A4" s="872"/>
      <c r="B4" s="873"/>
      <c r="C4" s="521"/>
      <c r="D4" s="874"/>
      <c r="E4" s="874"/>
      <c r="F4" s="875"/>
      <c r="G4" s="876"/>
      <c r="H4" s="877"/>
      <c r="I4" s="879"/>
      <c r="J4" s="882"/>
      <c r="K4" s="889"/>
      <c r="L4" s="891"/>
      <c r="M4" s="525" t="s">
        <v>50</v>
      </c>
      <c r="N4" s="525" t="s">
        <v>51</v>
      </c>
      <c r="O4" s="882"/>
      <c r="P4" s="884"/>
      <c r="Q4" s="365" t="s">
        <v>630</v>
      </c>
      <c r="R4" s="365" t="s">
        <v>631</v>
      </c>
    </row>
    <row r="5" spans="1:18">
      <c r="A5" s="892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521">
        <v>708</v>
      </c>
      <c r="H5" s="370">
        <f>F5*G5</f>
        <v>18153.12</v>
      </c>
      <c r="I5" s="523"/>
      <c r="J5" s="372">
        <v>10</v>
      </c>
      <c r="K5" s="373">
        <f t="shared" ref="K5:K8" si="0">G5/P5*60</f>
        <v>1416.0000000000014</v>
      </c>
      <c r="L5" s="374">
        <f t="shared" ref="L5:L8" si="1">K5/J5</f>
        <v>141.60000000000014</v>
      </c>
      <c r="M5" s="375">
        <v>0.44097222222222227</v>
      </c>
      <c r="N5" s="375">
        <v>0.46180555555555558</v>
      </c>
      <c r="O5" s="365">
        <v>5</v>
      </c>
      <c r="P5" s="526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521">
        <v>2129</v>
      </c>
      <c r="H6" s="370">
        <f t="shared" ref="H6:H15" si="3">F6*G6</f>
        <v>63550.65</v>
      </c>
      <c r="I6" s="523"/>
      <c r="J6" s="372">
        <v>13</v>
      </c>
      <c r="K6" s="373">
        <f t="shared" si="0"/>
        <v>1824.8571428571388</v>
      </c>
      <c r="L6" s="374">
        <f t="shared" si="1"/>
        <v>140.37362637362605</v>
      </c>
      <c r="M6" s="375">
        <v>0.46527777777777773</v>
      </c>
      <c r="N6" s="375">
        <v>0.51388888888888895</v>
      </c>
      <c r="O6" s="365">
        <v>5</v>
      </c>
      <c r="P6" s="526">
        <f t="shared" si="2"/>
        <v>70.000000000000156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521">
        <v>1978</v>
      </c>
      <c r="H7" s="370">
        <f t="shared" si="3"/>
        <v>58390.559999999998</v>
      </c>
      <c r="I7" s="523"/>
      <c r="J7" s="372">
        <v>13</v>
      </c>
      <c r="K7" s="373">
        <f t="shared" si="0"/>
        <v>1825.8461538461513</v>
      </c>
      <c r="L7" s="374">
        <f t="shared" si="1"/>
        <v>140.44970414201163</v>
      </c>
      <c r="M7" s="375">
        <v>0.51736111111111105</v>
      </c>
      <c r="N7" s="375">
        <v>0.5625</v>
      </c>
      <c r="O7" s="365">
        <v>5</v>
      </c>
      <c r="P7" s="526">
        <f t="shared" si="2"/>
        <v>65.000000000000085</v>
      </c>
      <c r="Q7" s="377"/>
      <c r="R7" s="377"/>
    </row>
    <row r="8" spans="1:18">
      <c r="A8" s="892"/>
      <c r="B8" s="366" t="s">
        <v>104</v>
      </c>
      <c r="C8" s="366"/>
      <c r="D8" s="367" t="s">
        <v>633</v>
      </c>
      <c r="E8" s="368"/>
      <c r="F8" s="369">
        <v>30</v>
      </c>
      <c r="G8" s="521">
        <v>1848</v>
      </c>
      <c r="H8" s="370">
        <f t="shared" si="3"/>
        <v>55440</v>
      </c>
      <c r="I8" s="523"/>
      <c r="J8" s="372">
        <v>13</v>
      </c>
      <c r="K8" s="373">
        <f t="shared" si="0"/>
        <v>1847.9999999999966</v>
      </c>
      <c r="L8" s="374">
        <f t="shared" si="1"/>
        <v>142.1538461538459</v>
      </c>
      <c r="M8" s="375">
        <v>0.56597222222222221</v>
      </c>
      <c r="N8" s="375">
        <v>0.60763888888888895</v>
      </c>
      <c r="O8" s="365">
        <v>5</v>
      </c>
      <c r="P8" s="526">
        <f t="shared" si="2"/>
        <v>60.000000000000107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23"/>
      <c r="J9" s="372"/>
      <c r="K9" s="373"/>
      <c r="L9" s="374"/>
      <c r="M9" s="375"/>
      <c r="N9" s="375"/>
      <c r="O9" s="365"/>
      <c r="P9" s="526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23"/>
      <c r="J10" s="372"/>
      <c r="K10" s="373"/>
      <c r="L10" s="374"/>
      <c r="M10" s="375"/>
      <c r="N10" s="375"/>
      <c r="O10" s="365"/>
      <c r="P10" s="526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23"/>
      <c r="J11" s="372"/>
      <c r="K11" s="373"/>
      <c r="L11" s="374"/>
      <c r="M11" s="375"/>
      <c r="N11" s="375"/>
      <c r="O11" s="365"/>
      <c r="P11" s="526"/>
      <c r="Q11" s="377"/>
      <c r="R11" s="377"/>
    </row>
    <row r="12" spans="1:18">
      <c r="A12" s="893"/>
      <c r="B12" s="366">
        <v>0</v>
      </c>
      <c r="C12" s="522"/>
      <c r="D12" s="367"/>
      <c r="E12" s="368"/>
      <c r="F12" s="369" t="s">
        <v>106</v>
      </c>
      <c r="G12" s="520"/>
      <c r="H12" s="370">
        <f t="shared" si="3"/>
        <v>0</v>
      </c>
      <c r="I12" s="523"/>
      <c r="J12" s="372"/>
      <c r="K12" s="373"/>
      <c r="L12" s="374"/>
      <c r="M12" s="375"/>
      <c r="N12" s="375"/>
      <c r="O12" s="365"/>
      <c r="P12" s="526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23"/>
      <c r="J13" s="372"/>
      <c r="K13" s="373"/>
      <c r="L13" s="374"/>
      <c r="M13" s="375"/>
      <c r="N13" s="375"/>
      <c r="O13" s="365"/>
      <c r="P13" s="526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23"/>
      <c r="J14" s="372"/>
      <c r="K14" s="373"/>
      <c r="L14" s="374"/>
      <c r="M14" s="375"/>
      <c r="N14" s="375"/>
      <c r="O14" s="365"/>
      <c r="P14" s="526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23"/>
      <c r="J15" s="372"/>
      <c r="K15" s="373"/>
      <c r="L15" s="374"/>
      <c r="M15" s="375"/>
      <c r="N15" s="375"/>
      <c r="O15" s="365"/>
      <c r="P15" s="526"/>
      <c r="Q15" s="365"/>
      <c r="R15" s="365"/>
    </row>
    <row r="16" spans="1:18" ht="15.75" customHeight="1">
      <c r="A16" s="894"/>
      <c r="B16" s="366">
        <v>0</v>
      </c>
      <c r="C16" s="383" t="s">
        <v>634</v>
      </c>
      <c r="D16" s="895" t="s">
        <v>635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1728.6758241758221</v>
      </c>
      <c r="L16" s="389">
        <f>AVERAGE(L5:L15)</f>
        <v>141.14429416737093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636</v>
      </c>
      <c r="B17" s="366">
        <v>0</v>
      </c>
      <c r="C17" s="522"/>
      <c r="D17" s="367" t="s">
        <v>637</v>
      </c>
      <c r="E17" s="367"/>
      <c r="F17" s="369" t="s">
        <v>106</v>
      </c>
      <c r="G17" s="521">
        <v>1848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1705.8461538461527</v>
      </c>
      <c r="L17" s="374">
        <f>K17/J17</f>
        <v>170.58461538461526</v>
      </c>
      <c r="M17" s="375">
        <v>0.17013888888888887</v>
      </c>
      <c r="N17" s="375">
        <v>0.21527777777777779</v>
      </c>
      <c r="O17" s="365">
        <v>5</v>
      </c>
      <c r="P17" s="526">
        <f>(N17-M17)*24*60</f>
        <v>65.000000000000043</v>
      </c>
      <c r="Q17" s="365"/>
      <c r="R17" s="365"/>
    </row>
    <row r="18" spans="1:18" ht="15.75" customHeight="1">
      <c r="A18" s="896"/>
      <c r="B18" s="366">
        <v>0</v>
      </c>
      <c r="C18" s="522"/>
      <c r="D18" s="367" t="s">
        <v>287</v>
      </c>
      <c r="E18" s="367"/>
      <c r="F18" s="369" t="s">
        <v>106</v>
      </c>
      <c r="G18" s="520">
        <v>2129</v>
      </c>
      <c r="H18" s="370">
        <f t="shared" si="4"/>
        <v>0</v>
      </c>
      <c r="I18" s="523"/>
      <c r="J18" s="372">
        <v>9</v>
      </c>
      <c r="K18" s="373">
        <f t="shared" si="5"/>
        <v>1596.7500000000009</v>
      </c>
      <c r="L18" s="374">
        <f t="shared" ref="L18:L21" si="6">K18/J18</f>
        <v>177.41666666666677</v>
      </c>
      <c r="M18" s="375">
        <v>0.21875</v>
      </c>
      <c r="N18" s="375">
        <v>0.27430555555555552</v>
      </c>
      <c r="O18" s="365">
        <v>5</v>
      </c>
      <c r="P18" s="526">
        <f t="shared" ref="P18:P21" si="7">(N18-M18)*24*60</f>
        <v>79.999999999999957</v>
      </c>
      <c r="Q18" s="377"/>
      <c r="R18" s="377"/>
    </row>
    <row r="19" spans="1:18" ht="15.75" customHeight="1">
      <c r="A19" s="896"/>
      <c r="B19" s="366">
        <v>0</v>
      </c>
      <c r="C19" s="522"/>
      <c r="D19" s="367" t="s">
        <v>288</v>
      </c>
      <c r="E19" s="367"/>
      <c r="F19" s="369" t="s">
        <v>106</v>
      </c>
      <c r="G19" s="520">
        <v>1978</v>
      </c>
      <c r="H19" s="370">
        <f t="shared" si="4"/>
        <v>0</v>
      </c>
      <c r="I19" s="523"/>
      <c r="J19" s="372">
        <v>9</v>
      </c>
      <c r="K19" s="373">
        <f t="shared" si="5"/>
        <v>1695.4285714285718</v>
      </c>
      <c r="L19" s="374">
        <f t="shared" si="6"/>
        <v>188.38095238095241</v>
      </c>
      <c r="M19" s="375">
        <v>0.27777777777777779</v>
      </c>
      <c r="N19" s="375">
        <v>0.3263888888888889</v>
      </c>
      <c r="O19" s="365">
        <v>5</v>
      </c>
      <c r="P19" s="526">
        <f t="shared" si="7"/>
        <v>69.999999999999986</v>
      </c>
      <c r="Q19" s="377"/>
      <c r="R19" s="377"/>
    </row>
    <row r="20" spans="1:18" ht="15.75" customHeight="1">
      <c r="A20" s="897"/>
      <c r="B20" s="366" t="s">
        <v>368</v>
      </c>
      <c r="C20" s="522"/>
      <c r="D20" s="367" t="s">
        <v>638</v>
      </c>
      <c r="E20" s="367"/>
      <c r="F20" s="369">
        <v>19.63</v>
      </c>
      <c r="G20" s="520">
        <v>916</v>
      </c>
      <c r="H20" s="370">
        <f t="shared" si="4"/>
        <v>17981.079999999998</v>
      </c>
      <c r="I20" s="523"/>
      <c r="J20" s="372">
        <v>13</v>
      </c>
      <c r="K20" s="373">
        <f t="shared" si="5"/>
        <v>1831.9999999999966</v>
      </c>
      <c r="L20" s="374">
        <f t="shared" si="6"/>
        <v>140.92307692307665</v>
      </c>
      <c r="M20" s="375">
        <v>0.33333333333333331</v>
      </c>
      <c r="N20" s="375">
        <v>0.35416666666666669</v>
      </c>
      <c r="O20" s="365">
        <v>5</v>
      </c>
      <c r="P20" s="526">
        <f t="shared" si="7"/>
        <v>30.000000000000053</v>
      </c>
      <c r="Q20" s="377"/>
      <c r="R20" s="377"/>
    </row>
    <row r="21" spans="1:18" ht="15.75" customHeight="1">
      <c r="A21" s="897"/>
      <c r="B21" s="366" t="s">
        <v>368</v>
      </c>
      <c r="C21" s="522"/>
      <c r="D21" s="367" t="s">
        <v>639</v>
      </c>
      <c r="E21" s="367"/>
      <c r="F21" s="369">
        <v>36.450000000000003</v>
      </c>
      <c r="G21" s="520">
        <v>1806</v>
      </c>
      <c r="H21" s="370">
        <f t="shared" si="4"/>
        <v>65828.700000000012</v>
      </c>
      <c r="I21" s="523"/>
      <c r="J21" s="372">
        <v>13</v>
      </c>
      <c r="K21" s="373">
        <f t="shared" si="5"/>
        <v>1970.1818181818164</v>
      </c>
      <c r="L21" s="374">
        <f t="shared" si="6"/>
        <v>151.5524475524474</v>
      </c>
      <c r="M21" s="375">
        <v>0.3611111111111111</v>
      </c>
      <c r="N21" s="375">
        <v>0.39930555555555558</v>
      </c>
      <c r="O21" s="365">
        <v>5</v>
      </c>
      <c r="P21" s="526">
        <f t="shared" si="7"/>
        <v>55.000000000000043</v>
      </c>
      <c r="Q21" s="377">
        <v>0.39930555555555558</v>
      </c>
      <c r="R21" s="377">
        <v>0.44097222222222227</v>
      </c>
    </row>
    <row r="22" spans="1:18" ht="15.75" customHeight="1">
      <c r="A22" s="897"/>
      <c r="B22" s="366">
        <v>0</v>
      </c>
      <c r="C22" s="522"/>
      <c r="D22" s="367"/>
      <c r="E22" s="368"/>
      <c r="F22" s="369" t="s">
        <v>106</v>
      </c>
      <c r="G22" s="520"/>
      <c r="H22" s="370">
        <f t="shared" si="4"/>
        <v>0</v>
      </c>
      <c r="I22" s="523"/>
      <c r="J22" s="372"/>
      <c r="K22" s="373"/>
      <c r="L22" s="374"/>
      <c r="M22" s="375"/>
      <c r="N22" s="375"/>
      <c r="O22" s="365"/>
      <c r="P22" s="526"/>
      <c r="Q22" s="365"/>
      <c r="R22" s="365"/>
    </row>
    <row r="23" spans="1:18" ht="15.75" customHeight="1">
      <c r="A23" s="897"/>
      <c r="B23" s="366">
        <v>0</v>
      </c>
      <c r="C23" s="522"/>
      <c r="D23" s="367"/>
      <c r="E23" s="368"/>
      <c r="F23" s="369" t="s">
        <v>106</v>
      </c>
      <c r="G23" s="520"/>
      <c r="H23" s="370">
        <f t="shared" si="4"/>
        <v>0</v>
      </c>
      <c r="I23" s="523"/>
      <c r="J23" s="372"/>
      <c r="K23" s="373"/>
      <c r="L23" s="374"/>
      <c r="M23" s="375"/>
      <c r="N23" s="375"/>
      <c r="O23" s="365"/>
      <c r="P23" s="526"/>
      <c r="Q23" s="365"/>
      <c r="R23" s="365"/>
    </row>
    <row r="24" spans="1:18" ht="17.399999999999999" customHeight="1">
      <c r="A24" s="898"/>
      <c r="B24" s="366">
        <v>0</v>
      </c>
      <c r="C24" s="6" t="s">
        <v>640</v>
      </c>
      <c r="D24" s="895" t="s">
        <v>641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1760.0413086913074</v>
      </c>
      <c r="L24" s="389">
        <f>AVERAGE(L17:L23)</f>
        <v>165.77155178155172</v>
      </c>
      <c r="M24" s="375"/>
      <c r="N24" s="375"/>
      <c r="O24" s="365"/>
      <c r="P24" s="365"/>
      <c r="Q24" s="365"/>
      <c r="R24" s="365"/>
    </row>
    <row r="25" spans="1:18">
      <c r="A25" s="885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521">
        <v>1457</v>
      </c>
      <c r="H25" s="370">
        <f t="shared" ref="H25:H37" si="8">F25*G25</f>
        <v>26998.210000000003</v>
      </c>
      <c r="I25" s="523"/>
      <c r="J25" s="372">
        <v>3</v>
      </c>
      <c r="K25" s="373">
        <f t="shared" ref="K25:K28" si="9">G25/P25*60</f>
        <v>2820.0000000000027</v>
      </c>
      <c r="L25" s="374">
        <f t="shared" ref="L25:L28" si="10">K25/J25</f>
        <v>940.00000000000091</v>
      </c>
      <c r="M25" s="375">
        <v>0.18055555555555555</v>
      </c>
      <c r="N25" s="375">
        <v>0.20208333333333331</v>
      </c>
      <c r="O25" s="365">
        <v>20</v>
      </c>
      <c r="P25" s="52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885"/>
      <c r="B26" s="366" t="s">
        <v>104</v>
      </c>
      <c r="C26" s="393"/>
      <c r="D26" s="394" t="s">
        <v>643</v>
      </c>
      <c r="E26" s="396"/>
      <c r="F26" s="369">
        <v>15.03</v>
      </c>
      <c r="G26" s="521">
        <v>578</v>
      </c>
      <c r="H26" s="370">
        <f t="shared" si="8"/>
        <v>8687.34</v>
      </c>
      <c r="I26" s="523"/>
      <c r="J26" s="372">
        <v>4</v>
      </c>
      <c r="K26" s="373">
        <f t="shared" si="9"/>
        <v>2890.00000000001</v>
      </c>
      <c r="L26" s="374">
        <f t="shared" si="10"/>
        <v>722.5000000000025</v>
      </c>
      <c r="M26" s="375">
        <v>0.25763888888888892</v>
      </c>
      <c r="N26" s="375">
        <v>0.26597222222222222</v>
      </c>
      <c r="O26" s="365">
        <v>20</v>
      </c>
      <c r="P26" s="526">
        <f>(N26-M26)*24*60</f>
        <v>11.999999999999957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521">
        <v>2802</v>
      </c>
      <c r="H27" s="370">
        <f t="shared" si="8"/>
        <v>50940.36</v>
      </c>
      <c r="I27" s="523"/>
      <c r="J27" s="372">
        <v>4</v>
      </c>
      <c r="K27" s="373">
        <f t="shared" si="9"/>
        <v>2801.9999999999986</v>
      </c>
      <c r="L27" s="374">
        <f t="shared" si="10"/>
        <v>700.49999999999966</v>
      </c>
      <c r="M27" s="375">
        <v>0.27986111111111112</v>
      </c>
      <c r="N27" s="375">
        <v>0.3215277777777778</v>
      </c>
      <c r="O27" s="365">
        <v>20</v>
      </c>
      <c r="P27" s="526">
        <f t="shared" ref="P27:P28" si="11">(N27-M27)*24*60</f>
        <v>60.000000000000028</v>
      </c>
      <c r="Q27" s="377"/>
      <c r="R27" s="377"/>
    </row>
    <row r="28" spans="1:18">
      <c r="A28" s="885"/>
      <c r="B28" s="366" t="s">
        <v>104</v>
      </c>
      <c r="C28" s="522"/>
      <c r="D28" s="367" t="s">
        <v>644</v>
      </c>
      <c r="E28" s="396"/>
      <c r="F28" s="369">
        <v>24.93</v>
      </c>
      <c r="G28" s="521">
        <v>1098</v>
      </c>
      <c r="H28" s="370">
        <f t="shared" si="8"/>
        <v>27373.14</v>
      </c>
      <c r="I28" s="523"/>
      <c r="J28" s="372">
        <v>3</v>
      </c>
      <c r="K28" s="373">
        <f t="shared" si="9"/>
        <v>3137.1428571428564</v>
      </c>
      <c r="L28" s="374">
        <f t="shared" si="10"/>
        <v>1045.7142857142856</v>
      </c>
      <c r="M28" s="375">
        <v>0.3354166666666667</v>
      </c>
      <c r="N28" s="375">
        <v>0.35000000000000003</v>
      </c>
      <c r="O28" s="365">
        <v>20</v>
      </c>
      <c r="P28" s="526">
        <f t="shared" si="11"/>
        <v>21.000000000000007</v>
      </c>
      <c r="Q28" s="377"/>
      <c r="R28" s="377"/>
    </row>
    <row r="29" spans="1:18">
      <c r="A29" s="885"/>
      <c r="B29" s="366">
        <v>0</v>
      </c>
      <c r="C29" s="521"/>
      <c r="D29" s="394"/>
      <c r="E29" s="396"/>
      <c r="F29" s="369" t="s">
        <v>106</v>
      </c>
      <c r="G29" s="521"/>
      <c r="H29" s="370">
        <f t="shared" si="8"/>
        <v>0</v>
      </c>
      <c r="I29" s="523"/>
      <c r="J29" s="372"/>
      <c r="K29" s="373"/>
      <c r="L29" s="374"/>
      <c r="M29" s="375"/>
      <c r="N29" s="375"/>
      <c r="O29" s="365"/>
      <c r="P29" s="526"/>
      <c r="Q29" s="377"/>
      <c r="R29" s="377"/>
    </row>
    <row r="30" spans="1:18">
      <c r="A30" s="885"/>
      <c r="B30" s="366">
        <v>0</v>
      </c>
      <c r="C30" s="521"/>
      <c r="D30" s="394"/>
      <c r="E30" s="396"/>
      <c r="F30" s="369" t="s">
        <v>106</v>
      </c>
      <c r="G30" s="521"/>
      <c r="H30" s="370">
        <f t="shared" si="8"/>
        <v>0</v>
      </c>
      <c r="I30" s="523"/>
      <c r="J30" s="372"/>
      <c r="K30" s="373"/>
      <c r="L30" s="374"/>
      <c r="M30" s="375"/>
      <c r="N30" s="375"/>
      <c r="O30" s="365"/>
      <c r="P30" s="526"/>
      <c r="Q30" s="377"/>
      <c r="R30" s="377"/>
    </row>
    <row r="31" spans="1:18" ht="15.75" customHeight="1">
      <c r="A31" s="885"/>
      <c r="B31" s="366">
        <v>0</v>
      </c>
      <c r="C31" s="522"/>
      <c r="D31" s="367"/>
      <c r="E31" s="396"/>
      <c r="F31" s="369" t="s">
        <v>106</v>
      </c>
      <c r="G31" s="521"/>
      <c r="H31" s="370">
        <f t="shared" si="8"/>
        <v>0</v>
      </c>
      <c r="I31" s="523"/>
      <c r="J31" s="372"/>
      <c r="K31" s="373"/>
      <c r="L31" s="374"/>
      <c r="M31" s="375"/>
      <c r="N31" s="375"/>
      <c r="O31" s="365"/>
      <c r="P31" s="526"/>
      <c r="Q31" s="377"/>
      <c r="R31" s="377"/>
    </row>
    <row r="32" spans="1:18">
      <c r="A32" s="885"/>
      <c r="B32" s="366">
        <v>0</v>
      </c>
      <c r="C32" s="522"/>
      <c r="D32" s="394"/>
      <c r="E32" s="368"/>
      <c r="F32" s="369" t="s">
        <v>106</v>
      </c>
      <c r="G32" s="521"/>
      <c r="H32" s="370">
        <f t="shared" si="8"/>
        <v>0</v>
      </c>
      <c r="I32" s="523"/>
      <c r="J32" s="372"/>
      <c r="K32" s="373"/>
      <c r="L32" s="374"/>
      <c r="M32" s="375"/>
      <c r="N32" s="375"/>
      <c r="O32" s="365"/>
      <c r="P32" s="526"/>
      <c r="Q32" s="377"/>
      <c r="R32" s="377"/>
    </row>
    <row r="33" spans="1:18">
      <c r="A33" s="885"/>
      <c r="B33" s="366">
        <v>0</v>
      </c>
      <c r="C33" s="521"/>
      <c r="D33" s="367"/>
      <c r="E33" s="396"/>
      <c r="F33" s="369" t="s">
        <v>106</v>
      </c>
      <c r="G33" s="521"/>
      <c r="H33" s="370">
        <f t="shared" si="8"/>
        <v>0</v>
      </c>
      <c r="I33" s="523"/>
      <c r="J33" s="372"/>
      <c r="K33" s="373"/>
      <c r="L33" s="374"/>
      <c r="M33" s="375"/>
      <c r="N33" s="375"/>
      <c r="O33" s="365"/>
      <c r="P33" s="526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23"/>
      <c r="J34" s="372"/>
      <c r="K34" s="373"/>
      <c r="L34" s="374"/>
      <c r="M34" s="375"/>
      <c r="N34" s="375"/>
      <c r="O34" s="365"/>
      <c r="P34" s="526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23"/>
      <c r="J35" s="372"/>
      <c r="K35" s="373"/>
      <c r="L35" s="374"/>
      <c r="M35" s="375"/>
      <c r="N35" s="375"/>
      <c r="O35" s="365"/>
      <c r="P35" s="526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23"/>
      <c r="J36" s="372"/>
      <c r="K36" s="373"/>
      <c r="L36" s="374"/>
      <c r="M36" s="375"/>
      <c r="N36" s="375"/>
      <c r="O36" s="365"/>
      <c r="P36" s="526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23"/>
      <c r="J37" s="372"/>
      <c r="K37" s="373"/>
      <c r="L37" s="374"/>
      <c r="M37" s="375"/>
      <c r="N37" s="375"/>
      <c r="O37" s="365"/>
      <c r="P37" s="526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2912.2857142857169</v>
      </c>
      <c r="L38" s="389">
        <f>AVERAGE(L25:L37)</f>
        <v>852.17857142857224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645</v>
      </c>
      <c r="B39" s="366">
        <v>0</v>
      </c>
      <c r="C39" s="522"/>
      <c r="D39" s="394"/>
      <c r="E39" s="368"/>
      <c r="F39" s="369" t="s">
        <v>106</v>
      </c>
      <c r="G39" s="521"/>
      <c r="H39" s="370">
        <f t="shared" ref="H39:H47" si="12">F39*G39</f>
        <v>0</v>
      </c>
      <c r="I39" s="5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522"/>
      <c r="D40" s="394"/>
      <c r="E40" s="368"/>
      <c r="F40" s="369" t="s">
        <v>106</v>
      </c>
      <c r="G40" s="521"/>
      <c r="H40" s="370">
        <f t="shared" si="12"/>
        <v>0</v>
      </c>
      <c r="I40" s="5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522"/>
      <c r="D41" s="400"/>
      <c r="E41" s="368"/>
      <c r="F41" s="369" t="s">
        <v>106</v>
      </c>
      <c r="G41" s="521"/>
      <c r="H41" s="370">
        <f t="shared" si="12"/>
        <v>0</v>
      </c>
      <c r="I41" s="5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522"/>
      <c r="D42" s="400"/>
      <c r="E42" s="368"/>
      <c r="F42" s="369" t="s">
        <v>106</v>
      </c>
      <c r="G42" s="521"/>
      <c r="H42" s="370">
        <f t="shared" si="12"/>
        <v>0</v>
      </c>
      <c r="I42" s="5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522"/>
      <c r="D43" s="394"/>
      <c r="E43" s="368"/>
      <c r="F43" s="369" t="s">
        <v>106</v>
      </c>
      <c r="G43" s="521"/>
      <c r="H43" s="370">
        <f t="shared" si="12"/>
        <v>0</v>
      </c>
      <c r="I43" s="523"/>
      <c r="J43" s="372"/>
      <c r="K43" s="373"/>
      <c r="L43" s="374"/>
      <c r="M43" s="375"/>
      <c r="N43" s="375"/>
      <c r="O43" s="365"/>
      <c r="P43" s="526"/>
      <c r="Q43" s="377"/>
      <c r="R43" s="377"/>
    </row>
    <row r="44" spans="1:18">
      <c r="A44" s="900"/>
      <c r="B44" s="366">
        <v>0</v>
      </c>
      <c r="C44" s="522"/>
      <c r="D44" s="401"/>
      <c r="E44" s="402"/>
      <c r="F44" s="369" t="s">
        <v>106</v>
      </c>
      <c r="G44" s="403"/>
      <c r="H44" s="404">
        <f t="shared" si="12"/>
        <v>0</v>
      </c>
      <c r="I44" s="524"/>
      <c r="J44" s="372"/>
      <c r="K44" s="373"/>
      <c r="L44" s="374"/>
      <c r="M44" s="375"/>
      <c r="N44" s="375"/>
      <c r="O44" s="365"/>
      <c r="P44" s="526"/>
      <c r="Q44" s="377"/>
      <c r="R44" s="377"/>
    </row>
    <row r="45" spans="1:18">
      <c r="A45" s="900"/>
      <c r="B45" s="366">
        <v>0</v>
      </c>
      <c r="C45" s="522"/>
      <c r="D45" s="400"/>
      <c r="E45" s="396"/>
      <c r="F45" s="369" t="s">
        <v>106</v>
      </c>
      <c r="G45" s="521"/>
      <c r="H45" s="370">
        <f t="shared" si="12"/>
        <v>0</v>
      </c>
      <c r="I45" s="523"/>
      <c r="J45" s="372"/>
      <c r="K45" s="373"/>
      <c r="L45" s="374"/>
      <c r="M45" s="375"/>
      <c r="N45" s="375"/>
      <c r="O45" s="365"/>
      <c r="P45" s="526"/>
      <c r="Q45" s="377"/>
      <c r="R45" s="377"/>
    </row>
    <row r="46" spans="1:18">
      <c r="A46" s="900"/>
      <c r="B46" s="366">
        <v>0</v>
      </c>
      <c r="C46" s="522"/>
      <c r="D46" s="400"/>
      <c r="E46" s="402"/>
      <c r="F46" s="369" t="s">
        <v>106</v>
      </c>
      <c r="G46" s="403"/>
      <c r="H46" s="404">
        <f t="shared" si="12"/>
        <v>0</v>
      </c>
      <c r="I46" s="524"/>
      <c r="J46" s="372"/>
      <c r="K46" s="373"/>
      <c r="L46" s="374"/>
      <c r="M46" s="375"/>
      <c r="N46" s="375"/>
      <c r="O46" s="365"/>
      <c r="P46" s="526"/>
      <c r="Q46" s="377"/>
      <c r="R46" s="377"/>
    </row>
    <row r="47" spans="1:18">
      <c r="A47" s="900"/>
      <c r="B47" s="366">
        <v>0</v>
      </c>
      <c r="C47" s="522"/>
      <c r="D47" s="395"/>
      <c r="E47" s="396"/>
      <c r="F47" s="369" t="s">
        <v>106</v>
      </c>
      <c r="G47" s="521"/>
      <c r="H47" s="370">
        <f t="shared" si="12"/>
        <v>0</v>
      </c>
      <c r="I47" s="523"/>
      <c r="J47" s="372"/>
      <c r="K47" s="373"/>
      <c r="L47" s="374"/>
      <c r="M47" s="375"/>
      <c r="N47" s="375"/>
      <c r="O47" s="365"/>
      <c r="P47" s="526"/>
      <c r="Q47" s="377"/>
      <c r="R47" s="377"/>
    </row>
    <row r="48" spans="1:18">
      <c r="A48" s="901"/>
      <c r="B48" s="366">
        <v>0</v>
      </c>
      <c r="C48" s="521"/>
      <c r="D48" s="395"/>
      <c r="E48" s="406"/>
      <c r="F48" s="369" t="s">
        <v>106</v>
      </c>
      <c r="G48" s="521"/>
      <c r="H48" s="370"/>
      <c r="I48" s="523"/>
      <c r="J48" s="372"/>
      <c r="K48" s="373"/>
      <c r="L48" s="374"/>
      <c r="M48" s="375"/>
      <c r="N48" s="375"/>
      <c r="O48" s="365"/>
      <c r="P48" s="526"/>
      <c r="Q48" s="377"/>
      <c r="R48" s="377"/>
    </row>
    <row r="49" spans="1:18">
      <c r="A49" s="901"/>
      <c r="B49" s="366">
        <v>0</v>
      </c>
      <c r="C49" s="521"/>
      <c r="D49" s="394"/>
      <c r="E49" s="407"/>
      <c r="F49" s="369" t="s">
        <v>106</v>
      </c>
      <c r="G49" s="365"/>
      <c r="H49" s="404">
        <f>F49*G49</f>
        <v>0</v>
      </c>
      <c r="I49" s="526"/>
      <c r="J49" s="372"/>
      <c r="K49" s="373"/>
      <c r="L49" s="374"/>
      <c r="M49" s="375"/>
      <c r="N49" s="375"/>
      <c r="O49" s="365"/>
      <c r="P49" s="526"/>
      <c r="Q49" s="377"/>
      <c r="R49" s="377"/>
    </row>
    <row r="50" spans="1:18">
      <c r="A50" s="901"/>
      <c r="B50" s="366">
        <v>0</v>
      </c>
      <c r="C50" s="521"/>
      <c r="D50" s="395"/>
      <c r="E50" s="407"/>
      <c r="F50" s="369" t="s">
        <v>106</v>
      </c>
      <c r="G50" s="365"/>
      <c r="H50" s="404">
        <f>F50*G50</f>
        <v>0</v>
      </c>
      <c r="I50" s="526"/>
      <c r="J50" s="372"/>
      <c r="K50" s="373"/>
      <c r="L50" s="374"/>
      <c r="M50" s="375"/>
      <c r="N50" s="375"/>
      <c r="O50" s="365"/>
      <c r="P50" s="526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641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646</v>
      </c>
      <c r="B52" s="366" t="s">
        <v>104</v>
      </c>
      <c r="C52" s="522"/>
      <c r="D52" s="395" t="s">
        <v>300</v>
      </c>
      <c r="E52" s="411"/>
      <c r="F52" s="369">
        <v>18.18</v>
      </c>
      <c r="G52" s="521">
        <v>817</v>
      </c>
      <c r="H52" s="370">
        <f>F52*G52</f>
        <v>14853.06</v>
      </c>
      <c r="I52" s="523"/>
      <c r="J52" s="372">
        <v>3</v>
      </c>
      <c r="K52" s="373">
        <f>G52/P52*60</f>
        <v>3267.9999999999941</v>
      </c>
      <c r="L52" s="374">
        <f>K52/J52</f>
        <v>1089.3333333333314</v>
      </c>
      <c r="M52" s="375">
        <v>0.2986111111111111</v>
      </c>
      <c r="N52" s="375">
        <v>0.30902777777777779</v>
      </c>
      <c r="O52" s="373">
        <v>10</v>
      </c>
      <c r="P52" s="526">
        <f>(N52-M52)*24*60</f>
        <v>15.000000000000027</v>
      </c>
      <c r="Q52" s="377"/>
      <c r="R52" s="377"/>
    </row>
    <row r="53" spans="1:18" ht="15.6" customHeight="1">
      <c r="A53" s="904"/>
      <c r="B53" s="366" t="s">
        <v>104</v>
      </c>
      <c r="C53" s="52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523"/>
      <c r="J53" s="372">
        <v>4</v>
      </c>
      <c r="K53" s="373">
        <f t="shared" ref="K53:K59" si="14">G53/P53*60</f>
        <v>3580.0000000000127</v>
      </c>
      <c r="L53" s="374">
        <f t="shared" ref="L53:L59" si="15">K53/J53</f>
        <v>895.00000000000318</v>
      </c>
      <c r="M53" s="375">
        <v>0.32291666666666669</v>
      </c>
      <c r="N53" s="375">
        <v>0.32708333333333334</v>
      </c>
      <c r="O53" s="373">
        <v>20</v>
      </c>
      <c r="P53" s="526">
        <f t="shared" ref="P53:P59" si="16">(N53-M53)*24*60</f>
        <v>5.9999999999999787</v>
      </c>
      <c r="Q53" s="377"/>
      <c r="R53" s="377"/>
    </row>
    <row r="54" spans="1:18" ht="15.6" customHeight="1">
      <c r="A54" s="904"/>
      <c r="B54" s="366" t="s">
        <v>104</v>
      </c>
      <c r="C54" s="52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523"/>
      <c r="J54" s="372">
        <v>4</v>
      </c>
      <c r="K54" s="373">
        <f t="shared" si="14"/>
        <v>3566.6666666666479</v>
      </c>
      <c r="L54" s="374">
        <f t="shared" si="15"/>
        <v>891.66666666666197</v>
      </c>
      <c r="M54" s="375">
        <v>0.34097222222222223</v>
      </c>
      <c r="N54" s="375">
        <v>0.34722222222222227</v>
      </c>
      <c r="O54" s="373">
        <v>20</v>
      </c>
      <c r="P54" s="526">
        <f t="shared" si="16"/>
        <v>9.000000000000048</v>
      </c>
      <c r="Q54" s="377"/>
      <c r="R54" s="377"/>
    </row>
    <row r="55" spans="1:18" ht="15.6" customHeight="1">
      <c r="A55" s="904"/>
      <c r="B55" s="366" t="s">
        <v>104</v>
      </c>
      <c r="C55" s="522"/>
      <c r="D55" s="394" t="s">
        <v>647</v>
      </c>
      <c r="E55" s="396"/>
      <c r="F55" s="369">
        <v>23.72</v>
      </c>
      <c r="G55" s="378">
        <v>224</v>
      </c>
      <c r="H55" s="370">
        <f t="shared" si="13"/>
        <v>5313.28</v>
      </c>
      <c r="I55" s="523"/>
      <c r="J55" s="372">
        <v>4</v>
      </c>
      <c r="K55" s="373">
        <f t="shared" si="14"/>
        <v>3360.0000000000118</v>
      </c>
      <c r="L55" s="374">
        <f t="shared" si="15"/>
        <v>840.00000000000296</v>
      </c>
      <c r="M55" s="375">
        <v>0.3611111111111111</v>
      </c>
      <c r="N55" s="375">
        <v>0.36388888888888887</v>
      </c>
      <c r="O55" s="373">
        <v>20</v>
      </c>
      <c r="P55" s="526">
        <f t="shared" si="16"/>
        <v>3.9999999999999858</v>
      </c>
      <c r="Q55" s="377">
        <v>0.36388888888888887</v>
      </c>
      <c r="R55" s="377">
        <v>0.4055555555555555</v>
      </c>
    </row>
    <row r="56" spans="1:18" ht="15.6" customHeight="1">
      <c r="A56" s="904"/>
      <c r="B56" s="366" t="s">
        <v>104</v>
      </c>
      <c r="C56" s="52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523"/>
      <c r="J56" s="372">
        <v>4</v>
      </c>
      <c r="K56" s="373">
        <f t="shared" si="14"/>
        <v>3321.176470588247</v>
      </c>
      <c r="L56" s="374">
        <f t="shared" si="15"/>
        <v>830.29411764706174</v>
      </c>
      <c r="M56" s="375">
        <v>0.41944444444444445</v>
      </c>
      <c r="N56" s="375">
        <v>0.43124999999999997</v>
      </c>
      <c r="O56" s="373">
        <v>20</v>
      </c>
      <c r="P56" s="526">
        <f t="shared" si="16"/>
        <v>16.99999999999994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648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523"/>
      <c r="J57" s="372">
        <v>3</v>
      </c>
      <c r="K57" s="373">
        <f t="shared" si="14"/>
        <v>3315.0000000000118</v>
      </c>
      <c r="L57" s="374">
        <f t="shared" si="15"/>
        <v>1105.0000000000039</v>
      </c>
      <c r="M57" s="375">
        <v>0.44513888888888892</v>
      </c>
      <c r="N57" s="375">
        <v>0.45347222222222222</v>
      </c>
      <c r="O57" s="373">
        <v>20</v>
      </c>
      <c r="P57" s="526">
        <f t="shared" si="16"/>
        <v>11.999999999999957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649</v>
      </c>
      <c r="E58" s="396"/>
      <c r="F58" s="369">
        <v>17.07</v>
      </c>
      <c r="G58" s="414">
        <v>1116</v>
      </c>
      <c r="H58" s="370">
        <f t="shared" si="13"/>
        <v>19050.12</v>
      </c>
      <c r="I58" s="523"/>
      <c r="J58" s="372">
        <v>3</v>
      </c>
      <c r="K58" s="373">
        <f t="shared" si="14"/>
        <v>3188.5714285714275</v>
      </c>
      <c r="L58" s="374">
        <f t="shared" si="15"/>
        <v>1062.8571428571424</v>
      </c>
      <c r="M58" s="375">
        <v>0.46736111111111112</v>
      </c>
      <c r="N58" s="375">
        <v>0.48194444444444445</v>
      </c>
      <c r="O58" s="373">
        <v>20</v>
      </c>
      <c r="P58" s="526">
        <f t="shared" si="16"/>
        <v>21.000000000000007</v>
      </c>
      <c r="Q58" s="377"/>
      <c r="R58" s="377"/>
    </row>
    <row r="59" spans="1:18" ht="15.6" customHeight="1">
      <c r="A59" s="904"/>
      <c r="B59" s="366" t="s">
        <v>104</v>
      </c>
      <c r="C59" s="522"/>
      <c r="D59" s="395" t="s">
        <v>650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523"/>
      <c r="J59" s="372">
        <v>3</v>
      </c>
      <c r="K59" s="373">
        <f t="shared" si="14"/>
        <v>3347.6923076923058</v>
      </c>
      <c r="L59" s="374">
        <f t="shared" si="15"/>
        <v>1115.8974358974353</v>
      </c>
      <c r="M59" s="375">
        <v>0.49583333333333335</v>
      </c>
      <c r="N59" s="375">
        <v>0.5229166666666667</v>
      </c>
      <c r="O59" s="373">
        <v>20</v>
      </c>
      <c r="P59" s="526">
        <f t="shared" si="16"/>
        <v>39.000000000000021</v>
      </c>
      <c r="Q59" s="377"/>
      <c r="R59" s="377"/>
    </row>
    <row r="60" spans="1:18" ht="15.6" customHeight="1">
      <c r="A60" s="904"/>
      <c r="B60" s="366">
        <v>0</v>
      </c>
      <c r="C60" s="522"/>
      <c r="D60" s="395"/>
      <c r="E60" s="415"/>
      <c r="F60" s="369" t="s">
        <v>106</v>
      </c>
      <c r="G60" s="378"/>
      <c r="H60" s="370">
        <f t="shared" si="13"/>
        <v>0</v>
      </c>
      <c r="I60" s="523"/>
      <c r="J60" s="372"/>
      <c r="K60" s="373"/>
      <c r="L60" s="374"/>
      <c r="M60" s="375"/>
      <c r="N60" s="375"/>
      <c r="O60" s="373"/>
      <c r="P60" s="526"/>
      <c r="Q60" s="377"/>
      <c r="R60" s="377"/>
    </row>
    <row r="61" spans="1:18" ht="15.6" customHeight="1">
      <c r="A61" s="904"/>
      <c r="B61" s="366">
        <v>0</v>
      </c>
      <c r="C61" s="522"/>
      <c r="D61" s="394"/>
      <c r="E61" s="396"/>
      <c r="F61" s="369" t="s">
        <v>106</v>
      </c>
      <c r="G61" s="378"/>
      <c r="H61" s="370">
        <f t="shared" si="13"/>
        <v>0</v>
      </c>
      <c r="I61" s="523"/>
      <c r="J61" s="372"/>
      <c r="K61" s="373"/>
      <c r="L61" s="374"/>
      <c r="M61" s="375"/>
      <c r="N61" s="375"/>
      <c r="O61" s="373"/>
      <c r="P61" s="526"/>
      <c r="Q61" s="377"/>
      <c r="R61" s="377"/>
    </row>
    <row r="62" spans="1:18" ht="15.6" customHeight="1">
      <c r="A62" s="904"/>
      <c r="B62" s="366">
        <v>0</v>
      </c>
      <c r="C62" s="522"/>
      <c r="D62" s="395"/>
      <c r="E62" s="416"/>
      <c r="F62" s="369" t="s">
        <v>106</v>
      </c>
      <c r="G62" s="378"/>
      <c r="H62" s="370">
        <f t="shared" si="13"/>
        <v>0</v>
      </c>
      <c r="I62" s="523"/>
      <c r="J62" s="372"/>
      <c r="K62" s="373"/>
      <c r="L62" s="374"/>
      <c r="M62" s="375"/>
      <c r="N62" s="375"/>
      <c r="O62" s="373"/>
      <c r="P62" s="526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24"/>
      <c r="J63" s="372"/>
      <c r="K63" s="373"/>
      <c r="L63" s="374"/>
      <c r="M63" s="375"/>
      <c r="N63" s="375"/>
      <c r="O63" s="365"/>
      <c r="P63" s="526"/>
      <c r="Q63" s="377"/>
      <c r="R63" s="377"/>
    </row>
    <row r="64" spans="1:18" ht="15.75" customHeight="1">
      <c r="A64" s="905"/>
      <c r="B64" s="366">
        <v>0</v>
      </c>
      <c r="C64" s="6" t="s">
        <v>651</v>
      </c>
      <c r="D64" s="895" t="s">
        <v>641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3368.3883591898325</v>
      </c>
      <c r="L64" s="389">
        <f>AVERAGE(L52:L63)</f>
        <v>978.75608705020534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652</v>
      </c>
      <c r="B65" s="366" t="s">
        <v>104</v>
      </c>
      <c r="C65" s="522"/>
      <c r="D65" s="394" t="s">
        <v>653</v>
      </c>
      <c r="E65" s="411"/>
      <c r="F65" s="369">
        <v>22.281818181818181</v>
      </c>
      <c r="G65" s="521">
        <v>431</v>
      </c>
      <c r="H65" s="370">
        <f>F65*G65</f>
        <v>9603.4636363636364</v>
      </c>
      <c r="I65" s="523"/>
      <c r="J65" s="372">
        <v>4</v>
      </c>
      <c r="K65" s="373">
        <f t="shared" ref="K65:K71" si="17">G65/P65*60</f>
        <v>3694.2857142857065</v>
      </c>
      <c r="L65" s="374">
        <f t="shared" ref="L65:L71" si="18">K65/J65</f>
        <v>923.57142857142662</v>
      </c>
      <c r="M65" s="375">
        <v>0.18055555555555555</v>
      </c>
      <c r="N65" s="375">
        <v>0.18541666666666667</v>
      </c>
      <c r="O65" s="373">
        <v>20</v>
      </c>
      <c r="P65" s="526">
        <f>(N65-M65)*24*60</f>
        <v>7.0000000000000151</v>
      </c>
      <c r="Q65" s="377"/>
      <c r="R65" s="377"/>
    </row>
    <row r="66" spans="1:18" ht="15.6" customHeight="1">
      <c r="A66" s="907"/>
      <c r="B66" s="366" t="s">
        <v>104</v>
      </c>
      <c r="C66" s="52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523"/>
      <c r="J66" s="372">
        <v>3</v>
      </c>
      <c r="K66" s="373">
        <f t="shared" si="17"/>
        <v>3308.399999999996</v>
      </c>
      <c r="L66" s="374">
        <f t="shared" si="18"/>
        <v>1102.7999999999986</v>
      </c>
      <c r="M66" s="375">
        <v>0.19930555555555554</v>
      </c>
      <c r="N66" s="375">
        <v>0.23402777777777781</v>
      </c>
      <c r="O66" s="373">
        <v>20</v>
      </c>
      <c r="P66" s="526">
        <f t="shared" ref="P66:P71" si="20">(N66-M66)*24*60</f>
        <v>50.000000000000064</v>
      </c>
      <c r="Q66" s="377"/>
      <c r="R66" s="377"/>
    </row>
    <row r="67" spans="1:18" ht="15.6" customHeight="1">
      <c r="A67" s="907"/>
      <c r="B67" s="366" t="s">
        <v>104</v>
      </c>
      <c r="C67" s="52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523"/>
      <c r="J67" s="372">
        <v>3</v>
      </c>
      <c r="K67" s="373">
        <f t="shared" si="17"/>
        <v>3342.5000000000009</v>
      </c>
      <c r="L67" s="374">
        <f t="shared" si="18"/>
        <v>1114.166666666667</v>
      </c>
      <c r="M67" s="375">
        <v>0.24791666666666667</v>
      </c>
      <c r="N67" s="375">
        <v>0.26458333333333334</v>
      </c>
      <c r="O67" s="373">
        <v>20</v>
      </c>
      <c r="P67" s="526">
        <f t="shared" si="20"/>
        <v>23.999999999999993</v>
      </c>
      <c r="Q67" s="377"/>
      <c r="R67" s="377"/>
    </row>
    <row r="68" spans="1:18" ht="15.6" customHeight="1">
      <c r="A68" s="907"/>
      <c r="B68" s="366" t="s">
        <v>104</v>
      </c>
      <c r="C68" s="522"/>
      <c r="D68" s="400" t="s">
        <v>654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523"/>
      <c r="J68" s="372">
        <v>3</v>
      </c>
      <c r="K68" s="373">
        <f t="shared" si="17"/>
        <v>3309.2307692307709</v>
      </c>
      <c r="L68" s="374">
        <f t="shared" si="18"/>
        <v>1103.0769230769235</v>
      </c>
      <c r="M68" s="375">
        <v>0.27847222222222223</v>
      </c>
      <c r="N68" s="375">
        <v>0.29652777777777778</v>
      </c>
      <c r="O68" s="373">
        <v>20</v>
      </c>
      <c r="P68" s="526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907"/>
      <c r="B69" s="366" t="s">
        <v>104</v>
      </c>
      <c r="C69" s="522"/>
      <c r="D69" s="394" t="s">
        <v>655</v>
      </c>
      <c r="E69" s="396"/>
      <c r="F69" s="369">
        <v>16.66</v>
      </c>
      <c r="G69" s="378">
        <v>2658</v>
      </c>
      <c r="H69" s="370">
        <f t="shared" si="19"/>
        <v>44282.28</v>
      </c>
      <c r="I69" s="523"/>
      <c r="J69" s="372">
        <v>4</v>
      </c>
      <c r="K69" s="373">
        <f t="shared" si="17"/>
        <v>3189.5999999999958</v>
      </c>
      <c r="L69" s="374">
        <f t="shared" si="18"/>
        <v>797.39999999999895</v>
      </c>
      <c r="M69" s="375">
        <v>0.3520833333333333</v>
      </c>
      <c r="N69" s="375">
        <v>0.38680555555555557</v>
      </c>
      <c r="O69" s="373">
        <v>20</v>
      </c>
      <c r="P69" s="526">
        <f t="shared" si="20"/>
        <v>50.000000000000064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656</v>
      </c>
      <c r="E70" s="396"/>
      <c r="F70" s="369">
        <v>30</v>
      </c>
      <c r="G70" s="378">
        <v>1315</v>
      </c>
      <c r="H70" s="370">
        <f t="shared" si="19"/>
        <v>39450</v>
      </c>
      <c r="I70" s="523"/>
      <c r="J70" s="372">
        <v>4</v>
      </c>
      <c r="K70" s="373">
        <f t="shared" si="17"/>
        <v>3287.5000000000009</v>
      </c>
      <c r="L70" s="374">
        <f t="shared" si="18"/>
        <v>821.87500000000023</v>
      </c>
      <c r="M70" s="375">
        <v>0.40069444444444446</v>
      </c>
      <c r="N70" s="375">
        <v>0.41736111111111113</v>
      </c>
      <c r="O70" s="373">
        <v>20</v>
      </c>
      <c r="P70" s="526">
        <f t="shared" si="20"/>
        <v>23.999999999999993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523"/>
      <c r="J71" s="372">
        <v>3</v>
      </c>
      <c r="K71" s="373">
        <f t="shared" si="17"/>
        <v>3229.0909090909076</v>
      </c>
      <c r="L71" s="374">
        <f t="shared" si="18"/>
        <v>1076.3636363636358</v>
      </c>
      <c r="M71" s="375">
        <v>0.43124999999999997</v>
      </c>
      <c r="N71" s="375">
        <v>0.48472222222222222</v>
      </c>
      <c r="O71" s="373">
        <v>20</v>
      </c>
      <c r="P71" s="526">
        <f t="shared" si="20"/>
        <v>77.000000000000043</v>
      </c>
      <c r="Q71" s="377"/>
      <c r="R71" s="377"/>
    </row>
    <row r="72" spans="1:18" ht="15.6" customHeight="1">
      <c r="A72" s="907"/>
      <c r="B72" s="366">
        <v>0</v>
      </c>
      <c r="C72" s="522"/>
      <c r="D72" s="400"/>
      <c r="E72" s="396"/>
      <c r="F72" s="369" t="s">
        <v>106</v>
      </c>
      <c r="G72" s="378"/>
      <c r="H72" s="370">
        <f t="shared" si="19"/>
        <v>0</v>
      </c>
      <c r="I72" s="523"/>
      <c r="J72" s="372"/>
      <c r="K72" s="373"/>
      <c r="L72" s="374"/>
      <c r="M72" s="375"/>
      <c r="N72" s="375"/>
      <c r="O72" s="373"/>
      <c r="P72" s="526"/>
      <c r="Q72" s="377"/>
      <c r="R72" s="377"/>
    </row>
    <row r="73" spans="1:18" ht="15.6" customHeight="1">
      <c r="A73" s="907"/>
      <c r="B73" s="366">
        <v>0</v>
      </c>
      <c r="C73" s="522"/>
      <c r="D73" s="400"/>
      <c r="E73" s="396"/>
      <c r="F73" s="369" t="s">
        <v>106</v>
      </c>
      <c r="G73" s="378"/>
      <c r="H73" s="370">
        <f t="shared" si="19"/>
        <v>0</v>
      </c>
      <c r="I73" s="523"/>
      <c r="J73" s="372"/>
      <c r="K73" s="373"/>
      <c r="L73" s="374"/>
      <c r="M73" s="375"/>
      <c r="N73" s="375"/>
      <c r="O73" s="373"/>
      <c r="P73" s="526"/>
      <c r="Q73" s="377"/>
      <c r="R73" s="377"/>
    </row>
    <row r="74" spans="1:18" ht="15.6" customHeight="1">
      <c r="A74" s="907"/>
      <c r="B74" s="366">
        <v>0</v>
      </c>
      <c r="C74" s="522"/>
      <c r="D74" s="400"/>
      <c r="E74" s="396"/>
      <c r="F74" s="369" t="s">
        <v>106</v>
      </c>
      <c r="G74" s="378"/>
      <c r="H74" s="370">
        <f t="shared" si="19"/>
        <v>0</v>
      </c>
      <c r="I74" s="523"/>
      <c r="J74" s="372"/>
      <c r="K74" s="373"/>
      <c r="L74" s="374"/>
      <c r="M74" s="375"/>
      <c r="N74" s="375"/>
      <c r="O74" s="373"/>
      <c r="P74" s="526"/>
      <c r="Q74" s="377"/>
      <c r="R74" s="377"/>
    </row>
    <row r="75" spans="1:18" ht="15.75" customHeight="1">
      <c r="A75" s="908"/>
      <c r="B75" s="366">
        <v>0</v>
      </c>
      <c r="C75" s="6" t="s">
        <v>657</v>
      </c>
      <c r="D75" s="895" t="s">
        <v>641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3337.2296275153399</v>
      </c>
      <c r="L75" s="389">
        <f>AVERAGE(L65:L74)</f>
        <v>991.32195066837869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26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521"/>
      <c r="H77" s="370">
        <f t="shared" si="13"/>
        <v>0</v>
      </c>
      <c r="I77" s="523"/>
      <c r="J77" s="372"/>
      <c r="K77" s="373"/>
      <c r="L77" s="374"/>
      <c r="M77" s="375"/>
      <c r="N77" s="375"/>
      <c r="O77" s="365"/>
      <c r="P77" s="526"/>
      <c r="Q77" s="365"/>
      <c r="R77" s="365"/>
    </row>
    <row r="78" spans="1:18">
      <c r="A78" s="909"/>
      <c r="B78" s="366">
        <v>0</v>
      </c>
      <c r="C78" s="383"/>
      <c r="D78" s="527"/>
      <c r="E78" s="527"/>
      <c r="F78" s="369" t="s">
        <v>106</v>
      </c>
      <c r="G78" s="397"/>
      <c r="H78" s="370">
        <f t="shared" si="13"/>
        <v>0</v>
      </c>
      <c r="I78" s="523"/>
      <c r="J78" s="372"/>
      <c r="K78" s="373"/>
      <c r="L78" s="374"/>
      <c r="M78" s="375"/>
      <c r="N78" s="375"/>
      <c r="O78" s="365"/>
      <c r="P78" s="526"/>
      <c r="Q78" s="365"/>
      <c r="R78" s="365"/>
    </row>
    <row r="79" spans="1:18">
      <c r="A79" s="909"/>
      <c r="B79" s="366">
        <v>0</v>
      </c>
      <c r="C79" s="383"/>
      <c r="D79" s="527"/>
      <c r="E79" s="527"/>
      <c r="F79" s="369" t="s">
        <v>106</v>
      </c>
      <c r="G79" s="397"/>
      <c r="H79" s="370">
        <f t="shared" si="13"/>
        <v>0</v>
      </c>
      <c r="I79" s="523"/>
      <c r="J79" s="372"/>
      <c r="K79" s="373"/>
      <c r="L79" s="374"/>
      <c r="M79" s="375"/>
      <c r="N79" s="375"/>
      <c r="O79" s="365"/>
      <c r="P79" s="526"/>
      <c r="Q79" s="365"/>
      <c r="R79" s="365"/>
    </row>
    <row r="80" spans="1:18">
      <c r="A80" s="909"/>
      <c r="B80" s="366">
        <v>0</v>
      </c>
      <c r="C80" s="383"/>
      <c r="D80" s="527"/>
      <c r="E80" s="527"/>
      <c r="F80" s="369" t="s">
        <v>106</v>
      </c>
      <c r="G80" s="397"/>
      <c r="H80" s="370">
        <f t="shared" si="13"/>
        <v>0</v>
      </c>
      <c r="I80" s="523"/>
      <c r="J80" s="372"/>
      <c r="K80" s="373"/>
      <c r="L80" s="374"/>
      <c r="M80" s="375"/>
      <c r="N80" s="375"/>
      <c r="O80" s="365"/>
      <c r="P80" s="526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641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658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23"/>
      <c r="J82" s="372"/>
      <c r="K82" s="373"/>
      <c r="L82" s="374"/>
      <c r="M82" s="375"/>
      <c r="N82" s="375"/>
      <c r="O82" s="373"/>
      <c r="P82" s="526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23"/>
      <c r="J83" s="372"/>
      <c r="K83" s="373"/>
      <c r="L83" s="374"/>
      <c r="M83" s="375"/>
      <c r="N83" s="375"/>
      <c r="O83" s="373"/>
      <c r="P83" s="526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521"/>
      <c r="H86" s="423">
        <f t="shared" si="21"/>
        <v>0</v>
      </c>
      <c r="I86" s="5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521"/>
      <c r="H87" s="423">
        <f t="shared" si="21"/>
        <v>0</v>
      </c>
      <c r="I87" s="5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521"/>
      <c r="H88" s="423">
        <f t="shared" si="21"/>
        <v>0</v>
      </c>
      <c r="I88" s="5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521"/>
      <c r="H89" s="423">
        <f t="shared" si="21"/>
        <v>0</v>
      </c>
      <c r="I89" s="5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521"/>
      <c r="H90" s="423">
        <f t="shared" si="21"/>
        <v>0</v>
      </c>
      <c r="I90" s="5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642</v>
      </c>
      <c r="D91" s="914" t="s">
        <v>641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659</v>
      </c>
      <c r="B92" s="366" t="s">
        <v>104</v>
      </c>
      <c r="C92" s="383"/>
      <c r="D92" s="427" t="s">
        <v>660</v>
      </c>
      <c r="E92" s="421"/>
      <c r="F92" s="369">
        <v>24.54</v>
      </c>
      <c r="G92" s="521">
        <v>1252</v>
      </c>
      <c r="H92" s="370">
        <f t="shared" ref="H92:H99" si="22">F92*G92</f>
        <v>30724.079999999998</v>
      </c>
      <c r="I92" s="523"/>
      <c r="J92" s="372">
        <v>3</v>
      </c>
      <c r="K92" s="373">
        <f>G92/P92*60</f>
        <v>2146.2857142857124</v>
      </c>
      <c r="L92" s="374">
        <f t="shared" ref="L92:L94" si="23">K92/J92</f>
        <v>715.42857142857076</v>
      </c>
      <c r="M92" s="375">
        <v>0.72222222222222221</v>
      </c>
      <c r="N92" s="375">
        <v>0.74652777777777779</v>
      </c>
      <c r="O92" s="365">
        <v>20</v>
      </c>
      <c r="P92" s="526">
        <f>(N92-M92)*24*60</f>
        <v>35.000000000000036</v>
      </c>
      <c r="Q92" s="377"/>
      <c r="R92" s="377"/>
    </row>
    <row r="93" spans="1:18">
      <c r="A93" s="916"/>
      <c r="B93" s="366" t="s">
        <v>104</v>
      </c>
      <c r="C93" s="383"/>
      <c r="D93" s="395" t="s">
        <v>661</v>
      </c>
      <c r="E93" s="415"/>
      <c r="F93" s="369">
        <v>23.27</v>
      </c>
      <c r="G93" s="378">
        <v>563</v>
      </c>
      <c r="H93" s="370">
        <f t="shared" si="22"/>
        <v>13101.01</v>
      </c>
      <c r="I93" s="523"/>
      <c r="J93" s="372">
        <v>4</v>
      </c>
      <c r="K93" s="373">
        <f t="shared" ref="K93:K94" si="24">G93/P93*60</f>
        <v>2251.9999999999841</v>
      </c>
      <c r="L93" s="374">
        <f t="shared" si="23"/>
        <v>562.99999999999602</v>
      </c>
      <c r="M93" s="375">
        <v>0.76041666666666663</v>
      </c>
      <c r="N93" s="375">
        <v>0.77083333333333337</v>
      </c>
      <c r="O93" s="365">
        <v>20</v>
      </c>
      <c r="P93" s="526">
        <f>(N93-M93)*24*60</f>
        <v>15.000000000000107</v>
      </c>
      <c r="Q93" s="377"/>
      <c r="R93" s="377"/>
    </row>
    <row r="94" spans="1:18">
      <c r="A94" s="916"/>
      <c r="B94" s="366" t="s">
        <v>104</v>
      </c>
      <c r="C94" s="383"/>
      <c r="D94" s="395" t="s">
        <v>662</v>
      </c>
      <c r="E94" s="415"/>
      <c r="F94" s="369">
        <v>24.33</v>
      </c>
      <c r="G94" s="378">
        <v>1125</v>
      </c>
      <c r="H94" s="370">
        <f t="shared" si="22"/>
        <v>27371.249999999996</v>
      </c>
      <c r="I94" s="523"/>
      <c r="J94" s="372">
        <v>4</v>
      </c>
      <c r="K94" s="373">
        <f t="shared" si="24"/>
        <v>2250.0000000000082</v>
      </c>
      <c r="L94" s="374">
        <f t="shared" si="23"/>
        <v>562.50000000000205</v>
      </c>
      <c r="M94" s="375">
        <v>0.78472222222222221</v>
      </c>
      <c r="N94" s="375">
        <v>0.80555555555555547</v>
      </c>
      <c r="O94" s="365">
        <v>20</v>
      </c>
      <c r="P94" s="526">
        <f>(N94-M94)*24*60</f>
        <v>29.999999999999893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23"/>
      <c r="J95" s="372"/>
      <c r="K95" s="373"/>
      <c r="L95" s="374"/>
      <c r="M95" s="375"/>
      <c r="N95" s="375"/>
      <c r="O95" s="365"/>
      <c r="P95" s="526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23"/>
      <c r="J96" s="372"/>
      <c r="K96" s="373"/>
      <c r="L96" s="374"/>
      <c r="M96" s="375"/>
      <c r="N96" s="375"/>
      <c r="O96" s="365"/>
      <c r="P96" s="526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23"/>
      <c r="J97" s="372"/>
      <c r="K97" s="373"/>
      <c r="L97" s="374"/>
      <c r="M97" s="375"/>
      <c r="N97" s="375"/>
      <c r="O97" s="365"/>
      <c r="P97" s="526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23"/>
      <c r="J98" s="372"/>
      <c r="K98" s="373"/>
      <c r="L98" s="374"/>
      <c r="M98" s="375"/>
      <c r="N98" s="375"/>
      <c r="O98" s="365"/>
      <c r="P98" s="526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23"/>
      <c r="J99" s="372"/>
      <c r="K99" s="373"/>
      <c r="L99" s="374"/>
      <c r="M99" s="375"/>
      <c r="N99" s="375"/>
      <c r="O99" s="365"/>
      <c r="P99" s="526"/>
      <c r="Q99" s="377"/>
      <c r="R99" s="377"/>
    </row>
    <row r="100" spans="1:18" ht="15.75" customHeight="1">
      <c r="A100" s="917"/>
      <c r="B100" s="366">
        <v>0</v>
      </c>
      <c r="C100" s="6" t="s">
        <v>663</v>
      </c>
      <c r="D100" s="918" t="s">
        <v>641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2216.0952380952349</v>
      </c>
      <c r="L100" s="389">
        <f>AVERAGE(L92:L99)</f>
        <v>613.64285714285631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664</v>
      </c>
      <c r="B101" s="366" t="s">
        <v>104</v>
      </c>
      <c r="C101" s="6"/>
      <c r="D101" s="415" t="s">
        <v>329</v>
      </c>
      <c r="E101" s="429"/>
      <c r="F101" s="369">
        <v>25.03</v>
      </c>
      <c r="G101" s="521">
        <v>757</v>
      </c>
      <c r="H101" s="370">
        <f t="shared" ref="H101:H110" si="25">F101*G101</f>
        <v>18947.71</v>
      </c>
      <c r="I101" s="523"/>
      <c r="J101" s="372">
        <v>4</v>
      </c>
      <c r="K101" s="373">
        <f>G101/P101*60</f>
        <v>3028.0000000000109</v>
      </c>
      <c r="L101" s="374">
        <f t="shared" ref="L101:L107" si="26">K101/J101</f>
        <v>757.00000000000273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665</v>
      </c>
      <c r="E102" s="429"/>
      <c r="F102" s="369">
        <v>28.57</v>
      </c>
      <c r="G102" s="521">
        <v>2883</v>
      </c>
      <c r="H102" s="370">
        <f t="shared" si="25"/>
        <v>82367.31</v>
      </c>
      <c r="I102" s="523"/>
      <c r="J102" s="372">
        <v>3</v>
      </c>
      <c r="K102" s="373">
        <f t="shared" ref="K102:K107" si="28">G102/P102*60</f>
        <v>2882.9999999999945</v>
      </c>
      <c r="L102" s="374">
        <f t="shared" si="26"/>
        <v>960.99999999999818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20"/>
      <c r="B103" s="366">
        <v>0</v>
      </c>
      <c r="C103" s="6"/>
      <c r="D103" s="395" t="s">
        <v>666</v>
      </c>
      <c r="E103" s="395"/>
      <c r="F103" s="369" t="s">
        <v>106</v>
      </c>
      <c r="G103" s="521">
        <v>273</v>
      </c>
      <c r="H103" s="370">
        <f t="shared" si="25"/>
        <v>0</v>
      </c>
      <c r="I103" s="523"/>
      <c r="J103" s="372">
        <v>5</v>
      </c>
      <c r="K103" s="373">
        <f t="shared" si="28"/>
        <v>3276.0000000001164</v>
      </c>
      <c r="L103" s="374">
        <f t="shared" si="26"/>
        <v>655.20000000002324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20"/>
      <c r="B104" s="366">
        <v>0</v>
      </c>
      <c r="C104" s="6"/>
      <c r="D104" s="395" t="s">
        <v>667</v>
      </c>
      <c r="E104" s="415"/>
      <c r="F104" s="369" t="s">
        <v>106</v>
      </c>
      <c r="G104" s="521">
        <v>407</v>
      </c>
      <c r="H104" s="370">
        <f t="shared" si="25"/>
        <v>0</v>
      </c>
      <c r="I104" s="523"/>
      <c r="J104" s="372">
        <v>5</v>
      </c>
      <c r="K104" s="373">
        <f t="shared" si="28"/>
        <v>2442.0000000000477</v>
      </c>
      <c r="L104" s="374">
        <f t="shared" si="26"/>
        <v>488.40000000000953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521">
        <v>1471</v>
      </c>
      <c r="H105" s="370">
        <f t="shared" si="25"/>
        <v>36510.22</v>
      </c>
      <c r="I105" s="523"/>
      <c r="J105" s="372">
        <v>4</v>
      </c>
      <c r="K105" s="373">
        <f t="shared" si="28"/>
        <v>2942.0000000000105</v>
      </c>
      <c r="L105" s="374">
        <f t="shared" si="26"/>
        <v>735.50000000000261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20"/>
      <c r="B106" s="366" t="s">
        <v>104</v>
      </c>
      <c r="C106" s="6"/>
      <c r="D106" s="395" t="s">
        <v>668</v>
      </c>
      <c r="E106" s="429"/>
      <c r="F106" s="369">
        <v>30</v>
      </c>
      <c r="G106" s="378">
        <v>1477</v>
      </c>
      <c r="H106" s="370">
        <f t="shared" si="25"/>
        <v>44310</v>
      </c>
      <c r="I106" s="523"/>
      <c r="J106" s="372">
        <v>3</v>
      </c>
      <c r="K106" s="373">
        <f t="shared" si="28"/>
        <v>2953.999999999995</v>
      </c>
      <c r="L106" s="374">
        <f t="shared" si="26"/>
        <v>984.66666666666504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521">
        <v>8279</v>
      </c>
      <c r="H107" s="370">
        <f t="shared" si="25"/>
        <v>118271.42857142855</v>
      </c>
      <c r="I107" s="523"/>
      <c r="J107" s="372">
        <v>3</v>
      </c>
      <c r="K107" s="373">
        <f t="shared" si="28"/>
        <v>3010.5454546728997</v>
      </c>
      <c r="L107" s="374">
        <f t="shared" si="26"/>
        <v>1003.5151515576332</v>
      </c>
      <c r="M107" s="375">
        <v>46238.951388888891</v>
      </c>
      <c r="N107" s="375">
        <v>46239.065972222219</v>
      </c>
      <c r="O107" s="365">
        <v>20</v>
      </c>
      <c r="P107" s="373">
        <f>(N107-M107)*24*60</f>
        <v>164.99999999301508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521"/>
      <c r="H108" s="370">
        <f t="shared" si="25"/>
        <v>0</v>
      </c>
      <c r="I108" s="5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521"/>
      <c r="H109" s="370">
        <f t="shared" si="25"/>
        <v>0</v>
      </c>
      <c r="I109" s="5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521"/>
      <c r="H110" s="370">
        <f t="shared" si="25"/>
        <v>0</v>
      </c>
      <c r="I110" s="5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669</v>
      </c>
      <c r="D111" s="887" t="s">
        <v>670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2933.6493506675824</v>
      </c>
      <c r="L111" s="389">
        <f>AVERAGE(L101:L110)</f>
        <v>797.89740260347651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21">
        <v>1037</v>
      </c>
      <c r="H112" s="422">
        <f t="shared" si="13"/>
        <v>17317.899999999998</v>
      </c>
      <c r="I112" s="523"/>
      <c r="J112" s="372">
        <v>3</v>
      </c>
      <c r="K112" s="373">
        <f t="shared" ref="K112:K118" si="29">G112/P112*60</f>
        <v>3110.9999999999859</v>
      </c>
      <c r="L112" s="374">
        <f t="shared" ref="L112:L118" si="30">K112/J112</f>
        <v>1036.9999999999952</v>
      </c>
      <c r="M112" s="375">
        <v>0.72222222222222221</v>
      </c>
      <c r="N112" s="375">
        <v>0.73611111111111116</v>
      </c>
      <c r="O112" s="365">
        <v>20</v>
      </c>
      <c r="P112" s="526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527" t="s">
        <v>672</v>
      </c>
      <c r="E113" s="527"/>
      <c r="F113" s="369">
        <v>18.18</v>
      </c>
      <c r="G113" s="521">
        <v>1042</v>
      </c>
      <c r="H113" s="422">
        <f t="shared" si="13"/>
        <v>18943.560000000001</v>
      </c>
      <c r="I113" s="523"/>
      <c r="J113" s="372">
        <v>4</v>
      </c>
      <c r="K113" s="373">
        <f t="shared" si="29"/>
        <v>2500.7999999999929</v>
      </c>
      <c r="L113" s="374">
        <f t="shared" si="30"/>
        <v>625.19999999999823</v>
      </c>
      <c r="M113" s="375">
        <v>0.75</v>
      </c>
      <c r="N113" s="375">
        <v>0.76736111111111116</v>
      </c>
      <c r="O113" s="365">
        <v>20</v>
      </c>
      <c r="P113" s="526">
        <f t="shared" si="31"/>
        <v>25.000000000000071</v>
      </c>
      <c r="Q113" s="377"/>
      <c r="R113" s="377"/>
    </row>
    <row r="114" spans="1:18">
      <c r="A114" s="922"/>
      <c r="B114" s="366" t="s">
        <v>104</v>
      </c>
      <c r="C114" s="393"/>
      <c r="D114" s="527" t="s">
        <v>673</v>
      </c>
      <c r="E114" s="395"/>
      <c r="F114" s="369">
        <v>18.18</v>
      </c>
      <c r="G114" s="521">
        <v>1181</v>
      </c>
      <c r="H114" s="422">
        <f t="shared" si="13"/>
        <v>21470.579999999998</v>
      </c>
      <c r="I114" s="523"/>
      <c r="J114" s="372">
        <v>3</v>
      </c>
      <c r="K114" s="373">
        <f t="shared" si="29"/>
        <v>2834.3999999999919</v>
      </c>
      <c r="L114" s="374">
        <f t="shared" si="30"/>
        <v>944.79999999999734</v>
      </c>
      <c r="M114" s="375">
        <v>0.78125</v>
      </c>
      <c r="N114" s="375">
        <v>0.79861111111111116</v>
      </c>
      <c r="O114" s="365">
        <v>20</v>
      </c>
      <c r="P114" s="526">
        <f t="shared" si="31"/>
        <v>25.000000000000071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521">
        <v>5421</v>
      </c>
      <c r="H115" s="422">
        <f t="shared" si="13"/>
        <v>90313.86</v>
      </c>
      <c r="I115" s="523"/>
      <c r="J115" s="372">
        <v>4</v>
      </c>
      <c r="K115" s="373">
        <f t="shared" si="29"/>
        <v>2956.9090909090928</v>
      </c>
      <c r="L115" s="374">
        <f t="shared" si="30"/>
        <v>739.2272727272732</v>
      </c>
      <c r="M115" s="375">
        <v>0.8125</v>
      </c>
      <c r="N115" s="375">
        <v>0.88888888888888884</v>
      </c>
      <c r="O115" s="365">
        <v>20</v>
      </c>
      <c r="P115" s="526">
        <f t="shared" si="31"/>
        <v>109.99999999999993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21">
        <v>951</v>
      </c>
      <c r="H116" s="422">
        <f t="shared" si="13"/>
        <v>21190.00909090909</v>
      </c>
      <c r="I116" s="523"/>
      <c r="J116" s="372">
        <v>4</v>
      </c>
      <c r="K116" s="373">
        <f t="shared" si="29"/>
        <v>2853.00000000001</v>
      </c>
      <c r="L116" s="374">
        <f t="shared" si="30"/>
        <v>713.2500000000025</v>
      </c>
      <c r="M116" s="375">
        <v>0.90277777777777779</v>
      </c>
      <c r="N116" s="424">
        <v>0.91666666666666663</v>
      </c>
      <c r="O116" s="365">
        <v>20</v>
      </c>
      <c r="P116" s="52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21">
        <v>3752</v>
      </c>
      <c r="H117" s="422">
        <f t="shared" ref="H117:H123" si="32">F117*G117</f>
        <v>67126.690909090903</v>
      </c>
      <c r="I117" s="523"/>
      <c r="J117" s="372">
        <v>3</v>
      </c>
      <c r="K117" s="373">
        <f t="shared" si="29"/>
        <v>3001.5999998602274</v>
      </c>
      <c r="L117" s="374">
        <f t="shared" si="30"/>
        <v>1000.5333332867425</v>
      </c>
      <c r="M117" s="375">
        <v>46238.972222222219</v>
      </c>
      <c r="N117" s="375">
        <v>46239.024305555555</v>
      </c>
      <c r="O117" s="373">
        <v>20</v>
      </c>
      <c r="P117" s="526">
        <f t="shared" si="31"/>
        <v>75.00000000349246</v>
      </c>
      <c r="Q117" s="377"/>
      <c r="R117" s="377"/>
    </row>
    <row r="118" spans="1:18">
      <c r="A118" s="922"/>
      <c r="B118" s="366" t="s">
        <v>104</v>
      </c>
      <c r="C118" s="393"/>
      <c r="D118" s="395" t="s">
        <v>674</v>
      </c>
      <c r="E118" s="412"/>
      <c r="F118" s="369">
        <v>14.03</v>
      </c>
      <c r="G118" s="521">
        <v>6099</v>
      </c>
      <c r="H118" s="422">
        <f t="shared" si="32"/>
        <v>85568.97</v>
      </c>
      <c r="I118" s="523"/>
      <c r="J118" s="372">
        <v>3</v>
      </c>
      <c r="K118" s="373">
        <f t="shared" si="29"/>
        <v>3049.5</v>
      </c>
      <c r="L118" s="374">
        <f t="shared" si="30"/>
        <v>1016.5</v>
      </c>
      <c r="M118" s="375">
        <v>3.8194444444444441E-2</v>
      </c>
      <c r="N118" s="375">
        <v>0.12152777777777778</v>
      </c>
      <c r="O118" s="373">
        <v>20</v>
      </c>
      <c r="P118" s="526">
        <f t="shared" si="31"/>
        <v>120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521"/>
      <c r="H119" s="422">
        <f t="shared" si="32"/>
        <v>0</v>
      </c>
      <c r="I119" s="523"/>
      <c r="J119" s="372"/>
      <c r="K119" s="373"/>
      <c r="L119" s="374"/>
      <c r="M119" s="375"/>
      <c r="N119" s="375"/>
      <c r="O119" s="365"/>
      <c r="P119" s="526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521"/>
      <c r="H120" s="422">
        <f t="shared" si="32"/>
        <v>0</v>
      </c>
      <c r="I120" s="523"/>
      <c r="J120" s="372"/>
      <c r="K120" s="373"/>
      <c r="L120" s="374"/>
      <c r="M120" s="375"/>
      <c r="N120" s="375"/>
      <c r="O120" s="365"/>
      <c r="P120" s="526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521"/>
      <c r="H121" s="422">
        <f t="shared" si="32"/>
        <v>0</v>
      </c>
      <c r="I121" s="523"/>
      <c r="J121" s="372"/>
      <c r="K121" s="373"/>
      <c r="L121" s="374"/>
      <c r="M121" s="375"/>
      <c r="N121" s="375"/>
      <c r="O121" s="365"/>
      <c r="P121" s="526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521"/>
      <c r="H122" s="422">
        <f t="shared" si="32"/>
        <v>0</v>
      </c>
      <c r="I122" s="523"/>
      <c r="J122" s="372"/>
      <c r="K122" s="373"/>
      <c r="L122" s="374"/>
      <c r="M122" s="375"/>
      <c r="N122" s="375"/>
      <c r="O122" s="365"/>
      <c r="P122" s="526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521"/>
      <c r="H123" s="422">
        <f t="shared" si="32"/>
        <v>0</v>
      </c>
      <c r="I123" s="523"/>
      <c r="J123" s="372"/>
      <c r="K123" s="373"/>
      <c r="L123" s="374"/>
      <c r="M123" s="375"/>
      <c r="N123" s="375"/>
      <c r="O123" s="365"/>
      <c r="P123" s="526"/>
      <c r="Q123" s="377"/>
      <c r="R123" s="377"/>
    </row>
    <row r="124" spans="1:18" ht="17.399999999999999" customHeight="1">
      <c r="A124" s="922"/>
      <c r="B124" s="383">
        <v>0</v>
      </c>
      <c r="C124" s="6" t="s">
        <v>675</v>
      </c>
      <c r="D124" s="923" t="s">
        <v>670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2901.0298701099005</v>
      </c>
      <c r="L124" s="389">
        <f>AVERAGE(L112:L123)</f>
        <v>868.072943716287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F34" sqref="F33:F3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501" t="s">
        <v>192</v>
      </c>
      <c r="E1" s="29">
        <f>SUM(G5:G173)</f>
        <v>168584.24999999997</v>
      </c>
      <c r="F1" s="502" t="s">
        <v>3</v>
      </c>
      <c r="G1" s="30">
        <f>SUM(H5:H173)</f>
        <v>6755049.2753306143</v>
      </c>
      <c r="H1" s="498" t="s">
        <v>37</v>
      </c>
      <c r="I1" s="31">
        <f>M17+M30+M43+M56+M69+M82+M95+M108+M121+M134+M147+M160+M173</f>
        <v>191.80277777777781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489</v>
      </c>
      <c r="Q1" s="987"/>
      <c r="R1" s="987"/>
      <c r="S1" s="987"/>
      <c r="T1" s="987" t="s">
        <v>431</v>
      </c>
      <c r="U1" s="987"/>
      <c r="V1" s="987"/>
      <c r="W1" s="987"/>
      <c r="X1" s="987"/>
      <c r="Y1" s="987"/>
      <c r="Z1" s="32" t="s">
        <v>432</v>
      </c>
      <c r="AA1" s="32" t="s">
        <v>196</v>
      </c>
      <c r="AB1" s="994" t="s">
        <v>493</v>
      </c>
      <c r="AC1" s="995"/>
      <c r="AD1" s="32" t="s">
        <v>432</v>
      </c>
      <c r="AE1" s="32" t="s">
        <v>198</v>
      </c>
      <c r="AF1" s="987" t="s">
        <v>436</v>
      </c>
      <c r="AG1" s="988"/>
      <c r="AH1" s="988"/>
    </row>
    <row r="2" spans="1:34" ht="26.25" customHeight="1">
      <c r="A2" s="989" t="s">
        <v>605</v>
      </c>
      <c r="B2" s="989"/>
      <c r="C2" s="501"/>
      <c r="D2" s="501" t="s">
        <v>201</v>
      </c>
      <c r="E2" s="34">
        <f>AVERAGE(O17,O30,O43,O56,O69,O82,O95,O108,O121,O134,O147,O160,O173)</f>
        <v>130.20727684013985</v>
      </c>
      <c r="F2" s="35" t="s">
        <v>40</v>
      </c>
      <c r="G2" s="36">
        <f>G1/E1</f>
        <v>40.069278567426174</v>
      </c>
      <c r="H2" s="498" t="s">
        <v>41</v>
      </c>
      <c r="I2" s="498">
        <f>COUNT(I5:I173)</f>
        <v>8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5</v>
      </c>
      <c r="AE2" s="38">
        <f>AE17+AE30+AE43+AE56+AE69+AE82+AE95+AE108+AE121+AE134+AE147+AE160+AE173</f>
        <v>2</v>
      </c>
      <c r="AF2" s="988"/>
      <c r="AG2" s="988"/>
      <c r="AH2" s="988"/>
    </row>
    <row r="3" spans="1:34" ht="30.6" customHeight="1">
      <c r="A3" s="928" t="s">
        <v>202</v>
      </c>
      <c r="B3" s="928" t="s">
        <v>42</v>
      </c>
      <c r="C3" s="985"/>
      <c r="D3" s="928" t="s">
        <v>203</v>
      </c>
      <c r="E3" s="928"/>
      <c r="F3" s="985" t="s">
        <v>43</v>
      </c>
      <c r="G3" s="977" t="s">
        <v>44</v>
      </c>
      <c r="H3" s="985" t="s">
        <v>45</v>
      </c>
      <c r="I3" s="979" t="s">
        <v>204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205</v>
      </c>
      <c r="O3" s="957" t="s">
        <v>201</v>
      </c>
      <c r="P3" s="983" t="s">
        <v>206</v>
      </c>
      <c r="Q3" s="957" t="s">
        <v>201</v>
      </c>
      <c r="R3" s="984" t="s">
        <v>449</v>
      </c>
      <c r="S3" s="958" t="s">
        <v>445</v>
      </c>
      <c r="T3" s="977" t="s">
        <v>48</v>
      </c>
      <c r="U3" s="977"/>
      <c r="V3" s="978" t="s">
        <v>49</v>
      </c>
      <c r="W3" s="979" t="s">
        <v>349</v>
      </c>
      <c r="X3" s="977" t="s">
        <v>210</v>
      </c>
      <c r="Y3" s="977"/>
      <c r="Z3" s="980" t="s">
        <v>446</v>
      </c>
      <c r="AA3" s="981"/>
      <c r="AB3" s="990" t="s">
        <v>212</v>
      </c>
      <c r="AC3" s="991"/>
      <c r="AD3" s="992" t="s">
        <v>448</v>
      </c>
      <c r="AE3" s="993"/>
      <c r="AF3" s="982" t="s">
        <v>205</v>
      </c>
      <c r="AG3" s="984" t="s">
        <v>449</v>
      </c>
      <c r="AH3" s="958" t="s">
        <v>445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508" t="s">
        <v>50</v>
      </c>
      <c r="U4" s="508" t="s">
        <v>51</v>
      </c>
      <c r="V4" s="977"/>
      <c r="W4" s="979"/>
      <c r="X4" s="502" t="s">
        <v>214</v>
      </c>
      <c r="Y4" s="502" t="s">
        <v>36</v>
      </c>
      <c r="Z4" s="508" t="s">
        <v>215</v>
      </c>
      <c r="AA4" s="508" t="s">
        <v>216</v>
      </c>
      <c r="AB4" s="991"/>
      <c r="AC4" s="991"/>
      <c r="AD4" s="508" t="s">
        <v>453</v>
      </c>
      <c r="AE4" s="39" t="s">
        <v>514</v>
      </c>
      <c r="AF4" s="982"/>
      <c r="AG4" s="984"/>
      <c r="AH4" s="958"/>
    </row>
    <row r="5" spans="1:34" ht="18.75" customHeight="1">
      <c r="A5" s="974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6283</v>
      </c>
      <c r="H5" s="45">
        <f t="shared" ref="H5:H16" si="0">F5*G5</f>
        <v>237685.88999999998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0" si="1">G5/W5*60</f>
        <v>2341.4906832298138</v>
      </c>
      <c r="O5" s="47">
        <f t="shared" ref="O5:O10" si="2">N5/M5</f>
        <v>117.07453416149069</v>
      </c>
      <c r="P5" s="48">
        <f t="shared" ref="P5:P10" si="3">M5-J5</f>
        <v>0</v>
      </c>
      <c r="Q5" s="49">
        <f t="shared" ref="Q5:Q10" si="4">O5-L5</f>
        <v>-2.9254658385093109</v>
      </c>
      <c r="R5" s="506">
        <f t="shared" ref="R5:R10" si="5">O5/L5</f>
        <v>0.97562111801242246</v>
      </c>
      <c r="S5" s="943">
        <f>R17</f>
        <v>0.94340812044290556</v>
      </c>
      <c r="T5" s="89">
        <v>0.25</v>
      </c>
      <c r="U5" s="89">
        <v>0.36180555555555555</v>
      </c>
      <c r="V5" s="502">
        <v>5</v>
      </c>
      <c r="W5" s="499">
        <f>(U5-T5)*24*60</f>
        <v>161</v>
      </c>
      <c r="X5" s="502"/>
      <c r="Y5" s="502"/>
      <c r="Z5" s="51"/>
      <c r="AA5" s="51"/>
      <c r="AB5" s="928"/>
      <c r="AC5" s="928"/>
      <c r="AD5" s="52"/>
      <c r="AE5" s="52"/>
      <c r="AF5" s="48">
        <f t="shared" ref="AF5:AF70" si="6">N5-K5</f>
        <v>-58.50931677018616</v>
      </c>
      <c r="AG5" s="506">
        <f t="shared" ref="AG5:AG70" si="7">N5/K5</f>
        <v>0.97562111801242246</v>
      </c>
      <c r="AH5" s="943">
        <f>AG17</f>
        <v>0.92718054936618421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2944</v>
      </c>
      <c r="H6" s="45">
        <f t="shared" si="0"/>
        <v>108133.12</v>
      </c>
      <c r="I6" s="499"/>
      <c r="J6" s="46">
        <v>18</v>
      </c>
      <c r="K6" s="44">
        <v>2571</v>
      </c>
      <c r="L6" s="47">
        <v>142.83333333333334</v>
      </c>
      <c r="M6" s="500">
        <v>18</v>
      </c>
      <c r="N6" s="44">
        <f t="shared" si="1"/>
        <v>2387.027027027028</v>
      </c>
      <c r="O6" s="47">
        <f t="shared" si="2"/>
        <v>132.61261261261268</v>
      </c>
      <c r="P6" s="48">
        <f t="shared" si="3"/>
        <v>0</v>
      </c>
      <c r="Q6" s="49">
        <f t="shared" si="4"/>
        <v>-10.220720720720664</v>
      </c>
      <c r="R6" s="506">
        <f t="shared" si="5"/>
        <v>0.92844302879308749</v>
      </c>
      <c r="S6" s="943"/>
      <c r="T6" s="89">
        <v>0.37638888888888888</v>
      </c>
      <c r="U6" s="89">
        <v>0.42777777777777776</v>
      </c>
      <c r="V6" s="502">
        <v>21</v>
      </c>
      <c r="W6" s="499">
        <f t="shared" ref="W6:W17" si="8">(U6-T6)*24*60</f>
        <v>73.999999999999972</v>
      </c>
      <c r="X6" s="53">
        <v>0.3659722222222222</v>
      </c>
      <c r="Y6" s="53">
        <v>0.375</v>
      </c>
      <c r="Z6" s="54"/>
      <c r="AA6" s="54"/>
      <c r="AB6" s="928"/>
      <c r="AC6" s="928"/>
      <c r="AD6" s="515"/>
      <c r="AE6" s="515"/>
      <c r="AF6" s="48">
        <f t="shared" si="6"/>
        <v>-183.972972972972</v>
      </c>
      <c r="AG6" s="506">
        <f t="shared" si="7"/>
        <v>0.92844302879308749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2005</v>
      </c>
      <c r="H7" s="45">
        <f t="shared" si="0"/>
        <v>71959.45</v>
      </c>
      <c r="I7" s="499"/>
      <c r="J7" s="46">
        <v>18</v>
      </c>
      <c r="K7" s="44">
        <v>2571</v>
      </c>
      <c r="L7" s="47">
        <v>142.83333333333334</v>
      </c>
      <c r="M7" s="500">
        <v>17</v>
      </c>
      <c r="N7" s="44">
        <f t="shared" si="1"/>
        <v>2358.8235294117653</v>
      </c>
      <c r="O7" s="47">
        <f t="shared" si="2"/>
        <v>138.75432525951561</v>
      </c>
      <c r="P7" s="48">
        <f t="shared" si="3"/>
        <v>-1</v>
      </c>
      <c r="Q7" s="49">
        <f t="shared" si="4"/>
        <v>-4.0790080738177323</v>
      </c>
      <c r="R7" s="506">
        <f t="shared" si="5"/>
        <v>0.97144218384725045</v>
      </c>
      <c r="S7" s="943"/>
      <c r="T7" s="89">
        <v>0.43263888888888885</v>
      </c>
      <c r="U7" s="89">
        <v>0.4680555555555555</v>
      </c>
      <c r="V7" s="502">
        <v>7</v>
      </c>
      <c r="W7" s="499">
        <f t="shared" si="8"/>
        <v>50.999999999999979</v>
      </c>
      <c r="X7" s="53"/>
      <c r="Y7" s="53"/>
      <c r="Z7" s="54"/>
      <c r="AA7" s="54"/>
      <c r="AB7" s="928"/>
      <c r="AC7" s="928"/>
      <c r="AD7" s="515"/>
      <c r="AE7" s="515"/>
      <c r="AF7" s="48">
        <f t="shared" si="6"/>
        <v>-212.17647058823468</v>
      </c>
      <c r="AG7" s="506">
        <f t="shared" si="7"/>
        <v>0.91747317363351433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1573</v>
      </c>
      <c r="H8" s="45">
        <f t="shared" si="0"/>
        <v>45396.78</v>
      </c>
      <c r="I8" s="499"/>
      <c r="J8" s="46">
        <v>17</v>
      </c>
      <c r="K8" s="44">
        <v>2571</v>
      </c>
      <c r="L8" s="47">
        <v>151.23529411764707</v>
      </c>
      <c r="M8" s="500">
        <v>17</v>
      </c>
      <c r="N8" s="44">
        <f t="shared" si="1"/>
        <v>2359.4999999999991</v>
      </c>
      <c r="O8" s="47">
        <f t="shared" si="2"/>
        <v>138.79411764705878</v>
      </c>
      <c r="P8" s="48">
        <f t="shared" si="3"/>
        <v>0</v>
      </c>
      <c r="Q8" s="49">
        <f t="shared" si="4"/>
        <v>-12.441176470588289</v>
      </c>
      <c r="R8" s="506">
        <f t="shared" si="5"/>
        <v>0.91773628938156326</v>
      </c>
      <c r="S8" s="943"/>
      <c r="T8" s="89">
        <v>0.50763888888888875</v>
      </c>
      <c r="U8" s="89">
        <v>0.53541666666666654</v>
      </c>
      <c r="V8" s="502">
        <v>4</v>
      </c>
      <c r="W8" s="499">
        <f t="shared" si="8"/>
        <v>40.000000000000014</v>
      </c>
      <c r="X8" s="53"/>
      <c r="Y8" s="53"/>
      <c r="Z8" s="54"/>
      <c r="AA8" s="54"/>
      <c r="AB8" s="928"/>
      <c r="AC8" s="928"/>
      <c r="AD8" s="515"/>
      <c r="AE8" s="515"/>
      <c r="AF8" s="48">
        <f t="shared" si="6"/>
        <v>-211.50000000000091</v>
      </c>
      <c r="AG8" s="506">
        <f t="shared" si="7"/>
        <v>0.91773628938156326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2511</v>
      </c>
      <c r="H9" s="45">
        <f t="shared" si="0"/>
        <v>78117.209999999992</v>
      </c>
      <c r="I9" s="515"/>
      <c r="J9" s="46">
        <v>18</v>
      </c>
      <c r="K9" s="44">
        <v>2769</v>
      </c>
      <c r="L9" s="47">
        <v>153.83333333333334</v>
      </c>
      <c r="M9" s="500">
        <v>18</v>
      </c>
      <c r="N9" s="44">
        <f t="shared" si="1"/>
        <v>2511.0000000000023</v>
      </c>
      <c r="O9" s="47">
        <f t="shared" si="2"/>
        <v>139.50000000000011</v>
      </c>
      <c r="P9" s="48">
        <f t="shared" si="3"/>
        <v>0</v>
      </c>
      <c r="Q9" s="49">
        <f t="shared" si="4"/>
        <v>-14.333333333333229</v>
      </c>
      <c r="R9" s="506">
        <f t="shared" si="5"/>
        <v>0.90682556879740051</v>
      </c>
      <c r="S9" s="943"/>
      <c r="T9" s="89">
        <v>0.54027777777777763</v>
      </c>
      <c r="U9" s="89">
        <v>0.58194444444444426</v>
      </c>
      <c r="V9" s="502">
        <v>7</v>
      </c>
      <c r="W9" s="499">
        <f t="shared" si="8"/>
        <v>59.999999999999943</v>
      </c>
      <c r="X9" s="53"/>
      <c r="Y9" s="53"/>
      <c r="Z9" s="54"/>
      <c r="AA9" s="54"/>
      <c r="AB9" s="928"/>
      <c r="AC9" s="928"/>
      <c r="AD9" s="515"/>
      <c r="AE9" s="515"/>
      <c r="AF9" s="48">
        <f t="shared" si="6"/>
        <v>-257.99999999999773</v>
      </c>
      <c r="AG9" s="506">
        <f t="shared" si="7"/>
        <v>0.90682556879740062</v>
      </c>
      <c r="AH9" s="943"/>
    </row>
    <row r="10" spans="1:34" ht="19.2" customHeight="1">
      <c r="A10" s="976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4426</v>
      </c>
      <c r="H10" s="45">
        <f t="shared" si="0"/>
        <v>167302.79999999999</v>
      </c>
      <c r="I10" s="499"/>
      <c r="J10" s="46">
        <v>20</v>
      </c>
      <c r="K10" s="44">
        <v>2769</v>
      </c>
      <c r="L10" s="47">
        <v>138.44999999999999</v>
      </c>
      <c r="M10" s="500">
        <v>19</v>
      </c>
      <c r="N10" s="44">
        <f t="shared" si="1"/>
        <v>2553.4615384615395</v>
      </c>
      <c r="O10" s="47">
        <f t="shared" si="2"/>
        <v>134.39271255060734</v>
      </c>
      <c r="P10" s="48">
        <f t="shared" si="3"/>
        <v>-1</v>
      </c>
      <c r="Q10" s="49">
        <f t="shared" si="4"/>
        <v>-4.0572874493926463</v>
      </c>
      <c r="R10" s="506">
        <f t="shared" si="5"/>
        <v>0.97069492633158072</v>
      </c>
      <c r="S10" s="944"/>
      <c r="T10" s="89">
        <v>0.59722222222222199</v>
      </c>
      <c r="U10" s="89">
        <v>0.66944444444444418</v>
      </c>
      <c r="V10" s="502">
        <v>22</v>
      </c>
      <c r="W10" s="499">
        <f t="shared" si="8"/>
        <v>103.99999999999994</v>
      </c>
      <c r="X10" s="53">
        <v>0.58611111111111114</v>
      </c>
      <c r="Y10" s="53">
        <v>0.59583333333333333</v>
      </c>
      <c r="Z10" s="54"/>
      <c r="AA10" s="54"/>
      <c r="AB10" s="928"/>
      <c r="AC10" s="928"/>
      <c r="AD10" s="515">
        <v>1</v>
      </c>
      <c r="AE10" s="515"/>
      <c r="AF10" s="48">
        <f t="shared" si="6"/>
        <v>-215.53846153846052</v>
      </c>
      <c r="AG10" s="506">
        <f t="shared" si="7"/>
        <v>0.92216018001500166</v>
      </c>
      <c r="AH10" s="944"/>
    </row>
    <row r="11" spans="1:34" ht="19.2" customHeight="1">
      <c r="A11" s="976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99"/>
      <c r="J11" s="46"/>
      <c r="K11" s="44"/>
      <c r="L11" s="47"/>
      <c r="M11" s="500"/>
      <c r="N11" s="44"/>
      <c r="O11" s="47"/>
      <c r="P11" s="48"/>
      <c r="Q11" s="49"/>
      <c r="R11" s="506"/>
      <c r="S11" s="944"/>
      <c r="T11" s="89"/>
      <c r="U11" s="89"/>
      <c r="V11" s="502"/>
      <c r="W11" s="499">
        <f t="shared" si="8"/>
        <v>0</v>
      </c>
      <c r="X11" s="53"/>
      <c r="Y11" s="53"/>
      <c r="Z11" s="54"/>
      <c r="AA11" s="54"/>
      <c r="AB11" s="928"/>
      <c r="AC11" s="928"/>
      <c r="AD11" s="515"/>
      <c r="AE11" s="515"/>
      <c r="AF11" s="48">
        <f t="shared" si="6"/>
        <v>0</v>
      </c>
      <c r="AG11" s="506" t="e">
        <f t="shared" si="7"/>
        <v>#DIV/0!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944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928"/>
      <c r="AC12" s="928"/>
      <c r="AD12" s="515"/>
      <c r="AE12" s="515"/>
      <c r="AF12" s="48">
        <f t="shared" si="6"/>
        <v>0</v>
      </c>
      <c r="AG12" s="506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944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928"/>
      <c r="AC13" s="928"/>
      <c r="AD13" s="515"/>
      <c r="AE13" s="515"/>
      <c r="AF13" s="48">
        <f t="shared" si="6"/>
        <v>0</v>
      </c>
      <c r="AG13" s="506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944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928"/>
      <c r="AC14" s="928"/>
      <c r="AD14" s="515"/>
      <c r="AE14" s="515"/>
      <c r="AF14" s="48">
        <f t="shared" si="6"/>
        <v>0</v>
      </c>
      <c r="AG14" s="506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944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928"/>
      <c r="AC15" s="928"/>
      <c r="AD15" s="515"/>
      <c r="AE15" s="515"/>
      <c r="AF15" s="48">
        <f t="shared" si="6"/>
        <v>0</v>
      </c>
      <c r="AG15" s="506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944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928"/>
      <c r="AC16" s="928"/>
      <c r="AD16" s="515"/>
      <c r="AE16" s="515"/>
      <c r="AF16" s="48">
        <f t="shared" si="6"/>
        <v>0</v>
      </c>
      <c r="AG16" s="506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220</v>
      </c>
      <c r="D17" s="938" t="s">
        <v>239</v>
      </c>
      <c r="E17" s="938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2418.5504630216915</v>
      </c>
      <c r="O17" s="73">
        <f t="shared" si="9"/>
        <v>133.52138370521422</v>
      </c>
      <c r="P17" s="65">
        <f t="shared" ref="P17:P26" si="10">M17-J17</f>
        <v>-0.33333333333333215</v>
      </c>
      <c r="Q17" s="74">
        <f t="shared" ref="Q17:Q26" si="11">O17-L17</f>
        <v>-8.0094986477269572</v>
      </c>
      <c r="R17" s="75">
        <f>O17/L17</f>
        <v>0.94340812044290556</v>
      </c>
      <c r="S17" s="944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0</v>
      </c>
      <c r="AF17" s="65">
        <f t="shared" si="6"/>
        <v>-189.94953697830852</v>
      </c>
      <c r="AG17" s="507">
        <f t="shared" si="7"/>
        <v>0.92718054936618421</v>
      </c>
      <c r="AH17" s="944"/>
    </row>
    <row r="18" spans="1:34" ht="19.2" customHeight="1">
      <c r="A18" s="92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538</v>
      </c>
      <c r="H18" s="84">
        <f t="shared" ref="H18:H29" si="12">F18*G18</f>
        <v>14795</v>
      </c>
      <c r="I18" s="5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1291.2000000000005</v>
      </c>
      <c r="O18" s="86">
        <f t="shared" ref="O18:O26" si="14">N18/M18</f>
        <v>107.60000000000004</v>
      </c>
      <c r="P18" s="54">
        <f t="shared" si="10"/>
        <v>0</v>
      </c>
      <c r="Q18" s="88">
        <f t="shared" si="11"/>
        <v>-59.06666666666662</v>
      </c>
      <c r="R18" s="509">
        <f t="shared" ref="R18:R26" si="15">O18/L18</f>
        <v>0.64560000000000028</v>
      </c>
      <c r="S18" s="927">
        <f>R30</f>
        <v>0.86595322853191126</v>
      </c>
      <c r="T18" s="89">
        <v>0.125</v>
      </c>
      <c r="U18" s="89">
        <v>0.1423611111111111</v>
      </c>
      <c r="V18" s="515">
        <v>5</v>
      </c>
      <c r="W18" s="90">
        <f>(U18-T18)*24*60</f>
        <v>24.999999999999993</v>
      </c>
      <c r="X18" s="86"/>
      <c r="Y18" s="86"/>
      <c r="Z18" s="54"/>
      <c r="AA18" s="54"/>
      <c r="AB18" s="928"/>
      <c r="AC18" s="928"/>
      <c r="AD18" s="515"/>
      <c r="AE18" s="515"/>
      <c r="AF18" s="91">
        <f t="shared" si="6"/>
        <v>-708.7999999999995</v>
      </c>
      <c r="AG18" s="92">
        <f t="shared" si="7"/>
        <v>0.64560000000000028</v>
      </c>
      <c r="AH18" s="969">
        <f>AG30</f>
        <v>0.87955976369404643</v>
      </c>
    </row>
    <row r="19" spans="1:34" ht="19.2" customHeight="1">
      <c r="A19" s="926"/>
      <c r="B19" s="513" t="s">
        <v>102</v>
      </c>
      <c r="C19" s="512"/>
      <c r="D19" s="82" t="s">
        <v>168</v>
      </c>
      <c r="E19" s="83"/>
      <c r="F19" s="273">
        <v>44.3</v>
      </c>
      <c r="G19" s="57">
        <v>1508</v>
      </c>
      <c r="H19" s="84">
        <f t="shared" si="12"/>
        <v>66804.399999999994</v>
      </c>
      <c r="I19" s="51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1413.7499999999998</v>
      </c>
      <c r="O19" s="95">
        <f t="shared" si="14"/>
        <v>78.541666666666657</v>
      </c>
      <c r="P19" s="54">
        <f t="shared" si="10"/>
        <v>0</v>
      </c>
      <c r="Q19" s="88">
        <f t="shared" si="11"/>
        <v>-8.4027777777777857</v>
      </c>
      <c r="R19" s="509">
        <f t="shared" si="15"/>
        <v>0.90335463258785931</v>
      </c>
      <c r="S19" s="927"/>
      <c r="T19" s="89">
        <v>0.14652777777777778</v>
      </c>
      <c r="U19" s="89">
        <v>0.19097222222222224</v>
      </c>
      <c r="V19" s="515">
        <v>6</v>
      </c>
      <c r="W19" s="90">
        <f>(U19-T19)*24*60</f>
        <v>64.000000000000014</v>
      </c>
      <c r="X19" s="96"/>
      <c r="Y19" s="96"/>
      <c r="Z19" s="54"/>
      <c r="AA19" s="54"/>
      <c r="AB19" s="928"/>
      <c r="AC19" s="928"/>
      <c r="AD19" s="515"/>
      <c r="AE19" s="515"/>
      <c r="AF19" s="48">
        <f t="shared" si="6"/>
        <v>-151.25000000000023</v>
      </c>
      <c r="AG19" s="506">
        <f t="shared" si="7"/>
        <v>0.90335463258785931</v>
      </c>
      <c r="AH19" s="970"/>
    </row>
    <row r="20" spans="1:34" ht="19.2" customHeight="1">
      <c r="A20" s="926"/>
      <c r="B20" s="513" t="s">
        <v>102</v>
      </c>
      <c r="C20" s="55"/>
      <c r="D20" s="42" t="s">
        <v>174</v>
      </c>
      <c r="E20" s="83"/>
      <c r="F20" s="273">
        <v>49.91</v>
      </c>
      <c r="G20" s="57">
        <v>2260</v>
      </c>
      <c r="H20" s="84">
        <f t="shared" si="12"/>
        <v>112796.59999999999</v>
      </c>
      <c r="I20" s="5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1442.5531914893613</v>
      </c>
      <c r="O20" s="95">
        <f t="shared" si="14"/>
        <v>84.856070087609496</v>
      </c>
      <c r="P20" s="54">
        <f t="shared" si="10"/>
        <v>0</v>
      </c>
      <c r="Q20" s="88">
        <f t="shared" si="11"/>
        <v>-7.2027534418022725</v>
      </c>
      <c r="R20" s="509">
        <f t="shared" si="15"/>
        <v>0.92175922778872932</v>
      </c>
      <c r="S20" s="927"/>
      <c r="T20" s="89">
        <v>0.20625000000000002</v>
      </c>
      <c r="U20" s="89">
        <v>0.27152777777777781</v>
      </c>
      <c r="V20" s="515">
        <v>22</v>
      </c>
      <c r="W20" s="90">
        <f t="shared" ref="W20:W29" si="16">(U20-T20)*24*60</f>
        <v>94.000000000000028</v>
      </c>
      <c r="X20" s="96">
        <v>0.19513888888888889</v>
      </c>
      <c r="Y20" s="96">
        <v>0.20486111111111113</v>
      </c>
      <c r="Z20" s="54"/>
      <c r="AA20" s="54"/>
      <c r="AB20" s="928"/>
      <c r="AC20" s="928"/>
      <c r="AD20" s="515"/>
      <c r="AE20" s="515"/>
      <c r="AF20" s="91">
        <f t="shared" si="6"/>
        <v>-122.44680851063868</v>
      </c>
      <c r="AG20" s="92">
        <f t="shared" si="7"/>
        <v>0.92175922778872932</v>
      </c>
      <c r="AH20" s="970"/>
    </row>
    <row r="21" spans="1:34" ht="19.2" customHeight="1">
      <c r="A21" s="926"/>
      <c r="B21" s="513" t="s">
        <v>102</v>
      </c>
      <c r="C21" s="97"/>
      <c r="D21" s="98" t="s">
        <v>164</v>
      </c>
      <c r="E21" s="43"/>
      <c r="F21" s="273">
        <v>50.67</v>
      </c>
      <c r="G21" s="44">
        <v>2510.25</v>
      </c>
      <c r="H21" s="84">
        <f t="shared" si="12"/>
        <v>127194.36750000001</v>
      </c>
      <c r="I21" s="50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1381.7889908256877</v>
      </c>
      <c r="O21" s="95">
        <f t="shared" si="14"/>
        <v>72.725736359246724</v>
      </c>
      <c r="P21" s="54">
        <f t="shared" si="10"/>
        <v>0</v>
      </c>
      <c r="Q21" s="88">
        <f t="shared" si="11"/>
        <v>-6.2216320618059058</v>
      </c>
      <c r="R21" s="509">
        <f t="shared" si="15"/>
        <v>0.92119266055045856</v>
      </c>
      <c r="S21" s="927"/>
      <c r="T21" s="89">
        <v>0.27638888888888891</v>
      </c>
      <c r="U21" s="89">
        <v>0.35208333333333336</v>
      </c>
      <c r="V21" s="515">
        <v>7</v>
      </c>
      <c r="W21" s="90">
        <f t="shared" si="16"/>
        <v>109.00000000000001</v>
      </c>
      <c r="X21" s="96"/>
      <c r="Y21" s="96"/>
      <c r="Z21" s="54"/>
      <c r="AA21" s="54"/>
      <c r="AB21" s="928"/>
      <c r="AC21" s="928"/>
      <c r="AD21" s="515"/>
      <c r="AE21" s="515"/>
      <c r="AF21" s="48">
        <f t="shared" si="6"/>
        <v>-118.21100917431227</v>
      </c>
      <c r="AG21" s="506">
        <f t="shared" si="7"/>
        <v>0.92119266055045845</v>
      </c>
      <c r="AH21" s="971"/>
    </row>
    <row r="22" spans="1:34" ht="19.2" customHeight="1">
      <c r="A22" s="926"/>
      <c r="B22" s="513" t="s">
        <v>100</v>
      </c>
      <c r="C22" s="97"/>
      <c r="D22" s="42" t="s">
        <v>173</v>
      </c>
      <c r="E22" s="43"/>
      <c r="F22" s="273">
        <v>46.93</v>
      </c>
      <c r="G22" s="44">
        <v>1612</v>
      </c>
      <c r="H22" s="84">
        <f t="shared" si="12"/>
        <v>75651.16</v>
      </c>
      <c r="I22" s="502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2149.3333333333335</v>
      </c>
      <c r="O22" s="95">
        <f t="shared" si="14"/>
        <v>102.34920634920636</v>
      </c>
      <c r="P22" s="54">
        <f t="shared" si="10"/>
        <v>0</v>
      </c>
      <c r="Q22" s="88">
        <f t="shared" si="11"/>
        <v>-11.936507936507937</v>
      </c>
      <c r="R22" s="509">
        <f t="shared" si="15"/>
        <v>0.89555555555555555</v>
      </c>
      <c r="S22" s="927"/>
      <c r="T22" s="89">
        <v>0.36736111111111114</v>
      </c>
      <c r="U22" s="89">
        <v>0.39861111111111114</v>
      </c>
      <c r="V22" s="515">
        <v>22</v>
      </c>
      <c r="W22" s="90">
        <f t="shared" si="16"/>
        <v>45</v>
      </c>
      <c r="X22" s="96">
        <v>0.35625000000000001</v>
      </c>
      <c r="Y22" s="96">
        <v>0.3659722222222222</v>
      </c>
      <c r="Z22" s="54"/>
      <c r="AA22" s="54"/>
      <c r="AB22" s="928"/>
      <c r="AC22" s="928"/>
      <c r="AD22" s="515"/>
      <c r="AE22" s="515"/>
      <c r="AF22" s="91">
        <f t="shared" si="6"/>
        <v>-250.66666666666652</v>
      </c>
      <c r="AG22" s="92">
        <f t="shared" si="7"/>
        <v>0.89555555555555566</v>
      </c>
      <c r="AH22" s="971"/>
    </row>
    <row r="23" spans="1:34" ht="19.2" customHeight="1">
      <c r="A23" s="926"/>
      <c r="B23" s="513" t="s">
        <v>100</v>
      </c>
      <c r="C23" s="97"/>
      <c r="D23" s="42" t="s">
        <v>163</v>
      </c>
      <c r="E23" s="43"/>
      <c r="F23" s="273">
        <v>46.93</v>
      </c>
      <c r="G23" s="44">
        <v>795</v>
      </c>
      <c r="H23" s="84">
        <f t="shared" si="12"/>
        <v>37309.35</v>
      </c>
      <c r="I23" s="502"/>
      <c r="J23" s="93">
        <v>19</v>
      </c>
      <c r="K23" s="44">
        <v>2400</v>
      </c>
      <c r="L23" s="47">
        <v>126.31578947368421</v>
      </c>
      <c r="M23" s="93">
        <v>18</v>
      </c>
      <c r="N23" s="94">
        <f t="shared" si="13"/>
        <v>2168.181818181818</v>
      </c>
      <c r="O23" s="95">
        <f t="shared" si="14"/>
        <v>120.45454545454544</v>
      </c>
      <c r="P23" s="54">
        <f t="shared" si="10"/>
        <v>-1</v>
      </c>
      <c r="Q23" s="88">
        <f t="shared" si="11"/>
        <v>-5.8612440191387662</v>
      </c>
      <c r="R23" s="509">
        <f t="shared" si="15"/>
        <v>0.95359848484848475</v>
      </c>
      <c r="S23" s="927"/>
      <c r="T23" s="89">
        <v>0.40347222222222223</v>
      </c>
      <c r="U23" s="89">
        <v>0.41875000000000001</v>
      </c>
      <c r="V23" s="515">
        <v>7</v>
      </c>
      <c r="W23" s="90">
        <f t="shared" si="16"/>
        <v>22</v>
      </c>
      <c r="X23" s="96"/>
      <c r="Y23" s="96"/>
      <c r="Z23" s="54"/>
      <c r="AA23" s="54"/>
      <c r="AB23" s="928"/>
      <c r="AC23" s="928"/>
      <c r="AD23" s="515"/>
      <c r="AE23" s="515"/>
      <c r="AF23" s="48">
        <f t="shared" si="6"/>
        <v>-231.81818181818198</v>
      </c>
      <c r="AG23" s="506">
        <f t="shared" si="7"/>
        <v>0.90340909090909083</v>
      </c>
      <c r="AH23" s="971"/>
    </row>
    <row r="24" spans="1:34" ht="19.2" customHeight="1">
      <c r="A24" s="926"/>
      <c r="B24" s="513" t="s">
        <v>100</v>
      </c>
      <c r="C24" s="81"/>
      <c r="D24" s="82" t="s">
        <v>170</v>
      </c>
      <c r="E24" s="83"/>
      <c r="F24" s="273">
        <v>43.96</v>
      </c>
      <c r="G24" s="57">
        <v>1082</v>
      </c>
      <c r="H24" s="84">
        <f t="shared" si="12"/>
        <v>47564.72</v>
      </c>
      <c r="I24" s="502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2164.0000000000018</v>
      </c>
      <c r="O24" s="95">
        <f t="shared" si="14"/>
        <v>113.89473684210536</v>
      </c>
      <c r="P24" s="54">
        <f t="shared" si="10"/>
        <v>0</v>
      </c>
      <c r="Q24" s="88">
        <f t="shared" si="11"/>
        <v>-12.421052631578846</v>
      </c>
      <c r="R24" s="509">
        <f t="shared" si="15"/>
        <v>0.9016666666666675</v>
      </c>
      <c r="S24" s="927"/>
      <c r="T24" s="89">
        <v>0.4236111111111111</v>
      </c>
      <c r="U24" s="89">
        <v>0.44444444444444442</v>
      </c>
      <c r="V24" s="515">
        <v>7</v>
      </c>
      <c r="W24" s="90">
        <f t="shared" si="16"/>
        <v>29.999999999999972</v>
      </c>
      <c r="X24" s="96"/>
      <c r="Y24" s="96"/>
      <c r="Z24" s="54"/>
      <c r="AA24" s="54"/>
      <c r="AB24" s="928"/>
      <c r="AC24" s="928"/>
      <c r="AD24" s="515"/>
      <c r="AE24" s="515"/>
      <c r="AF24" s="91">
        <f t="shared" si="6"/>
        <v>-235.99999999999818</v>
      </c>
      <c r="AG24" s="92">
        <f t="shared" si="7"/>
        <v>0.90166666666666739</v>
      </c>
      <c r="AH24" s="971"/>
    </row>
    <row r="25" spans="1:34" ht="19.2" customHeight="1">
      <c r="A25" s="926"/>
      <c r="B25" s="513" t="s">
        <v>100</v>
      </c>
      <c r="C25" s="81"/>
      <c r="D25" s="82" t="s">
        <v>188</v>
      </c>
      <c r="E25" s="83"/>
      <c r="F25" s="273">
        <v>48.4</v>
      </c>
      <c r="G25" s="57">
        <v>1593</v>
      </c>
      <c r="H25" s="84">
        <f t="shared" si="12"/>
        <v>77101.2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2331.2195121951208</v>
      </c>
      <c r="O25" s="95">
        <f t="shared" si="14"/>
        <v>129.51219512195115</v>
      </c>
      <c r="P25" s="54">
        <f t="shared" si="10"/>
        <v>1</v>
      </c>
      <c r="Q25" s="88">
        <f t="shared" si="11"/>
        <v>-21.723098995695921</v>
      </c>
      <c r="R25" s="509">
        <f t="shared" si="15"/>
        <v>0.85636223923499388</v>
      </c>
      <c r="S25" s="927"/>
      <c r="T25" s="89">
        <v>0.44861111111111107</v>
      </c>
      <c r="U25" s="89">
        <v>0.4770833333333333</v>
      </c>
      <c r="V25" s="515">
        <v>6</v>
      </c>
      <c r="W25" s="90">
        <f t="shared" si="16"/>
        <v>41.000000000000014</v>
      </c>
      <c r="X25" s="515"/>
      <c r="Y25" s="515"/>
      <c r="Z25" s="54"/>
      <c r="AA25" s="54"/>
      <c r="AB25" s="928"/>
      <c r="AC25" s="928"/>
      <c r="AD25" s="515"/>
      <c r="AE25" s="515"/>
      <c r="AF25" s="48">
        <f t="shared" si="6"/>
        <v>-239.78048780487916</v>
      </c>
      <c r="AG25" s="506">
        <f t="shared" si="7"/>
        <v>0.90673648860175837</v>
      </c>
      <c r="AH25" s="971"/>
    </row>
    <row r="26" spans="1:34" ht="19.2" customHeight="1">
      <c r="A26" s="926"/>
      <c r="B26" s="513" t="s">
        <v>100</v>
      </c>
      <c r="C26" s="81"/>
      <c r="D26" s="82" t="s">
        <v>59</v>
      </c>
      <c r="E26" s="83"/>
      <c r="F26" s="273">
        <v>36.729999999999997</v>
      </c>
      <c r="G26" s="57">
        <v>2158</v>
      </c>
      <c r="H26" s="84">
        <f t="shared" si="12"/>
        <v>79263.34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2194.5762711864422</v>
      </c>
      <c r="O26" s="95">
        <f t="shared" si="14"/>
        <v>121.92090395480234</v>
      </c>
      <c r="P26" s="54">
        <f t="shared" si="10"/>
        <v>0</v>
      </c>
      <c r="Q26" s="88">
        <f t="shared" si="11"/>
        <v>-11.412429378531002</v>
      </c>
      <c r="R26" s="509">
        <f t="shared" si="15"/>
        <v>0.91440677966101747</v>
      </c>
      <c r="S26" s="927"/>
      <c r="T26" s="89">
        <v>0.51736111111111105</v>
      </c>
      <c r="U26" s="89">
        <v>0.55833333333333324</v>
      </c>
      <c r="V26" s="515">
        <v>5</v>
      </c>
      <c r="W26" s="90">
        <f t="shared" si="16"/>
        <v>58.99999999999995</v>
      </c>
      <c r="X26" s="515"/>
      <c r="Y26" s="515"/>
      <c r="Z26" s="54"/>
      <c r="AA26" s="54"/>
      <c r="AB26" s="928"/>
      <c r="AC26" s="928"/>
      <c r="AD26" s="515"/>
      <c r="AE26" s="515"/>
      <c r="AF26" s="91">
        <f t="shared" si="6"/>
        <v>-205.42372881355777</v>
      </c>
      <c r="AG26" s="92">
        <f t="shared" si="7"/>
        <v>0.91440677966101758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09"/>
      <c r="S27" s="927"/>
      <c r="T27" s="89"/>
      <c r="U27" s="89"/>
      <c r="V27" s="515"/>
      <c r="W27" s="90">
        <f t="shared" si="16"/>
        <v>0</v>
      </c>
      <c r="X27" s="515"/>
      <c r="Y27" s="515"/>
      <c r="Z27" s="54"/>
      <c r="AA27" s="54"/>
      <c r="AB27" s="928"/>
      <c r="AC27" s="928"/>
      <c r="AD27" s="515"/>
      <c r="AE27" s="515"/>
      <c r="AF27" s="48">
        <f t="shared" si="6"/>
        <v>0</v>
      </c>
      <c r="AG27" s="506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09"/>
      <c r="S28" s="927"/>
      <c r="T28" s="89"/>
      <c r="U28" s="89"/>
      <c r="V28" s="515"/>
      <c r="W28" s="90">
        <f t="shared" si="16"/>
        <v>0</v>
      </c>
      <c r="X28" s="515"/>
      <c r="Y28" s="515"/>
      <c r="Z28" s="54"/>
      <c r="AA28" s="54"/>
      <c r="AB28" s="928"/>
      <c r="AC28" s="928"/>
      <c r="AD28" s="515"/>
      <c r="AE28" s="515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927"/>
      <c r="T29" s="89"/>
      <c r="U29" s="89"/>
      <c r="V29" s="515"/>
      <c r="W29" s="90">
        <f t="shared" si="16"/>
        <v>0</v>
      </c>
      <c r="X29" s="515"/>
      <c r="Y29" s="515"/>
      <c r="Z29" s="54"/>
      <c r="AA29" s="54"/>
      <c r="AB29" s="928"/>
      <c r="AC29" s="928"/>
      <c r="AD29" s="515"/>
      <c r="AE29" s="515"/>
      <c r="AF29" s="48">
        <f t="shared" si="6"/>
        <v>0</v>
      </c>
      <c r="AG29" s="506"/>
      <c r="AH29" s="971"/>
    </row>
    <row r="30" spans="1:34" ht="19.2" customHeight="1">
      <c r="A30" s="926"/>
      <c r="B30" s="99">
        <v>0</v>
      </c>
      <c r="C30" s="100" t="s">
        <v>606</v>
      </c>
      <c r="D30" s="973" t="s">
        <v>607</v>
      </c>
      <c r="E30" s="973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17.777777777777779</v>
      </c>
      <c r="N30" s="101">
        <f t="shared" si="17"/>
        <v>1837.4003463568629</v>
      </c>
      <c r="O30" s="104">
        <f t="shared" si="17"/>
        <v>103.53945120401482</v>
      </c>
      <c r="P30" s="54">
        <f t="shared" ref="P30:P37" si="18">M30-J30</f>
        <v>0</v>
      </c>
      <c r="Q30" s="88">
        <f t="shared" ref="Q30:Q37" si="19">O30-L30</f>
        <v>-16.027573656611693</v>
      </c>
      <c r="R30" s="105">
        <f t="shared" ref="R30:R37" si="20">O30/L30</f>
        <v>0.86595322853191126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0</v>
      </c>
      <c r="AE30" s="107">
        <f>SUM(AE18:AE29)</f>
        <v>0</v>
      </c>
      <c r="AF30" s="108">
        <f t="shared" si="6"/>
        <v>-251.59965364313712</v>
      </c>
      <c r="AG30" s="109">
        <f t="shared" ref="AG30" si="21">N30/K30</f>
        <v>0.87955976369404643</v>
      </c>
      <c r="AH30" s="972"/>
    </row>
    <row r="31" spans="1:34" ht="19.2" customHeight="1">
      <c r="A31" s="963" t="s">
        <v>608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1639.95</v>
      </c>
      <c r="H31" s="112">
        <f t="shared" ref="H31:H41" si="22">F31*G31</f>
        <v>43458.675000000003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1447.0147058823529</v>
      </c>
      <c r="O31" s="115">
        <f t="shared" ref="O31:O37" si="24">N31/M31</f>
        <v>120.58455882352941</v>
      </c>
      <c r="P31" s="116">
        <f t="shared" si="18"/>
        <v>0</v>
      </c>
      <c r="Q31" s="117">
        <f t="shared" si="19"/>
        <v>-46.082107843137251</v>
      </c>
      <c r="R31" s="510">
        <f t="shared" si="20"/>
        <v>0.72350735294117652</v>
      </c>
      <c r="S31" s="964">
        <f>R43</f>
        <v>0.87774375662063142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-552.98529411764707</v>
      </c>
      <c r="AG31" s="120">
        <f t="shared" si="7"/>
        <v>0.72350735294117652</v>
      </c>
      <c r="AH31" s="942">
        <f>AG43</f>
        <v>0.86925152126240512</v>
      </c>
    </row>
    <row r="32" spans="1:34" ht="19.2" customHeight="1">
      <c r="A32" s="956"/>
      <c r="B32" s="121" t="s">
        <v>104</v>
      </c>
      <c r="C32" s="122"/>
      <c r="D32" s="42" t="s">
        <v>61</v>
      </c>
      <c r="E32" s="43"/>
      <c r="F32" s="273">
        <v>35.33</v>
      </c>
      <c r="G32" s="134">
        <v>1816</v>
      </c>
      <c r="H32" s="84">
        <f t="shared" si="22"/>
        <v>64159.28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1945.7142857142858</v>
      </c>
      <c r="O32" s="47">
        <f t="shared" si="24"/>
        <v>162.14285714285714</v>
      </c>
      <c r="P32" s="116">
        <f t="shared" si="18"/>
        <v>0</v>
      </c>
      <c r="Q32" s="49">
        <f t="shared" si="19"/>
        <v>-14.357142857142861</v>
      </c>
      <c r="R32" s="506">
        <f t="shared" si="20"/>
        <v>0.91865641440712265</v>
      </c>
      <c r="S32" s="927"/>
      <c r="T32" s="89">
        <v>0.17569444444444443</v>
      </c>
      <c r="U32" s="89">
        <v>0.21458333333333332</v>
      </c>
      <c r="V32" s="142">
        <v>5</v>
      </c>
      <c r="W32" s="90">
        <f t="shared" si="25"/>
        <v>56</v>
      </c>
      <c r="X32" s="123"/>
      <c r="Y32" s="123"/>
      <c r="Z32" s="124"/>
      <c r="AA32" s="124"/>
      <c r="AB32" s="928"/>
      <c r="AC32" s="928"/>
      <c r="AD32" s="515"/>
      <c r="AE32" s="515"/>
      <c r="AF32" s="48">
        <f t="shared" si="6"/>
        <v>-172.28571428571422</v>
      </c>
      <c r="AG32" s="506">
        <f t="shared" si="7"/>
        <v>0.91865641440712265</v>
      </c>
      <c r="AH32" s="943"/>
    </row>
    <row r="33" spans="1:34" ht="19.2" customHeight="1">
      <c r="A33" s="956"/>
      <c r="B33" s="121" t="s">
        <v>104</v>
      </c>
      <c r="C33" s="515"/>
      <c r="D33" s="42" t="s">
        <v>87</v>
      </c>
      <c r="E33" s="83"/>
      <c r="F33" s="273">
        <v>34.229999999999997</v>
      </c>
      <c r="G33" s="134">
        <v>2062.9</v>
      </c>
      <c r="H33" s="84">
        <f t="shared" si="22"/>
        <v>70613.066999999995</v>
      </c>
      <c r="I33" s="51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2062.9000000000005</v>
      </c>
      <c r="O33" s="47">
        <f t="shared" si="24"/>
        <v>158.68461538461543</v>
      </c>
      <c r="P33" s="116">
        <f t="shared" si="18"/>
        <v>0</v>
      </c>
      <c r="Q33" s="49">
        <f t="shared" si="19"/>
        <v>-14.392307692307639</v>
      </c>
      <c r="R33" s="506">
        <f t="shared" si="20"/>
        <v>0.91684444444444479</v>
      </c>
      <c r="S33" s="927"/>
      <c r="T33" s="89">
        <v>0.2298611111111111</v>
      </c>
      <c r="U33" s="89">
        <v>0.27152777777777776</v>
      </c>
      <c r="V33" s="142">
        <v>22</v>
      </c>
      <c r="W33" s="90">
        <f t="shared" si="25"/>
        <v>59.999999999999986</v>
      </c>
      <c r="X33" s="123">
        <v>0.21875</v>
      </c>
      <c r="Y33" s="123">
        <v>0.22847222222222222</v>
      </c>
      <c r="Z33" s="124"/>
      <c r="AA33" s="124"/>
      <c r="AB33" s="928"/>
      <c r="AC33" s="928"/>
      <c r="AD33" s="515"/>
      <c r="AE33" s="515"/>
      <c r="AF33" s="48">
        <f t="shared" si="6"/>
        <v>-187.09999999999945</v>
      </c>
      <c r="AG33" s="125">
        <f t="shared" si="7"/>
        <v>0.91684444444444468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800</v>
      </c>
      <c r="H34" s="84">
        <f t="shared" si="22"/>
        <v>20208</v>
      </c>
      <c r="I34" s="51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2000.0000000000005</v>
      </c>
      <c r="O34" s="47">
        <f t="shared" si="24"/>
        <v>285.71428571428578</v>
      </c>
      <c r="P34" s="116">
        <f t="shared" si="18"/>
        <v>0</v>
      </c>
      <c r="Q34" s="49">
        <f t="shared" si="19"/>
        <v>-28.571428571428498</v>
      </c>
      <c r="R34" s="506">
        <f t="shared" si="20"/>
        <v>0.90909090909090928</v>
      </c>
      <c r="S34" s="927"/>
      <c r="T34" s="89">
        <v>0.27499999999999997</v>
      </c>
      <c r="U34" s="89">
        <v>0.29166666666666663</v>
      </c>
      <c r="V34" s="137">
        <v>5</v>
      </c>
      <c r="W34" s="90">
        <f t="shared" si="25"/>
        <v>23.999999999999993</v>
      </c>
      <c r="X34" s="123"/>
      <c r="Y34" s="123"/>
      <c r="Z34" s="124"/>
      <c r="AA34" s="124"/>
      <c r="AB34" s="928"/>
      <c r="AC34" s="928"/>
      <c r="AD34" s="515"/>
      <c r="AE34" s="515"/>
      <c r="AF34" s="48">
        <f t="shared" si="6"/>
        <v>-199.99999999999955</v>
      </c>
      <c r="AG34" s="125">
        <f t="shared" si="7"/>
        <v>0.90909090909090928</v>
      </c>
      <c r="AH34" s="943"/>
    </row>
    <row r="35" spans="1:34" ht="19.2" customHeight="1">
      <c r="A35" s="956"/>
      <c r="B35" s="121" t="s">
        <v>103</v>
      </c>
      <c r="C35" s="41"/>
      <c r="D35" s="150" t="s">
        <v>60</v>
      </c>
      <c r="E35" s="43"/>
      <c r="F35" s="273">
        <v>43.14</v>
      </c>
      <c r="G35" s="137">
        <v>1762</v>
      </c>
      <c r="H35" s="84">
        <f t="shared" si="22"/>
        <v>76012.680000000008</v>
      </c>
      <c r="I35" s="50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1321.5000000000007</v>
      </c>
      <c r="O35" s="47">
        <f t="shared" si="24"/>
        <v>82.593750000000043</v>
      </c>
      <c r="P35" s="116">
        <f t="shared" si="18"/>
        <v>-1</v>
      </c>
      <c r="Q35" s="49">
        <f t="shared" si="19"/>
        <v>-5.6415441176470154</v>
      </c>
      <c r="R35" s="506">
        <f t="shared" si="20"/>
        <v>0.93606250000000046</v>
      </c>
      <c r="S35" s="927"/>
      <c r="T35" s="89">
        <v>0.30763888888888885</v>
      </c>
      <c r="U35" s="89">
        <v>0.36319444444444438</v>
      </c>
      <c r="V35" s="134">
        <v>23</v>
      </c>
      <c r="W35" s="90">
        <f t="shared" si="25"/>
        <v>79.999999999999957</v>
      </c>
      <c r="X35" s="123">
        <v>0.29583333333333334</v>
      </c>
      <c r="Y35" s="123">
        <v>0.30624999999999997</v>
      </c>
      <c r="Z35" s="124"/>
      <c r="AA35" s="124"/>
      <c r="AB35" s="928"/>
      <c r="AC35" s="928"/>
      <c r="AD35" s="515"/>
      <c r="AE35" s="515">
        <v>1</v>
      </c>
      <c r="AF35" s="116">
        <f t="shared" si="6"/>
        <v>-178.49999999999932</v>
      </c>
      <c r="AG35" s="120">
        <f t="shared" si="7"/>
        <v>0.88100000000000045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2472.3999999999996</v>
      </c>
      <c r="H36" s="84">
        <f t="shared" si="22"/>
        <v>123397.48399999997</v>
      </c>
      <c r="I36" s="5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1373.5555555555552</v>
      </c>
      <c r="O36" s="47">
        <f t="shared" si="24"/>
        <v>80.797385620915009</v>
      </c>
      <c r="P36" s="116">
        <f t="shared" si="18"/>
        <v>0</v>
      </c>
      <c r="Q36" s="49">
        <f t="shared" si="19"/>
        <v>-11.26143790849676</v>
      </c>
      <c r="R36" s="506">
        <f t="shared" si="20"/>
        <v>0.87767128150514706</v>
      </c>
      <c r="S36" s="927"/>
      <c r="T36" s="89">
        <v>0.37777777777777771</v>
      </c>
      <c r="U36" s="89">
        <v>0.45277777777777772</v>
      </c>
      <c r="V36" s="134">
        <v>21</v>
      </c>
      <c r="W36" s="90">
        <f t="shared" si="25"/>
        <v>108.00000000000001</v>
      </c>
      <c r="X36" s="123">
        <v>0.36736111111111108</v>
      </c>
      <c r="Y36" s="123">
        <v>0.37638888888888888</v>
      </c>
      <c r="Z36" s="124"/>
      <c r="AA36" s="124"/>
      <c r="AB36" s="928"/>
      <c r="AC36" s="928"/>
      <c r="AD36" s="515"/>
      <c r="AE36" s="515"/>
      <c r="AF36" s="48">
        <f t="shared" si="6"/>
        <v>-191.4444444444448</v>
      </c>
      <c r="AG36" s="506">
        <f t="shared" si="7"/>
        <v>0.87767128150514706</v>
      </c>
      <c r="AH36" s="944"/>
    </row>
    <row r="37" spans="1:34" ht="19.2" customHeight="1">
      <c r="A37" s="956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3434</v>
      </c>
      <c r="H37" s="84">
        <f t="shared" si="22"/>
        <v>132140.31999999998</v>
      </c>
      <c r="I37" s="515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2368.2758620689651</v>
      </c>
      <c r="O37" s="47">
        <f t="shared" si="24"/>
        <v>124.64609800362975</v>
      </c>
      <c r="P37" s="116">
        <f t="shared" si="18"/>
        <v>0</v>
      </c>
      <c r="Q37" s="49">
        <f t="shared" si="19"/>
        <v>-21.090744101633405</v>
      </c>
      <c r="R37" s="506">
        <f t="shared" si="20"/>
        <v>0.85528200146947109</v>
      </c>
      <c r="S37" s="927"/>
      <c r="T37" s="89">
        <v>0.49305555555555547</v>
      </c>
      <c r="U37" s="89">
        <v>0.55347222222222214</v>
      </c>
      <c r="V37" s="134">
        <v>5</v>
      </c>
      <c r="W37" s="90">
        <f t="shared" si="25"/>
        <v>87.000000000000014</v>
      </c>
      <c r="X37" s="123"/>
      <c r="Y37" s="123"/>
      <c r="Z37" s="124"/>
      <c r="AA37" s="124"/>
      <c r="AB37" s="928"/>
      <c r="AC37" s="928"/>
      <c r="AD37" s="515"/>
      <c r="AE37" s="515"/>
      <c r="AF37" s="48">
        <f t="shared" si="6"/>
        <v>-400.72413793103487</v>
      </c>
      <c r="AG37" s="125">
        <f t="shared" si="7"/>
        <v>0.85528200146947098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15"/>
      <c r="J38" s="46"/>
      <c r="K38" s="44"/>
      <c r="L38" s="47"/>
      <c r="M38" s="505" t="s">
        <v>15</v>
      </c>
      <c r="N38" s="44"/>
      <c r="O38" s="47"/>
      <c r="P38" s="116"/>
      <c r="Q38" s="49"/>
      <c r="R38" s="506"/>
      <c r="S38" s="927"/>
      <c r="T38" s="151"/>
      <c r="U38" s="151"/>
      <c r="V38" s="515"/>
      <c r="W38" s="90">
        <f t="shared" si="25"/>
        <v>0</v>
      </c>
      <c r="X38" s="123"/>
      <c r="Y38" s="123"/>
      <c r="Z38" s="124"/>
      <c r="AA38" s="124"/>
      <c r="AB38" s="928"/>
      <c r="AC38" s="928"/>
      <c r="AD38" s="515"/>
      <c r="AE38" s="515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15"/>
      <c r="J39" s="113"/>
      <c r="K39" s="94"/>
      <c r="L39" s="95"/>
      <c r="M39" s="505" t="s">
        <v>15</v>
      </c>
      <c r="N39" s="44"/>
      <c r="O39" s="47"/>
      <c r="P39" s="116"/>
      <c r="Q39" s="49"/>
      <c r="R39" s="506"/>
      <c r="S39" s="927"/>
      <c r="T39" s="89"/>
      <c r="U39" s="89"/>
      <c r="V39" s="515"/>
      <c r="W39" s="90"/>
      <c r="X39" s="123"/>
      <c r="Y39" s="123"/>
      <c r="Z39" s="124"/>
      <c r="AA39" s="124"/>
      <c r="AB39" s="928"/>
      <c r="AC39" s="928"/>
      <c r="AD39" s="515"/>
      <c r="AE39" s="515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02"/>
      <c r="J40" s="46"/>
      <c r="K40" s="44"/>
      <c r="L40" s="47"/>
      <c r="M40" s="500" t="s">
        <v>15</v>
      </c>
      <c r="N40" s="44"/>
      <c r="O40" s="47"/>
      <c r="P40" s="116"/>
      <c r="Q40" s="49"/>
      <c r="R40" s="506"/>
      <c r="S40" s="927"/>
      <c r="T40" s="89"/>
      <c r="U40" s="89"/>
      <c r="V40" s="515"/>
      <c r="W40" s="90">
        <f>(U40-T40)*24*60</f>
        <v>0</v>
      </c>
      <c r="X40" s="123"/>
      <c r="Y40" s="123"/>
      <c r="Z40" s="124"/>
      <c r="AA40" s="124"/>
      <c r="AB40" s="928"/>
      <c r="AC40" s="928"/>
      <c r="AD40" s="515"/>
      <c r="AE40" s="515"/>
      <c r="AF40" s="48">
        <f t="shared" si="6"/>
        <v>0</v>
      </c>
      <c r="AG40" s="506" t="e">
        <f t="shared" si="7"/>
        <v>#DIV/0!</v>
      </c>
      <c r="AH40" s="944"/>
    </row>
    <row r="41" spans="1:34" ht="19.2" customHeight="1">
      <c r="A41" s="956"/>
      <c r="B41" s="5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15"/>
      <c r="J41" s="87"/>
      <c r="K41" s="57"/>
      <c r="L41" s="86"/>
      <c r="M41" s="505" t="s">
        <v>15</v>
      </c>
      <c r="N41" s="57"/>
      <c r="O41" s="86"/>
      <c r="P41" s="54"/>
      <c r="Q41" s="88"/>
      <c r="R41" s="509"/>
      <c r="S41" s="927"/>
      <c r="T41" s="89"/>
      <c r="U41" s="89"/>
      <c r="V41" s="515"/>
      <c r="W41" s="90">
        <f>(U41-T41)*24*60</f>
        <v>0</v>
      </c>
      <c r="X41" s="123"/>
      <c r="Y41" s="123"/>
      <c r="Z41" s="124"/>
      <c r="AA41" s="124"/>
      <c r="AB41" s="928"/>
      <c r="AC41" s="928"/>
      <c r="AD41" s="515"/>
      <c r="AE41" s="515"/>
      <c r="AF41" s="48"/>
      <c r="AG41" s="129"/>
      <c r="AH41" s="944"/>
    </row>
    <row r="42" spans="1:34" ht="19.2" customHeight="1">
      <c r="A42" s="956"/>
      <c r="B42" s="5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15"/>
      <c r="J42" s="87"/>
      <c r="K42" s="57"/>
      <c r="L42" s="86"/>
      <c r="M42" s="505" t="s">
        <v>15</v>
      </c>
      <c r="N42" s="57"/>
      <c r="O42" s="86"/>
      <c r="P42" s="54"/>
      <c r="Q42" s="88"/>
      <c r="R42" s="509"/>
      <c r="S42" s="927"/>
      <c r="T42" s="89"/>
      <c r="U42" s="89"/>
      <c r="V42" s="515"/>
      <c r="W42" s="90">
        <f t="shared" si="25"/>
        <v>0</v>
      </c>
      <c r="X42" s="123"/>
      <c r="Y42" s="123"/>
      <c r="Z42" s="124"/>
      <c r="AA42" s="124"/>
      <c r="AB42" s="928"/>
      <c r="AC42" s="928"/>
      <c r="AD42" s="515"/>
      <c r="AE42" s="515"/>
      <c r="AF42" s="48"/>
      <c r="AG42" s="129"/>
      <c r="AH42" s="944"/>
    </row>
    <row r="43" spans="1:34" ht="19.2" customHeight="1">
      <c r="A43" s="956"/>
      <c r="B43" s="121">
        <v>0</v>
      </c>
      <c r="C43" s="100" t="s">
        <v>462</v>
      </c>
      <c r="D43" s="924" t="s">
        <v>239</v>
      </c>
      <c r="E43" s="924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1788.4229156030228</v>
      </c>
      <c r="O43" s="104">
        <f t="shared" si="26"/>
        <v>145.02336438426181</v>
      </c>
      <c r="P43" s="54">
        <f>M43-J43</f>
        <v>-0.14285714285714413</v>
      </c>
      <c r="Q43" s="88">
        <f>N43-K43</f>
        <v>-269.00565582554873</v>
      </c>
      <c r="R43" s="105">
        <f t="shared" ref="R43:R50" si="27">O43/L43</f>
        <v>0.87774375662063142</v>
      </c>
      <c r="S43" s="927"/>
      <c r="T43" s="89"/>
      <c r="U43" s="89"/>
      <c r="V43" s="515"/>
      <c r="W43" s="515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1</v>
      </c>
      <c r="AF43" s="48">
        <f t="shared" ref="AF43:AF54" si="28">N43-K43</f>
        <v>-269.00565582554873</v>
      </c>
      <c r="AG43" s="507">
        <f t="shared" si="7"/>
        <v>0.86925152126240512</v>
      </c>
      <c r="AH43" s="944"/>
    </row>
    <row r="44" spans="1:34" s="145" customFormat="1" ht="19.2" customHeight="1">
      <c r="A44" s="96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1667</v>
      </c>
      <c r="H44" s="45">
        <f>F44*G44</f>
        <v>41224.910000000003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2128.0851063829791</v>
      </c>
      <c r="O44" s="138">
        <f t="shared" ref="O44:O50" si="30">N44/M44</f>
        <v>425.61702127659584</v>
      </c>
      <c r="P44" s="51">
        <f t="shared" ref="P44:P50" si="31">M44-J44</f>
        <v>1</v>
      </c>
      <c r="Q44" s="139">
        <f t="shared" ref="Q44:Q50" si="32">O44-L44</f>
        <v>-74.382978723404165</v>
      </c>
      <c r="R44" s="140">
        <f t="shared" si="27"/>
        <v>0.85123404255319168</v>
      </c>
      <c r="S44" s="943">
        <f>R56</f>
        <v>0.90023655202865072</v>
      </c>
      <c r="T44" s="118">
        <v>0.125</v>
      </c>
      <c r="U44" s="118">
        <v>0.15763888888888888</v>
      </c>
      <c r="V44" s="142">
        <v>8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928"/>
      <c r="AC44" s="928"/>
      <c r="AD44" s="515"/>
      <c r="AE44" s="515"/>
      <c r="AF44" s="144">
        <f t="shared" si="28"/>
        <v>128.08510638297912</v>
      </c>
      <c r="AG44" s="511">
        <f t="shared" si="7"/>
        <v>1.0640425531914897</v>
      </c>
      <c r="AH44" s="960">
        <f>AG56</f>
        <v>0.98463308299175378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1576</v>
      </c>
      <c r="H45" s="45">
        <f>F45*G45</f>
        <v>38974.480000000003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2101.3333333333335</v>
      </c>
      <c r="O45" s="138">
        <f t="shared" si="30"/>
        <v>420.26666666666671</v>
      </c>
      <c r="P45" s="51">
        <f t="shared" si="31"/>
        <v>1</v>
      </c>
      <c r="Q45" s="139">
        <f t="shared" si="32"/>
        <v>-79.733333333333292</v>
      </c>
      <c r="R45" s="140">
        <f t="shared" si="27"/>
        <v>0.84053333333333347</v>
      </c>
      <c r="S45" s="943"/>
      <c r="T45" s="89">
        <v>0.16319444444444445</v>
      </c>
      <c r="U45" s="89">
        <v>0.19444444444444445</v>
      </c>
      <c r="V45" s="142">
        <v>8</v>
      </c>
      <c r="W45" s="143">
        <f t="shared" si="33"/>
        <v>45</v>
      </c>
      <c r="X45" s="123"/>
      <c r="Y45" s="123"/>
      <c r="Z45" s="124"/>
      <c r="AA45" s="124"/>
      <c r="AB45" s="928"/>
      <c r="AC45" s="928"/>
      <c r="AD45" s="515"/>
      <c r="AE45" s="515"/>
      <c r="AF45" s="144">
        <f t="shared" si="28"/>
        <v>101.33333333333348</v>
      </c>
      <c r="AG45" s="511">
        <f t="shared" si="7"/>
        <v>1.0506666666666666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1789</v>
      </c>
      <c r="H46" s="45">
        <f t="shared" ref="H46:H55" si="34">F46*G46</f>
        <v>56228.27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1470.4109589041093</v>
      </c>
      <c r="O46" s="138">
        <f t="shared" si="30"/>
        <v>210.05870841487277</v>
      </c>
      <c r="P46" s="51">
        <f t="shared" si="31"/>
        <v>0</v>
      </c>
      <c r="Q46" s="139">
        <f t="shared" si="32"/>
        <v>-4.2270058708415092</v>
      </c>
      <c r="R46" s="140">
        <f t="shared" si="27"/>
        <v>0.98027397260273963</v>
      </c>
      <c r="S46" s="943"/>
      <c r="T46" s="89">
        <v>0.21180555555555555</v>
      </c>
      <c r="U46" s="89">
        <v>0.26250000000000001</v>
      </c>
      <c r="V46" s="142">
        <v>25</v>
      </c>
      <c r="W46" s="143">
        <f t="shared" si="33"/>
        <v>73.000000000000014</v>
      </c>
      <c r="X46" s="123">
        <v>0.1986111111111111</v>
      </c>
      <c r="Y46" s="123">
        <v>0.21041666666666667</v>
      </c>
      <c r="Z46" s="124"/>
      <c r="AA46" s="124"/>
      <c r="AB46" s="928"/>
      <c r="AC46" s="928"/>
      <c r="AD46" s="515"/>
      <c r="AE46" s="515"/>
      <c r="AF46" s="144">
        <f t="shared" si="28"/>
        <v>-29.589041095890707</v>
      </c>
      <c r="AG46" s="511">
        <f t="shared" si="7"/>
        <v>0.98027397260273952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148</v>
      </c>
      <c r="E47" s="148"/>
      <c r="F47" s="280">
        <v>11.86</v>
      </c>
      <c r="G47" s="137">
        <v>1652</v>
      </c>
      <c r="H47" s="45">
        <f t="shared" si="34"/>
        <v>19592.719999999998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1457.6470588235293</v>
      </c>
      <c r="O47" s="138">
        <f t="shared" si="30"/>
        <v>242.9411764705882</v>
      </c>
      <c r="P47" s="51">
        <f t="shared" si="31"/>
        <v>0</v>
      </c>
      <c r="Q47" s="139">
        <f t="shared" si="32"/>
        <v>-29.725490196078482</v>
      </c>
      <c r="R47" s="140">
        <f t="shared" si="27"/>
        <v>0.89098230979433324</v>
      </c>
      <c r="S47" s="943"/>
      <c r="T47" s="89">
        <v>0.2729166666666667</v>
      </c>
      <c r="U47" s="89">
        <v>0.32013888888888892</v>
      </c>
      <c r="V47" s="137">
        <v>15</v>
      </c>
      <c r="W47" s="143">
        <f t="shared" si="33"/>
        <v>68</v>
      </c>
      <c r="X47" s="123"/>
      <c r="Y47" s="123"/>
      <c r="Z47" s="124"/>
      <c r="AA47" s="124"/>
      <c r="AB47" s="928"/>
      <c r="AC47" s="928"/>
      <c r="AD47" s="515"/>
      <c r="AE47" s="515"/>
      <c r="AF47" s="144">
        <f t="shared" si="28"/>
        <v>-178.35294117647072</v>
      </c>
      <c r="AG47" s="511">
        <f t="shared" si="7"/>
        <v>0.89098230979433335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171</v>
      </c>
      <c r="E48" s="148"/>
      <c r="F48" s="280">
        <v>28.47</v>
      </c>
      <c r="G48" s="137">
        <v>972</v>
      </c>
      <c r="H48" s="45">
        <f t="shared" si="34"/>
        <v>27672.84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1422.4390243902435</v>
      </c>
      <c r="O48" s="138">
        <f t="shared" si="30"/>
        <v>203.20557491289193</v>
      </c>
      <c r="P48" s="51">
        <f t="shared" si="31"/>
        <v>0</v>
      </c>
      <c r="Q48" s="139">
        <f t="shared" si="32"/>
        <v>-11.080139372822345</v>
      </c>
      <c r="R48" s="140">
        <f t="shared" si="27"/>
        <v>0.94829268292682911</v>
      </c>
      <c r="S48" s="943"/>
      <c r="T48" s="89">
        <v>0.3305555555555556</v>
      </c>
      <c r="U48" s="89">
        <v>0.35902777777777783</v>
      </c>
      <c r="V48" s="134">
        <v>15</v>
      </c>
      <c r="W48" s="143">
        <f t="shared" si="33"/>
        <v>41.000000000000014</v>
      </c>
      <c r="X48" s="123"/>
      <c r="Y48" s="123"/>
      <c r="Z48" s="124"/>
      <c r="AA48" s="124"/>
      <c r="AB48" s="928"/>
      <c r="AC48" s="928"/>
      <c r="AD48" s="515"/>
      <c r="AE48" s="515"/>
      <c r="AF48" s="144">
        <f t="shared" si="28"/>
        <v>-77.560975609756497</v>
      </c>
      <c r="AG48" s="511">
        <f t="shared" si="7"/>
        <v>0.948292682926829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3091.83</v>
      </c>
      <c r="H49" s="45">
        <f t="shared" si="34"/>
        <v>31196.564699999999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1438.0604651162787</v>
      </c>
      <c r="O49" s="138">
        <f t="shared" si="30"/>
        <v>239.67674418604645</v>
      </c>
      <c r="P49" s="51">
        <f t="shared" si="31"/>
        <v>0</v>
      </c>
      <c r="Q49" s="139">
        <f t="shared" si="32"/>
        <v>-10.323255813953551</v>
      </c>
      <c r="R49" s="140">
        <f t="shared" si="27"/>
        <v>0.95870697674418581</v>
      </c>
      <c r="S49" s="943"/>
      <c r="T49" s="89">
        <v>0.37986111111111115</v>
      </c>
      <c r="U49" s="89">
        <v>0.4694444444444445</v>
      </c>
      <c r="V49" s="134">
        <v>30</v>
      </c>
      <c r="W49" s="143">
        <f t="shared" si="33"/>
        <v>129.00000000000003</v>
      </c>
      <c r="X49" s="152">
        <v>0.36319444444444443</v>
      </c>
      <c r="Y49" s="152">
        <v>0.37847222222222227</v>
      </c>
      <c r="Z49" s="153"/>
      <c r="AA49" s="124"/>
      <c r="AB49" s="928"/>
      <c r="AC49" s="928"/>
      <c r="AD49" s="515"/>
      <c r="AE49" s="515"/>
      <c r="AF49" s="144">
        <f t="shared" si="28"/>
        <v>-61.939534883721308</v>
      </c>
      <c r="AG49" s="511">
        <f t="shared" si="7"/>
        <v>0.95870697674418581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4269.67</v>
      </c>
      <c r="H50" s="45">
        <f t="shared" si="34"/>
        <v>43080.970300000001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1439.2146067415731</v>
      </c>
      <c r="O50" s="138">
        <f t="shared" si="30"/>
        <v>239.86910112359553</v>
      </c>
      <c r="P50" s="51">
        <f t="shared" si="31"/>
        <v>0</v>
      </c>
      <c r="Q50" s="139">
        <f t="shared" si="32"/>
        <v>-10.130898876404473</v>
      </c>
      <c r="R50" s="140">
        <f t="shared" si="27"/>
        <v>0.9594764044943821</v>
      </c>
      <c r="S50" s="943"/>
      <c r="T50" s="89">
        <v>0.49027777777777781</v>
      </c>
      <c r="U50" s="89">
        <v>0.61388888888888893</v>
      </c>
      <c r="V50" s="134">
        <v>30</v>
      </c>
      <c r="W50" s="143">
        <f t="shared" si="33"/>
        <v>178</v>
      </c>
      <c r="X50" s="152">
        <v>0.47361111111111115</v>
      </c>
      <c r="Y50" s="152">
        <v>0.48888888888888887</v>
      </c>
      <c r="Z50" s="153"/>
      <c r="AA50" s="153"/>
      <c r="AB50" s="928"/>
      <c r="AC50" s="928"/>
      <c r="AD50" s="515"/>
      <c r="AE50" s="515"/>
      <c r="AF50" s="144">
        <f t="shared" si="28"/>
        <v>-60.785393258426893</v>
      </c>
      <c r="AG50" s="511">
        <f t="shared" si="7"/>
        <v>0.9594764044943821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515"/>
      <c r="AE51" s="515"/>
      <c r="AF51" s="144">
        <f t="shared" si="28"/>
        <v>0</v>
      </c>
      <c r="AG51" s="511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515"/>
      <c r="AE52" s="515"/>
      <c r="AF52" s="144">
        <f t="shared" si="28"/>
        <v>0</v>
      </c>
      <c r="AG52" s="511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09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515"/>
      <c r="AE53" s="515"/>
      <c r="AF53" s="144">
        <f t="shared" si="28"/>
        <v>0</v>
      </c>
      <c r="AG53" s="511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09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515"/>
      <c r="AE54" s="515"/>
      <c r="AF54" s="144">
        <f t="shared" si="28"/>
        <v>0</v>
      </c>
      <c r="AG54" s="511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515"/>
      <c r="AE55" s="515"/>
      <c r="AF55" s="144"/>
      <c r="AG55" s="511"/>
      <c r="AH55" s="960"/>
    </row>
    <row r="56" spans="1:34" ht="19.2" customHeight="1">
      <c r="A56" s="968"/>
      <c r="B56" s="157">
        <v>0</v>
      </c>
      <c r="C56" s="265" t="s">
        <v>609</v>
      </c>
      <c r="D56" s="965" t="s">
        <v>610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1636.7415076702923</v>
      </c>
      <c r="O56" s="104">
        <f t="shared" si="35"/>
        <v>283.0907132930368</v>
      </c>
      <c r="P56" s="158">
        <f>M56-J56</f>
        <v>0.28571428571428559</v>
      </c>
      <c r="Q56" s="117">
        <f>N56-K56</f>
        <v>-25.544206615421899</v>
      </c>
      <c r="R56" s="159">
        <f t="shared" ref="R56:R61" si="36">O56/L56</f>
        <v>0.90023655202865072</v>
      </c>
      <c r="S56" s="943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-25.544206615421899</v>
      </c>
      <c r="AG56" s="509">
        <f>N56/K56</f>
        <v>0.98463308299175378</v>
      </c>
      <c r="AH56" s="960"/>
    </row>
    <row r="57" spans="1:34" ht="19.2" customHeight="1">
      <c r="A57" s="955" t="s">
        <v>611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1164</v>
      </c>
      <c r="H57" s="84">
        <f t="shared" ref="H57:H66" si="37">F57*G57</f>
        <v>32894.639999999999</v>
      </c>
      <c r="I57" s="515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1485.9574468085109</v>
      </c>
      <c r="O57" s="86">
        <f t="shared" ref="O57:O61" si="39">N57/M57</f>
        <v>212.2796352583587</v>
      </c>
      <c r="P57" s="165">
        <f t="shared" ref="P57:P61" si="40">M57-J57</f>
        <v>0</v>
      </c>
      <c r="Q57" s="49">
        <f t="shared" ref="Q57:Q61" si="41">O57-L57</f>
        <v>-2.0060790273555824</v>
      </c>
      <c r="R57" s="506">
        <f t="shared" si="36"/>
        <v>0.99063829787234059</v>
      </c>
      <c r="S57" s="943">
        <f>R69</f>
        <v>0.98243936162581269</v>
      </c>
      <c r="T57" s="50">
        <v>0.125</v>
      </c>
      <c r="U57" s="50">
        <v>0.15763888888888888</v>
      </c>
      <c r="V57" s="502">
        <v>5</v>
      </c>
      <c r="W57" s="499">
        <f>(U57-T57)*24*60</f>
        <v>46.999999999999993</v>
      </c>
      <c r="X57" s="53"/>
      <c r="Y57" s="53"/>
      <c r="Z57" s="54"/>
      <c r="AA57" s="54"/>
      <c r="AB57" s="928"/>
      <c r="AC57" s="928"/>
      <c r="AD57" s="515"/>
      <c r="AE57" s="515"/>
      <c r="AF57" s="48">
        <f t="shared" si="6"/>
        <v>-14.042553191489105</v>
      </c>
      <c r="AG57" s="510">
        <f t="shared" si="7"/>
        <v>0.99063829787234059</v>
      </c>
      <c r="AH57" s="942">
        <f>AG69</f>
        <v>0.9833661576273478</v>
      </c>
    </row>
    <row r="58" spans="1:34" ht="19.2" customHeight="1">
      <c r="A58" s="956"/>
      <c r="B58" s="121" t="s">
        <v>103</v>
      </c>
      <c r="C58" s="515"/>
      <c r="D58" s="42" t="s">
        <v>67</v>
      </c>
      <c r="E58" s="43"/>
      <c r="F58" s="273">
        <v>27.88</v>
      </c>
      <c r="G58" s="44">
        <v>3397</v>
      </c>
      <c r="H58" s="45">
        <f t="shared" si="37"/>
        <v>94708.36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1498.6764705882351</v>
      </c>
      <c r="O58" s="47">
        <f t="shared" si="39"/>
        <v>214.09663865546216</v>
      </c>
      <c r="P58" s="165">
        <f t="shared" si="40"/>
        <v>0</v>
      </c>
      <c r="Q58" s="49">
        <f t="shared" si="41"/>
        <v>-0.18907563025211971</v>
      </c>
      <c r="R58" s="506">
        <f t="shared" si="36"/>
        <v>0.99911764705882344</v>
      </c>
      <c r="S58" s="943"/>
      <c r="T58" s="50">
        <v>0.17152777777777778</v>
      </c>
      <c r="U58" s="50">
        <v>0.26597222222222222</v>
      </c>
      <c r="V58" s="502">
        <v>20</v>
      </c>
      <c r="W58" s="499">
        <f>(U58-T58)*24*60</f>
        <v>136</v>
      </c>
      <c r="X58" s="53">
        <v>0.16180555555555556</v>
      </c>
      <c r="Y58" s="53">
        <v>0.17013888888888887</v>
      </c>
      <c r="Z58" s="54"/>
      <c r="AA58" s="54"/>
      <c r="AB58" s="961"/>
      <c r="AC58" s="962"/>
      <c r="AD58" s="515"/>
      <c r="AE58" s="515"/>
      <c r="AF58" s="48">
        <f t="shared" si="6"/>
        <v>-1.3235294117648664</v>
      </c>
      <c r="AG58" s="506">
        <f t="shared" si="7"/>
        <v>0.99911764705882344</v>
      </c>
      <c r="AH58" s="943"/>
    </row>
    <row r="59" spans="1:34" ht="19.2" customHeight="1">
      <c r="A59" s="956"/>
      <c r="B59" s="121" t="s">
        <v>103</v>
      </c>
      <c r="C59" s="515"/>
      <c r="D59" s="42" t="s">
        <v>68</v>
      </c>
      <c r="E59" s="43"/>
      <c r="F59" s="273">
        <v>28</v>
      </c>
      <c r="G59" s="44">
        <v>3267</v>
      </c>
      <c r="H59" s="45">
        <f t="shared" si="37"/>
        <v>91476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1485</v>
      </c>
      <c r="O59" s="47">
        <f t="shared" si="39"/>
        <v>212.14285714285714</v>
      </c>
      <c r="P59" s="165">
        <f t="shared" si="40"/>
        <v>0</v>
      </c>
      <c r="Q59" s="49">
        <f t="shared" si="41"/>
        <v>-2.1428571428571388</v>
      </c>
      <c r="R59" s="506">
        <f t="shared" si="36"/>
        <v>0.99</v>
      </c>
      <c r="S59" s="943"/>
      <c r="T59" s="50">
        <v>0.28333333333333333</v>
      </c>
      <c r="U59" s="50">
        <v>0.375</v>
      </c>
      <c r="V59" s="142">
        <v>25</v>
      </c>
      <c r="W59" s="499">
        <f t="shared" ref="W59:W69" si="42">(U59-T59)*24*60</f>
        <v>132</v>
      </c>
      <c r="X59" s="53">
        <v>0.27013888888888887</v>
      </c>
      <c r="Y59" s="53">
        <v>0.28194444444444444</v>
      </c>
      <c r="Z59" s="54"/>
      <c r="AA59" s="54"/>
      <c r="AB59" s="928"/>
      <c r="AC59" s="928"/>
      <c r="AD59" s="515"/>
      <c r="AE59" s="515"/>
      <c r="AF59" s="48">
        <f t="shared" si="6"/>
        <v>-15</v>
      </c>
      <c r="AG59" s="506">
        <f t="shared" si="7"/>
        <v>0.99</v>
      </c>
      <c r="AH59" s="943"/>
    </row>
    <row r="60" spans="1:34" ht="19.2" customHeight="1">
      <c r="A60" s="956"/>
      <c r="B60" s="121" t="s">
        <v>105</v>
      </c>
      <c r="C60" s="515"/>
      <c r="D60" s="42" t="s">
        <v>64</v>
      </c>
      <c r="E60" s="43"/>
      <c r="F60" s="273">
        <v>10.09</v>
      </c>
      <c r="G60" s="44">
        <v>3975.21</v>
      </c>
      <c r="H60" s="45">
        <f t="shared" si="37"/>
        <v>40109.868900000001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1454.3451219512197</v>
      </c>
      <c r="O60" s="47">
        <f t="shared" si="39"/>
        <v>242.3908536585366</v>
      </c>
      <c r="P60" s="165">
        <f t="shared" si="40"/>
        <v>0</v>
      </c>
      <c r="Q60" s="49">
        <f t="shared" si="41"/>
        <v>-7.6091463414634006</v>
      </c>
      <c r="R60" s="506">
        <f t="shared" si="36"/>
        <v>0.96956341463414641</v>
      </c>
      <c r="S60" s="943"/>
      <c r="T60" s="50">
        <v>0.39583333333333331</v>
      </c>
      <c r="U60" s="50">
        <v>0.50972222222222219</v>
      </c>
      <c r="V60" s="142">
        <v>30</v>
      </c>
      <c r="W60" s="499">
        <f t="shared" si="42"/>
        <v>163.99999999999997</v>
      </c>
      <c r="X60" s="53">
        <v>0.37916666666666665</v>
      </c>
      <c r="Y60" s="53">
        <v>0.39444444444444443</v>
      </c>
      <c r="Z60" s="54"/>
      <c r="AA60" s="54"/>
      <c r="AB60" s="928"/>
      <c r="AC60" s="928"/>
      <c r="AD60" s="515"/>
      <c r="AE60" s="515"/>
      <c r="AF60" s="48">
        <f t="shared" si="6"/>
        <v>-45.654878048780347</v>
      </c>
      <c r="AG60" s="510">
        <f t="shared" si="7"/>
        <v>0.96956341463414641</v>
      </c>
      <c r="AH60" s="943"/>
    </row>
    <row r="61" spans="1:34" ht="19.2" customHeight="1">
      <c r="A61" s="956"/>
      <c r="B61" s="121" t="s">
        <v>105</v>
      </c>
      <c r="C61" s="515"/>
      <c r="D61" s="42" t="s">
        <v>64</v>
      </c>
      <c r="E61" s="43"/>
      <c r="F61" s="273">
        <v>10.09</v>
      </c>
      <c r="G61" s="44">
        <v>3386.29</v>
      </c>
      <c r="H61" s="45">
        <f t="shared" si="37"/>
        <v>34167.666100000002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1451.2671428571432</v>
      </c>
      <c r="O61" s="47">
        <f t="shared" si="39"/>
        <v>241.87785714285721</v>
      </c>
      <c r="P61" s="165">
        <f t="shared" si="40"/>
        <v>0</v>
      </c>
      <c r="Q61" s="49">
        <f t="shared" si="41"/>
        <v>-8.1221428571427907</v>
      </c>
      <c r="R61" s="506">
        <f t="shared" si="36"/>
        <v>0.9675114285714288</v>
      </c>
      <c r="S61" s="943"/>
      <c r="T61" s="50">
        <v>0.53055555555555556</v>
      </c>
      <c r="U61" s="50">
        <v>0.62777777777777777</v>
      </c>
      <c r="V61" s="142">
        <v>30</v>
      </c>
      <c r="W61" s="499">
        <f t="shared" si="42"/>
        <v>139.99999999999997</v>
      </c>
      <c r="X61" s="53">
        <v>0.51388888888888895</v>
      </c>
      <c r="Y61" s="53">
        <v>0.52986111111111112</v>
      </c>
      <c r="Z61" s="54"/>
      <c r="AA61" s="54"/>
      <c r="AB61" s="928"/>
      <c r="AC61" s="928"/>
      <c r="AD61" s="515">
        <v>1</v>
      </c>
      <c r="AE61" s="515"/>
      <c r="AF61" s="48">
        <f t="shared" si="6"/>
        <v>-48.732857142856801</v>
      </c>
      <c r="AG61" s="506">
        <f t="shared" si="7"/>
        <v>0.9675114285714288</v>
      </c>
      <c r="AH61" s="943"/>
    </row>
    <row r="62" spans="1:34" ht="19.2" customHeight="1">
      <c r="A62" s="956"/>
      <c r="B62" s="121">
        <v>0</v>
      </c>
      <c r="C62" s="515"/>
      <c r="D62" s="42"/>
      <c r="E62" s="43"/>
      <c r="F62" s="273" t="s">
        <v>106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943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928"/>
      <c r="AC62" s="928"/>
      <c r="AD62" s="515"/>
      <c r="AE62" s="515"/>
      <c r="AF62" s="48">
        <f t="shared" si="6"/>
        <v>0</v>
      </c>
      <c r="AG62" s="506" t="e">
        <f t="shared" si="7"/>
        <v>#DIV/0!</v>
      </c>
      <c r="AH62" s="943"/>
    </row>
    <row r="63" spans="1:34" ht="19.2" customHeight="1">
      <c r="A63" s="956"/>
      <c r="B63" s="121">
        <v>0</v>
      </c>
      <c r="C63" s="515"/>
      <c r="D63" s="42"/>
      <c r="E63" s="43"/>
      <c r="F63" s="273" t="s">
        <v>106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943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928"/>
      <c r="AC63" s="928"/>
      <c r="AD63" s="515"/>
      <c r="AE63" s="515"/>
      <c r="AF63" s="48">
        <f t="shared" si="6"/>
        <v>0</v>
      </c>
      <c r="AG63" s="510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943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928"/>
      <c r="AC64" s="928"/>
      <c r="AD64" s="515"/>
      <c r="AE64" s="515"/>
      <c r="AF64" s="48">
        <f t="shared" si="6"/>
        <v>0</v>
      </c>
      <c r="AG64" s="506" t="e">
        <f t="shared" si="7"/>
        <v>#DIV/0!</v>
      </c>
      <c r="AH64" s="943"/>
    </row>
    <row r="65" spans="1:34" ht="19.2" customHeight="1">
      <c r="A65" s="957"/>
      <c r="B65" s="97">
        <v>0</v>
      </c>
      <c r="C65" s="512"/>
      <c r="D65" s="42"/>
      <c r="E65" s="43"/>
      <c r="F65" s="273" t="s">
        <v>106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943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928"/>
      <c r="AC65" s="928"/>
      <c r="AD65" s="515"/>
      <c r="AE65" s="515"/>
      <c r="AF65" s="48">
        <f t="shared" si="6"/>
        <v>0</v>
      </c>
      <c r="AG65" s="506" t="e">
        <f t="shared" si="7"/>
        <v>#DIV/0!</v>
      </c>
      <c r="AH65" s="943"/>
    </row>
    <row r="66" spans="1:34" ht="19.2" customHeight="1">
      <c r="A66" s="957"/>
      <c r="B66" s="97">
        <v>0</v>
      </c>
      <c r="C66" s="512"/>
      <c r="D66" s="42"/>
      <c r="E66" s="43"/>
      <c r="F66" s="273" t="s">
        <v>106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943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928"/>
      <c r="AC66" s="928"/>
      <c r="AD66" s="515"/>
      <c r="AE66" s="515"/>
      <c r="AF66" s="48">
        <f t="shared" si="6"/>
        <v>0</v>
      </c>
      <c r="AG66" s="510" t="e">
        <f t="shared" si="7"/>
        <v>#DIV/0!</v>
      </c>
      <c r="AH66" s="943"/>
    </row>
    <row r="67" spans="1:34" ht="19.2" customHeight="1">
      <c r="A67" s="957"/>
      <c r="B67" s="97">
        <v>0</v>
      </c>
      <c r="C67" s="512"/>
      <c r="D67" s="42"/>
      <c r="E67" s="43"/>
      <c r="F67" s="273" t="s">
        <v>106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943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928"/>
      <c r="AC67" s="928"/>
      <c r="AD67" s="515"/>
      <c r="AE67" s="515"/>
      <c r="AF67" s="48">
        <f t="shared" si="6"/>
        <v>0</v>
      </c>
      <c r="AG67" s="506" t="e">
        <f t="shared" si="7"/>
        <v>#DIV/0!</v>
      </c>
      <c r="AH67" s="943"/>
    </row>
    <row r="68" spans="1:34" ht="19.2" customHeight="1">
      <c r="A68" s="957"/>
      <c r="B68" s="502">
        <v>0</v>
      </c>
      <c r="C68" s="512"/>
      <c r="D68" s="42"/>
      <c r="E68" s="43"/>
      <c r="F68" s="280" t="s">
        <v>106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943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928"/>
      <c r="AC68" s="928"/>
      <c r="AD68" s="515"/>
      <c r="AE68" s="515"/>
      <c r="AF68" s="48"/>
      <c r="AG68" s="506"/>
      <c r="AH68" s="943"/>
    </row>
    <row r="69" spans="1:34" ht="19.2" customHeight="1">
      <c r="A69" s="957"/>
      <c r="B69" s="168">
        <v>0</v>
      </c>
      <c r="C69" s="6" t="s">
        <v>252</v>
      </c>
      <c r="D69" s="924" t="s">
        <v>239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1475.0492364410218</v>
      </c>
      <c r="O69" s="73">
        <f t="shared" si="43"/>
        <v>224.55756837161434</v>
      </c>
      <c r="P69" s="48">
        <f>M69-J69</f>
        <v>0</v>
      </c>
      <c r="Q69" s="49">
        <f>N69-K69</f>
        <v>-24.950763558978224</v>
      </c>
      <c r="R69" s="172">
        <f t="shared" ref="R69:R75" si="44">O69/L69</f>
        <v>0.98243936162581269</v>
      </c>
      <c r="S69" s="943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1</v>
      </c>
      <c r="AE69" s="107">
        <f>SUM(AE57:AE68)</f>
        <v>0</v>
      </c>
      <c r="AF69" s="48">
        <f t="shared" si="6"/>
        <v>-24.950763558978224</v>
      </c>
      <c r="AG69" s="506">
        <f t="shared" si="7"/>
        <v>0.9833661576273478</v>
      </c>
      <c r="AH69" s="943"/>
    </row>
    <row r="70" spans="1:34" ht="19.2" customHeight="1">
      <c r="A70" s="958" t="s">
        <v>253</v>
      </c>
      <c r="B70" s="502" t="s">
        <v>105</v>
      </c>
      <c r="C70" s="97"/>
      <c r="D70" s="42" t="s">
        <v>115</v>
      </c>
      <c r="E70" s="43"/>
      <c r="F70" s="273">
        <v>54.09</v>
      </c>
      <c r="G70" s="57">
        <v>763.19999999999993</v>
      </c>
      <c r="H70" s="45">
        <f>F70*G70</f>
        <v>41281.487999999998</v>
      </c>
      <c r="I70" s="502"/>
      <c r="J70" s="46">
        <v>16</v>
      </c>
      <c r="K70" s="44">
        <v>1500</v>
      </c>
      <c r="L70" s="47">
        <v>93.75</v>
      </c>
      <c r="M70" s="500">
        <v>17</v>
      </c>
      <c r="N70" s="44">
        <f t="shared" ref="N70:N75" si="45">G70/W70*60</f>
        <v>1387.6363636363651</v>
      </c>
      <c r="O70" s="47">
        <f t="shared" ref="O70:O75" si="46">N70/M70</f>
        <v>81.625668449197946</v>
      </c>
      <c r="P70" s="48">
        <f t="shared" ref="P70:P75" si="47">M70-J70</f>
        <v>1</v>
      </c>
      <c r="Q70" s="49">
        <f t="shared" ref="Q70:Q75" si="48">O70-L70</f>
        <v>-12.124331550802054</v>
      </c>
      <c r="R70" s="506">
        <f t="shared" si="44"/>
        <v>0.87067379679144474</v>
      </c>
      <c r="S70" s="943">
        <f>R82</f>
        <v>0.88784429607176396</v>
      </c>
      <c r="T70" s="50">
        <v>0.25</v>
      </c>
      <c r="U70" s="50">
        <v>0.27291666666666664</v>
      </c>
      <c r="V70" s="502">
        <v>5</v>
      </c>
      <c r="W70" s="499">
        <f>(U70-T70)*24*60</f>
        <v>32.999999999999964</v>
      </c>
      <c r="X70" s="502"/>
      <c r="Y70" s="502"/>
      <c r="Z70" s="54"/>
      <c r="AA70" s="54"/>
      <c r="AB70" s="928"/>
      <c r="AC70" s="928"/>
      <c r="AD70" s="515"/>
      <c r="AE70" s="515"/>
      <c r="AF70" s="48">
        <f t="shared" si="6"/>
        <v>-112.3636363636349</v>
      </c>
      <c r="AG70" s="506">
        <f t="shared" si="7"/>
        <v>0.92509090909091007</v>
      </c>
      <c r="AH70" s="943">
        <f>AG82</f>
        <v>0.8957236640926669</v>
      </c>
    </row>
    <row r="71" spans="1:34" ht="19.2" customHeight="1">
      <c r="A71" s="958"/>
      <c r="B71" s="502" t="s">
        <v>101</v>
      </c>
      <c r="C71" s="41"/>
      <c r="D71" s="173" t="s">
        <v>183</v>
      </c>
      <c r="E71" s="43"/>
      <c r="F71" s="273">
        <v>65.27</v>
      </c>
      <c r="G71" s="44">
        <v>1081</v>
      </c>
      <c r="H71" s="45">
        <f>F71*G71</f>
        <v>70556.87</v>
      </c>
      <c r="I71" s="502"/>
      <c r="J71" s="46">
        <v>18</v>
      </c>
      <c r="K71" s="174">
        <v>1440</v>
      </c>
      <c r="L71" s="47">
        <v>80</v>
      </c>
      <c r="M71" s="505">
        <v>18</v>
      </c>
      <c r="N71" s="44">
        <f t="shared" si="45"/>
        <v>1271.7647058823536</v>
      </c>
      <c r="O71" s="47">
        <f t="shared" si="46"/>
        <v>70.65359477124187</v>
      </c>
      <c r="P71" s="48">
        <f t="shared" si="47"/>
        <v>0</v>
      </c>
      <c r="Q71" s="49">
        <f t="shared" si="48"/>
        <v>-9.3464052287581296</v>
      </c>
      <c r="R71" s="506">
        <f t="shared" si="44"/>
        <v>0.8831699346405234</v>
      </c>
      <c r="S71" s="943"/>
      <c r="T71" s="50">
        <v>0.27777777777777773</v>
      </c>
      <c r="U71" s="50">
        <v>0.31319444444444439</v>
      </c>
      <c r="V71" s="502">
        <v>7</v>
      </c>
      <c r="W71" s="499">
        <f t="shared" ref="W71:W81" si="49">(U71-T71)*24*60</f>
        <v>50.999999999999979</v>
      </c>
      <c r="X71" s="53"/>
      <c r="Y71" s="53"/>
      <c r="Z71" s="54"/>
      <c r="AA71" s="54"/>
      <c r="AB71" s="928"/>
      <c r="AC71" s="928"/>
      <c r="AD71" s="515">
        <v>1</v>
      </c>
      <c r="AE71" s="515"/>
      <c r="AF71" s="48">
        <f>N71-K71</f>
        <v>-168.23529411764639</v>
      </c>
      <c r="AG71" s="506">
        <f>N71/K71</f>
        <v>0.88316993464052329</v>
      </c>
      <c r="AH71" s="943"/>
    </row>
    <row r="72" spans="1:34" ht="19.2" customHeight="1">
      <c r="A72" s="958"/>
      <c r="B72" s="502" t="s">
        <v>101</v>
      </c>
      <c r="C72" s="66"/>
      <c r="D72" s="173" t="s">
        <v>69</v>
      </c>
      <c r="E72" s="43"/>
      <c r="F72" s="273">
        <v>53.36</v>
      </c>
      <c r="G72" s="44">
        <v>3054.2400000000002</v>
      </c>
      <c r="H72" s="45">
        <f t="shared" ref="H72:H76" si="50">F72*G72</f>
        <v>162974.2464</v>
      </c>
      <c r="I72" s="502"/>
      <c r="J72" s="87">
        <v>19</v>
      </c>
      <c r="K72" s="57">
        <v>1636</v>
      </c>
      <c r="L72" s="86">
        <v>86.10526315789474</v>
      </c>
      <c r="M72" s="500">
        <v>19</v>
      </c>
      <c r="N72" s="44">
        <f t="shared" si="45"/>
        <v>1409.6492307692306</v>
      </c>
      <c r="O72" s="47">
        <f t="shared" si="46"/>
        <v>74.192064777327928</v>
      </c>
      <c r="P72" s="48">
        <f t="shared" si="47"/>
        <v>0</v>
      </c>
      <c r="Q72" s="49">
        <f t="shared" si="48"/>
        <v>-11.913198380566811</v>
      </c>
      <c r="R72" s="506">
        <f t="shared" si="44"/>
        <v>0.86164378408877174</v>
      </c>
      <c r="S72" s="943"/>
      <c r="T72" s="50">
        <v>0.32777777777777772</v>
      </c>
      <c r="U72" s="50">
        <v>0.41805555555555551</v>
      </c>
      <c r="V72" s="502">
        <v>21</v>
      </c>
      <c r="W72" s="499">
        <f t="shared" si="49"/>
        <v>130.00000000000003</v>
      </c>
      <c r="X72" s="53">
        <v>0.31736111111111115</v>
      </c>
      <c r="Y72" s="53">
        <v>750</v>
      </c>
      <c r="Z72" s="54"/>
      <c r="AA72" s="54"/>
      <c r="AB72" s="928"/>
      <c r="AC72" s="928"/>
      <c r="AD72" s="515"/>
      <c r="AE72" s="515"/>
      <c r="AF72" s="48">
        <f>N72-K72</f>
        <v>-226.3507692307694</v>
      </c>
      <c r="AG72" s="506">
        <f>N72/K72</f>
        <v>0.86164378408877174</v>
      </c>
      <c r="AH72" s="943"/>
    </row>
    <row r="73" spans="1:34" ht="19.2" customHeight="1">
      <c r="A73" s="958"/>
      <c r="B73" s="502" t="s">
        <v>101</v>
      </c>
      <c r="C73" s="175"/>
      <c r="D73" s="176" t="s">
        <v>71</v>
      </c>
      <c r="E73" s="177"/>
      <c r="F73" s="273">
        <v>47.51</v>
      </c>
      <c r="G73" s="44">
        <v>1601</v>
      </c>
      <c r="H73" s="45">
        <f t="shared" si="50"/>
        <v>76063.509999999995</v>
      </c>
      <c r="I73" s="515"/>
      <c r="J73" s="178">
        <v>17</v>
      </c>
      <c r="K73" s="179">
        <v>1440</v>
      </c>
      <c r="L73" s="86">
        <v>84.705882352941174</v>
      </c>
      <c r="M73" s="500">
        <v>17</v>
      </c>
      <c r="N73" s="44">
        <f t="shared" si="45"/>
        <v>1334.1666666666656</v>
      </c>
      <c r="O73" s="47">
        <f t="shared" si="46"/>
        <v>78.480392156862678</v>
      </c>
      <c r="P73" s="48">
        <f t="shared" si="47"/>
        <v>0</v>
      </c>
      <c r="Q73" s="49">
        <f t="shared" si="48"/>
        <v>-6.2254901960784963</v>
      </c>
      <c r="R73" s="506">
        <f t="shared" si="44"/>
        <v>0.92650462962962887</v>
      </c>
      <c r="S73" s="943"/>
      <c r="T73" s="50">
        <v>0.45833333333333326</v>
      </c>
      <c r="U73" s="50">
        <v>0.5083333333333333</v>
      </c>
      <c r="V73" s="502">
        <v>5</v>
      </c>
      <c r="W73" s="499">
        <f t="shared" si="49"/>
        <v>72.000000000000057</v>
      </c>
      <c r="X73" s="180"/>
      <c r="Y73" s="180"/>
      <c r="Z73" s="124"/>
      <c r="AA73" s="124"/>
      <c r="AB73" s="928"/>
      <c r="AC73" s="928"/>
      <c r="AD73" s="515"/>
      <c r="AE73" s="515"/>
      <c r="AF73" s="48">
        <f>N73-K73</f>
        <v>-105.83333333333439</v>
      </c>
      <c r="AG73" s="506">
        <f>N73/K73</f>
        <v>0.92650462962962887</v>
      </c>
      <c r="AH73" s="943"/>
    </row>
    <row r="74" spans="1:34" ht="19.2" customHeight="1">
      <c r="A74" s="958"/>
      <c r="B74" s="502" t="s">
        <v>101</v>
      </c>
      <c r="C74" s="175"/>
      <c r="D74" s="176" t="s">
        <v>70</v>
      </c>
      <c r="E74" s="177"/>
      <c r="F74" s="273">
        <v>53.76</v>
      </c>
      <c r="G74" s="174">
        <v>2605</v>
      </c>
      <c r="H74" s="45">
        <f t="shared" si="50"/>
        <v>140044.79999999999</v>
      </c>
      <c r="I74" s="502"/>
      <c r="J74" s="87">
        <v>16</v>
      </c>
      <c r="K74" s="57">
        <v>1440</v>
      </c>
      <c r="L74" s="86">
        <v>90</v>
      </c>
      <c r="M74" s="500">
        <v>16</v>
      </c>
      <c r="N74" s="44">
        <f t="shared" si="45"/>
        <v>1324.57627118644</v>
      </c>
      <c r="O74" s="47">
        <f t="shared" si="46"/>
        <v>82.786016949152497</v>
      </c>
      <c r="P74" s="48">
        <f t="shared" si="47"/>
        <v>0</v>
      </c>
      <c r="Q74" s="49">
        <f t="shared" si="48"/>
        <v>-7.2139830508475029</v>
      </c>
      <c r="R74" s="506">
        <f t="shared" si="44"/>
        <v>0.91984463276836104</v>
      </c>
      <c r="S74" s="943"/>
      <c r="T74" s="50">
        <v>0.52361111111111103</v>
      </c>
      <c r="U74" s="50">
        <v>0.60555555555555551</v>
      </c>
      <c r="V74" s="502">
        <v>22</v>
      </c>
      <c r="W74" s="499">
        <f t="shared" si="49"/>
        <v>118.00000000000006</v>
      </c>
      <c r="X74" s="180">
        <v>0.51250000000000007</v>
      </c>
      <c r="Y74" s="180">
        <v>0.52222222222222225</v>
      </c>
      <c r="Z74" s="124"/>
      <c r="AA74" s="124"/>
      <c r="AB74" s="928"/>
      <c r="AC74" s="928"/>
      <c r="AD74" s="515"/>
      <c r="AE74" s="515"/>
      <c r="AF74" s="48">
        <f t="shared" ref="AF74:AF80" si="51">N74-K74</f>
        <v>-115.42372881356005</v>
      </c>
      <c r="AG74" s="506">
        <f t="shared" ref="AG74:AG80" si="52">N74/K74</f>
        <v>0.91984463276836104</v>
      </c>
      <c r="AH74" s="943"/>
    </row>
    <row r="75" spans="1:34" ht="19.2" customHeight="1">
      <c r="A75" s="958"/>
      <c r="B75" s="502" t="s">
        <v>101</v>
      </c>
      <c r="C75" s="66"/>
      <c r="D75" s="176" t="s">
        <v>69</v>
      </c>
      <c r="E75" s="177"/>
      <c r="F75" s="273">
        <v>53.36</v>
      </c>
      <c r="G75" s="174">
        <v>1793.76</v>
      </c>
      <c r="H75" s="45">
        <f t="shared" si="50"/>
        <v>95715.033599999995</v>
      </c>
      <c r="I75" s="502">
        <v>1</v>
      </c>
      <c r="J75" s="87">
        <v>19</v>
      </c>
      <c r="K75" s="57">
        <v>1636</v>
      </c>
      <c r="L75" s="86">
        <v>86.10526315789474</v>
      </c>
      <c r="M75" s="505">
        <v>19</v>
      </c>
      <c r="N75" s="44">
        <f t="shared" si="45"/>
        <v>1416.1263157894728</v>
      </c>
      <c r="O75" s="47">
        <f t="shared" si="46"/>
        <v>74.532963988919619</v>
      </c>
      <c r="P75" s="48">
        <f t="shared" si="47"/>
        <v>0</v>
      </c>
      <c r="Q75" s="49">
        <f t="shared" si="48"/>
        <v>-11.572299168975121</v>
      </c>
      <c r="R75" s="506">
        <f t="shared" si="44"/>
        <v>0.86560288251190265</v>
      </c>
      <c r="S75" s="943"/>
      <c r="T75" s="50">
        <v>0.60972222222222217</v>
      </c>
      <c r="U75" s="50">
        <v>0.66249999999999998</v>
      </c>
      <c r="V75" s="502">
        <v>6</v>
      </c>
      <c r="W75" s="499">
        <f t="shared" si="49"/>
        <v>76.000000000000057</v>
      </c>
      <c r="X75" s="180"/>
      <c r="Y75" s="180"/>
      <c r="Z75" s="124"/>
      <c r="AA75" s="124"/>
      <c r="AB75" s="928"/>
      <c r="AC75" s="928"/>
      <c r="AD75" s="515"/>
      <c r="AE75" s="515"/>
      <c r="AF75" s="48">
        <f t="shared" si="51"/>
        <v>-219.87368421052724</v>
      </c>
      <c r="AG75" s="506">
        <f t="shared" si="52"/>
        <v>0.86560288251190265</v>
      </c>
      <c r="AH75" s="943"/>
    </row>
    <row r="76" spans="1:34" ht="19.2" customHeight="1">
      <c r="A76" s="958"/>
      <c r="B76" s="50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02"/>
      <c r="J76" s="87"/>
      <c r="K76" s="57"/>
      <c r="L76" s="86"/>
      <c r="M76" s="505"/>
      <c r="N76" s="44"/>
      <c r="O76" s="47"/>
      <c r="P76" s="48"/>
      <c r="Q76" s="49"/>
      <c r="R76" s="506"/>
      <c r="S76" s="943"/>
      <c r="T76" s="50"/>
      <c r="U76" s="50"/>
      <c r="V76" s="502"/>
      <c r="W76" s="499">
        <f t="shared" si="49"/>
        <v>0</v>
      </c>
      <c r="X76" s="180"/>
      <c r="Y76" s="180"/>
      <c r="Z76" s="124"/>
      <c r="AA76" s="124"/>
      <c r="AB76" s="928"/>
      <c r="AC76" s="928"/>
      <c r="AD76" s="515"/>
      <c r="AE76" s="515"/>
      <c r="AF76" s="48">
        <f t="shared" si="51"/>
        <v>0</v>
      </c>
      <c r="AG76" s="506" t="e">
        <f t="shared" si="52"/>
        <v>#DIV/0!</v>
      </c>
      <c r="AH76" s="943"/>
    </row>
    <row r="77" spans="1:34" ht="19.2" customHeight="1">
      <c r="A77" s="958"/>
      <c r="B77" s="502">
        <v>0</v>
      </c>
      <c r="C77" s="512"/>
      <c r="D77" s="42"/>
      <c r="E77" s="43"/>
      <c r="F77" s="273"/>
      <c r="G77" s="174"/>
      <c r="H77" s="45"/>
      <c r="I77" s="515"/>
      <c r="J77" s="46"/>
      <c r="K77" s="174"/>
      <c r="L77" s="47"/>
      <c r="M77" s="505"/>
      <c r="N77" s="44"/>
      <c r="O77" s="47"/>
      <c r="P77" s="48"/>
      <c r="Q77" s="49"/>
      <c r="R77" s="506"/>
      <c r="S77" s="943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928"/>
      <c r="AC77" s="928"/>
      <c r="AD77" s="515"/>
      <c r="AE77" s="515"/>
      <c r="AF77" s="48">
        <f t="shared" si="51"/>
        <v>0</v>
      </c>
      <c r="AG77" s="506" t="e">
        <f t="shared" si="52"/>
        <v>#DIV/0!</v>
      </c>
      <c r="AH77" s="943"/>
    </row>
    <row r="78" spans="1:34" ht="19.2" customHeight="1">
      <c r="A78" s="958"/>
      <c r="B78" s="502">
        <v>0</v>
      </c>
      <c r="C78" s="512"/>
      <c r="D78" s="42"/>
      <c r="E78" s="43"/>
      <c r="F78" s="273"/>
      <c r="G78" s="57"/>
      <c r="H78" s="45"/>
      <c r="I78" s="515"/>
      <c r="J78" s="87"/>
      <c r="K78" s="57"/>
      <c r="L78" s="86"/>
      <c r="M78" s="505"/>
      <c r="N78" s="44"/>
      <c r="O78" s="47"/>
      <c r="P78" s="48"/>
      <c r="Q78" s="49"/>
      <c r="R78" s="506"/>
      <c r="S78" s="943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928"/>
      <c r="AC78" s="928"/>
      <c r="AD78" s="515"/>
      <c r="AE78" s="515"/>
      <c r="AF78" s="48">
        <f t="shared" si="51"/>
        <v>0</v>
      </c>
      <c r="AG78" s="506" t="e">
        <f t="shared" si="52"/>
        <v>#DIV/0!</v>
      </c>
      <c r="AH78" s="943"/>
    </row>
    <row r="79" spans="1:34" ht="19.2" customHeight="1">
      <c r="A79" s="958"/>
      <c r="B79" s="502">
        <v>0</v>
      </c>
      <c r="C79" s="175"/>
      <c r="D79" s="176"/>
      <c r="E79" s="177"/>
      <c r="F79" s="273"/>
      <c r="G79" s="57"/>
      <c r="H79" s="45"/>
      <c r="I79" s="515"/>
      <c r="J79" s="87"/>
      <c r="K79" s="57"/>
      <c r="L79" s="86"/>
      <c r="M79" s="505"/>
      <c r="N79" s="57"/>
      <c r="O79" s="181"/>
      <c r="P79" s="108"/>
      <c r="Q79" s="182"/>
      <c r="R79" s="109"/>
      <c r="S79" s="943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928"/>
      <c r="AC79" s="928"/>
      <c r="AD79" s="515"/>
      <c r="AE79" s="515"/>
      <c r="AF79" s="48">
        <f t="shared" si="51"/>
        <v>0</v>
      </c>
      <c r="AG79" s="506" t="e">
        <f t="shared" si="52"/>
        <v>#DIV/0!</v>
      </c>
      <c r="AH79" s="943"/>
    </row>
    <row r="80" spans="1:34" ht="19.2" customHeight="1">
      <c r="A80" s="958"/>
      <c r="B80" s="502">
        <v>0</v>
      </c>
      <c r="C80" s="512"/>
      <c r="D80" s="42"/>
      <c r="E80" s="43"/>
      <c r="F80" s="273"/>
      <c r="G80" s="57"/>
      <c r="H80" s="45"/>
      <c r="I80" s="515"/>
      <c r="J80" s="87"/>
      <c r="K80" s="57"/>
      <c r="L80" s="86"/>
      <c r="M80" s="505"/>
      <c r="N80" s="57"/>
      <c r="O80" s="183"/>
      <c r="P80" s="54"/>
      <c r="Q80" s="88"/>
      <c r="R80" s="514"/>
      <c r="S80" s="943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928"/>
      <c r="AC80" s="928"/>
      <c r="AD80" s="515"/>
      <c r="AE80" s="515"/>
      <c r="AF80" s="48">
        <f t="shared" si="51"/>
        <v>0</v>
      </c>
      <c r="AG80" s="506" t="e">
        <f t="shared" si="52"/>
        <v>#DIV/0!</v>
      </c>
      <c r="AH80" s="943"/>
    </row>
    <row r="81" spans="1:34" ht="19.2" customHeight="1">
      <c r="A81" s="958"/>
      <c r="B81" s="502">
        <v>0</v>
      </c>
      <c r="C81" s="512"/>
      <c r="D81" s="42"/>
      <c r="E81" s="43"/>
      <c r="F81" s="280"/>
      <c r="G81" s="57"/>
      <c r="H81" s="84"/>
      <c r="I81" s="515"/>
      <c r="J81" s="87"/>
      <c r="K81" s="57"/>
      <c r="L81" s="86"/>
      <c r="M81" s="505"/>
      <c r="N81" s="57"/>
      <c r="O81" s="183"/>
      <c r="P81" s="54"/>
      <c r="Q81" s="88"/>
      <c r="R81" s="514"/>
      <c r="S81" s="943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928"/>
      <c r="AC81" s="928"/>
      <c r="AD81" s="515"/>
      <c r="AE81" s="515"/>
      <c r="AF81" s="48"/>
      <c r="AG81" s="125"/>
      <c r="AH81" s="943"/>
    </row>
    <row r="82" spans="1:34" ht="19.2" customHeight="1">
      <c r="A82" s="959"/>
      <c r="B82" s="168">
        <v>0</v>
      </c>
      <c r="C82" s="100" t="s">
        <v>528</v>
      </c>
      <c r="D82" s="924" t="s">
        <v>239</v>
      </c>
      <c r="E82" s="924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1357.3199256550879</v>
      </c>
      <c r="O82" s="184">
        <f t="shared" si="53"/>
        <v>77.045116848783749</v>
      </c>
      <c r="P82" s="116">
        <f>M82-J82</f>
        <v>0.16666666666666785</v>
      </c>
      <c r="Q82" s="117">
        <f>N82-K82</f>
        <v>-158.01340767824536</v>
      </c>
      <c r="R82" s="172">
        <f>O82/L82</f>
        <v>0.88784429607176396</v>
      </c>
      <c r="S82" s="943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0</v>
      </c>
      <c r="AF82" s="48">
        <f>N82-K82</f>
        <v>-158.01340767824536</v>
      </c>
      <c r="AG82" s="506">
        <f>N82/K82</f>
        <v>0.8957236640926669</v>
      </c>
      <c r="AH82" s="943"/>
    </row>
    <row r="83" spans="1:34" ht="19.2" customHeight="1">
      <c r="A83" s="951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1796.14</v>
      </c>
      <c r="H83" s="84">
        <f t="shared" ref="H83:H94" si="54">F83*G83</f>
        <v>109600.46280000001</v>
      </c>
      <c r="I83" s="515"/>
      <c r="J83" s="87">
        <v>16</v>
      </c>
      <c r="K83" s="57">
        <v>1440</v>
      </c>
      <c r="L83" s="86">
        <v>90</v>
      </c>
      <c r="M83" s="505">
        <v>16</v>
      </c>
      <c r="N83" s="57">
        <f t="shared" ref="N83:N90" si="55">G83/W83*60</f>
        <v>1330.4740740740735</v>
      </c>
      <c r="O83" s="183">
        <f t="shared" ref="O83:O90" si="56">N83/M83</f>
        <v>83.154629629629596</v>
      </c>
      <c r="P83" s="54">
        <f t="shared" ref="P83:P85" si="57">M83-J83</f>
        <v>0</v>
      </c>
      <c r="Q83" s="88">
        <f t="shared" ref="Q83:Q85" si="58">O83-L83</f>
        <v>-6.8453703703704036</v>
      </c>
      <c r="R83" s="185">
        <f t="shared" ref="R83:R85" si="59">O83/L83</f>
        <v>0.92394032921810665</v>
      </c>
      <c r="S83" s="943">
        <f>R95</f>
        <v>0.84871025121433807</v>
      </c>
      <c r="T83" s="50">
        <v>0.33333333333333331</v>
      </c>
      <c r="U83" s="50">
        <v>0.38958333333333334</v>
      </c>
      <c r="V83" s="502">
        <v>5</v>
      </c>
      <c r="W83" s="499">
        <f t="shared" ref="W83:W93" si="60">(U83-T83)*24*60</f>
        <v>81.000000000000028</v>
      </c>
      <c r="X83" s="53"/>
      <c r="Y83" s="53"/>
      <c r="Z83" s="54"/>
      <c r="AA83" s="54"/>
      <c r="AB83" s="928"/>
      <c r="AC83" s="928"/>
      <c r="AD83" s="515"/>
      <c r="AE83" s="515"/>
      <c r="AF83" s="48">
        <f t="shared" ref="AF83:AF173" si="61">N83-K83</f>
        <v>-109.52592592592646</v>
      </c>
      <c r="AG83" s="506">
        <f t="shared" ref="AG83:AG173" si="62">N83/K83</f>
        <v>0.92394032921810665</v>
      </c>
      <c r="AH83" s="943">
        <f>AG95</f>
        <v>0.84120052222909347</v>
      </c>
    </row>
    <row r="84" spans="1:34" ht="19.2" customHeight="1">
      <c r="A84" s="952"/>
      <c r="B84" s="110" t="s">
        <v>102</v>
      </c>
      <c r="C84" s="512"/>
      <c r="D84" s="186" t="s">
        <v>187</v>
      </c>
      <c r="E84" s="43"/>
      <c r="F84" s="280">
        <v>53.27</v>
      </c>
      <c r="G84" s="44">
        <v>2715.96</v>
      </c>
      <c r="H84" s="84">
        <f t="shared" si="54"/>
        <v>144679.18920000002</v>
      </c>
      <c r="I84" s="502"/>
      <c r="J84" s="87">
        <v>17</v>
      </c>
      <c r="K84" s="57">
        <v>1565</v>
      </c>
      <c r="L84" s="86">
        <v>92.058823529411768</v>
      </c>
      <c r="M84" s="505">
        <v>17</v>
      </c>
      <c r="N84" s="57">
        <f t="shared" si="55"/>
        <v>1293.3142857142855</v>
      </c>
      <c r="O84" s="183">
        <f t="shared" si="56"/>
        <v>76.077310924369726</v>
      </c>
      <c r="P84" s="54">
        <f t="shared" si="57"/>
        <v>0</v>
      </c>
      <c r="Q84" s="88">
        <f t="shared" si="58"/>
        <v>-15.981512605042042</v>
      </c>
      <c r="R84" s="185">
        <f t="shared" si="59"/>
        <v>0.82639890460976695</v>
      </c>
      <c r="S84" s="943"/>
      <c r="T84" s="50">
        <v>0.40486111111111112</v>
      </c>
      <c r="U84" s="50">
        <v>0.49236111111111114</v>
      </c>
      <c r="V84" s="502">
        <v>22</v>
      </c>
      <c r="W84" s="499">
        <f t="shared" si="60"/>
        <v>126.00000000000003</v>
      </c>
      <c r="X84" s="53">
        <v>0.39374999999999999</v>
      </c>
      <c r="Y84" s="53">
        <v>0.40347222222222223</v>
      </c>
      <c r="Z84" s="54"/>
      <c r="AA84" s="54"/>
      <c r="AB84" s="928"/>
      <c r="AC84" s="928"/>
      <c r="AD84" s="515"/>
      <c r="AE84" s="515"/>
      <c r="AF84" s="48">
        <f t="shared" si="61"/>
        <v>-271.68571428571454</v>
      </c>
      <c r="AG84" s="506">
        <f t="shared" si="62"/>
        <v>0.82639890460976706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2056</v>
      </c>
      <c r="H85" s="84">
        <f t="shared" si="54"/>
        <v>125601.04000000001</v>
      </c>
      <c r="I85" s="502"/>
      <c r="J85" s="87">
        <v>17</v>
      </c>
      <c r="K85" s="57">
        <v>1440</v>
      </c>
      <c r="L85" s="86">
        <v>84.705882352941174</v>
      </c>
      <c r="M85" s="505">
        <v>17</v>
      </c>
      <c r="N85" s="57">
        <f t="shared" si="55"/>
        <v>1285.0000000000002</v>
      </c>
      <c r="O85" s="183">
        <f t="shared" si="56"/>
        <v>75.588235294117666</v>
      </c>
      <c r="P85" s="54">
        <f t="shared" si="57"/>
        <v>0</v>
      </c>
      <c r="Q85" s="88">
        <f t="shared" si="58"/>
        <v>-9.1176470588235077</v>
      </c>
      <c r="R85" s="185">
        <f t="shared" si="59"/>
        <v>0.89236111111111138</v>
      </c>
      <c r="S85" s="943"/>
      <c r="T85" s="50">
        <v>0.53263888888888888</v>
      </c>
      <c r="U85" s="50">
        <v>0.59930555555555554</v>
      </c>
      <c r="V85" s="502">
        <v>5</v>
      </c>
      <c r="W85" s="499">
        <f t="shared" si="60"/>
        <v>95.999999999999972</v>
      </c>
      <c r="X85" s="53"/>
      <c r="Y85" s="53"/>
      <c r="Z85" s="54"/>
      <c r="AA85" s="54"/>
      <c r="AB85" s="928"/>
      <c r="AC85" s="928"/>
      <c r="AD85" s="515"/>
      <c r="AE85" s="515"/>
      <c r="AF85" s="48">
        <f t="shared" si="61"/>
        <v>-154.99999999999977</v>
      </c>
      <c r="AG85" s="506">
        <f t="shared" si="62"/>
        <v>0.89236111111111127</v>
      </c>
      <c r="AH85" s="943"/>
    </row>
    <row r="86" spans="1:34" ht="19.2" customHeight="1">
      <c r="A86" s="952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200</v>
      </c>
      <c r="H86" s="84">
        <f t="shared" si="54"/>
        <v>15469.999999999998</v>
      </c>
      <c r="I86" s="502"/>
      <c r="J86" s="87">
        <v>19</v>
      </c>
      <c r="K86" s="57">
        <v>1440</v>
      </c>
      <c r="L86" s="86">
        <v>75.78947368421052</v>
      </c>
      <c r="M86" s="505">
        <v>18</v>
      </c>
      <c r="N86" s="57">
        <f t="shared" si="55"/>
        <v>1090.9090909090949</v>
      </c>
      <c r="O86" s="183">
        <f t="shared" si="56"/>
        <v>60.606060606060822</v>
      </c>
      <c r="P86" s="54">
        <f>M86-J86</f>
        <v>-1</v>
      </c>
      <c r="Q86" s="88">
        <f>O86-L86</f>
        <v>-15.183413078149698</v>
      </c>
      <c r="R86" s="185">
        <f>O86/L86</f>
        <v>0.79966329966330263</v>
      </c>
      <c r="S86" s="943"/>
      <c r="T86" s="50">
        <v>0.60347222222222219</v>
      </c>
      <c r="U86" s="50">
        <v>0.61111111111111105</v>
      </c>
      <c r="V86" s="502">
        <v>6</v>
      </c>
      <c r="W86" s="499">
        <f t="shared" si="60"/>
        <v>10.999999999999961</v>
      </c>
      <c r="X86" s="53"/>
      <c r="Y86" s="53"/>
      <c r="Z86" s="54"/>
      <c r="AA86" s="54"/>
      <c r="AB86" s="928"/>
      <c r="AC86" s="928"/>
      <c r="AD86" s="515"/>
      <c r="AE86" s="515"/>
      <c r="AF86" s="48">
        <f>N86-K86</f>
        <v>-349.09090909090514</v>
      </c>
      <c r="AG86" s="506">
        <f>N86/K86</f>
        <v>0.75757575757576034</v>
      </c>
      <c r="AH86" s="943"/>
    </row>
    <row r="87" spans="1:34" ht="19.2" customHeight="1">
      <c r="A87" s="952"/>
      <c r="B87" s="110" t="s">
        <v>101</v>
      </c>
      <c r="C87" s="97"/>
      <c r="D87" s="186" t="s">
        <v>57</v>
      </c>
      <c r="E87" s="43"/>
      <c r="F87" s="280">
        <v>77.34</v>
      </c>
      <c r="G87" s="44">
        <v>598</v>
      </c>
      <c r="H87" s="84">
        <f t="shared" si="54"/>
        <v>46249.32</v>
      </c>
      <c r="I87" s="502"/>
      <c r="J87" s="87">
        <v>18</v>
      </c>
      <c r="K87" s="57">
        <v>1440</v>
      </c>
      <c r="L87" s="86">
        <v>80</v>
      </c>
      <c r="M87" s="505">
        <v>18</v>
      </c>
      <c r="N87" s="57">
        <f t="shared" si="55"/>
        <v>1087.2727272727257</v>
      </c>
      <c r="O87" s="183">
        <f t="shared" si="56"/>
        <v>60.404040404040316</v>
      </c>
      <c r="P87" s="54">
        <f>M87-J87</f>
        <v>0</v>
      </c>
      <c r="Q87" s="88">
        <f>O87-L87</f>
        <v>-19.595959595959684</v>
      </c>
      <c r="R87" s="185">
        <f>O87/L87</f>
        <v>0.75505050505050397</v>
      </c>
      <c r="S87" s="943"/>
      <c r="T87" s="50">
        <v>0.61666666666666659</v>
      </c>
      <c r="U87" s="50">
        <v>0.63958333333333328</v>
      </c>
      <c r="V87" s="502">
        <v>8</v>
      </c>
      <c r="W87" s="499">
        <f t="shared" si="60"/>
        <v>33.000000000000043</v>
      </c>
      <c r="X87" s="53"/>
      <c r="Y87" s="53"/>
      <c r="Z87" s="54"/>
      <c r="AA87" s="54"/>
      <c r="AB87" s="928"/>
      <c r="AC87" s="928"/>
      <c r="AD87" s="515"/>
      <c r="AE87" s="515"/>
      <c r="AF87" s="48">
        <f>N87-K87</f>
        <v>-352.72727272727434</v>
      </c>
      <c r="AG87" s="506">
        <f>N87/K87</f>
        <v>0.75505050505050397</v>
      </c>
      <c r="AH87" s="943"/>
    </row>
    <row r="88" spans="1:34" ht="19.2" customHeight="1">
      <c r="A88" s="952"/>
      <c r="B88" s="110" t="s">
        <v>105</v>
      </c>
      <c r="C88" s="512"/>
      <c r="D88" s="42" t="s">
        <v>75</v>
      </c>
      <c r="E88" s="43"/>
      <c r="F88" s="280">
        <v>56.43</v>
      </c>
      <c r="G88" s="57">
        <v>760</v>
      </c>
      <c r="H88" s="84">
        <f t="shared" si="54"/>
        <v>42886.8</v>
      </c>
      <c r="I88" s="502"/>
      <c r="J88" s="87">
        <v>18</v>
      </c>
      <c r="K88" s="57">
        <v>1500</v>
      </c>
      <c r="L88" s="86">
        <v>83.333333333333329</v>
      </c>
      <c r="M88" s="505">
        <v>18</v>
      </c>
      <c r="N88" s="57">
        <f t="shared" si="55"/>
        <v>1266.6666666666656</v>
      </c>
      <c r="O88" s="183">
        <f t="shared" si="56"/>
        <v>70.37037037037031</v>
      </c>
      <c r="P88" s="54">
        <f t="shared" ref="P88:P90" si="63">M88-J88</f>
        <v>0</v>
      </c>
      <c r="Q88" s="88">
        <f t="shared" ref="Q88:Q90" si="64">O88-L88</f>
        <v>-12.962962962963019</v>
      </c>
      <c r="R88" s="185">
        <f t="shared" ref="R88:R90" si="65">O88/L88</f>
        <v>0.84444444444444378</v>
      </c>
      <c r="S88" s="943"/>
      <c r="T88" s="50">
        <v>0.65486111111111101</v>
      </c>
      <c r="U88" s="50">
        <v>0.67986111111111103</v>
      </c>
      <c r="V88" s="502">
        <v>22</v>
      </c>
      <c r="W88" s="499">
        <f t="shared" si="60"/>
        <v>36.000000000000028</v>
      </c>
      <c r="X88" s="53">
        <v>0.64374999999999993</v>
      </c>
      <c r="Y88" s="53">
        <v>0.65347222222222223</v>
      </c>
      <c r="Z88" s="54"/>
      <c r="AA88" s="54"/>
      <c r="AB88" s="928"/>
      <c r="AC88" s="928"/>
      <c r="AD88" s="515"/>
      <c r="AE88" s="515"/>
      <c r="AF88" s="48">
        <f>N88-K88</f>
        <v>-233.33333333333439</v>
      </c>
      <c r="AG88" s="506">
        <f>N88/K88</f>
        <v>0.84444444444444378</v>
      </c>
      <c r="AH88" s="943"/>
    </row>
    <row r="89" spans="1:34" ht="19.2" customHeight="1">
      <c r="A89" s="952"/>
      <c r="B89" s="110" t="s">
        <v>102</v>
      </c>
      <c r="C89" s="512"/>
      <c r="D89" s="42" t="s">
        <v>187</v>
      </c>
      <c r="E89" s="43"/>
      <c r="F89" s="280">
        <v>53.27</v>
      </c>
      <c r="G89" s="114">
        <v>766.04</v>
      </c>
      <c r="H89" s="84">
        <f t="shared" si="54"/>
        <v>40806.950799999999</v>
      </c>
      <c r="I89" s="502">
        <v>1</v>
      </c>
      <c r="J89" s="87">
        <v>17</v>
      </c>
      <c r="K89" s="57">
        <v>1565</v>
      </c>
      <c r="L89" s="86">
        <v>92.058823529411768</v>
      </c>
      <c r="M89" s="505">
        <v>17</v>
      </c>
      <c r="N89" s="57">
        <f t="shared" si="55"/>
        <v>1276.7333333333322</v>
      </c>
      <c r="O89" s="183">
        <f t="shared" si="56"/>
        <v>75.101960784313661</v>
      </c>
      <c r="P89" s="54">
        <f t="shared" si="63"/>
        <v>0</v>
      </c>
      <c r="Q89" s="88">
        <f t="shared" si="64"/>
        <v>-16.956862745098107</v>
      </c>
      <c r="R89" s="185">
        <f t="shared" si="65"/>
        <v>0.81580404685835928</v>
      </c>
      <c r="S89" s="943"/>
      <c r="T89" s="50">
        <v>0.68541666666666656</v>
      </c>
      <c r="U89" s="50">
        <v>0.71041666666666659</v>
      </c>
      <c r="V89" s="502">
        <v>8</v>
      </c>
      <c r="W89" s="499">
        <f t="shared" si="60"/>
        <v>36.000000000000028</v>
      </c>
      <c r="X89" s="53"/>
      <c r="Y89" s="53"/>
      <c r="Z89" s="54"/>
      <c r="AA89" s="54"/>
      <c r="AB89" s="928"/>
      <c r="AC89" s="928"/>
      <c r="AD89" s="515"/>
      <c r="AE89" s="515"/>
      <c r="AF89" s="48">
        <f>N89-K89</f>
        <v>-288.26666666666779</v>
      </c>
      <c r="AG89" s="506">
        <f>N89/K89</f>
        <v>0.81580404685835928</v>
      </c>
      <c r="AH89" s="943"/>
    </row>
    <row r="90" spans="1:34" ht="19.2" customHeight="1">
      <c r="A90" s="952"/>
      <c r="B90" s="110" t="s">
        <v>101</v>
      </c>
      <c r="C90" s="512"/>
      <c r="D90" s="42" t="s">
        <v>154</v>
      </c>
      <c r="E90" s="43"/>
      <c r="F90" s="280">
        <v>61.02</v>
      </c>
      <c r="G90" s="127">
        <v>1100.8599999999999</v>
      </c>
      <c r="H90" s="84">
        <f t="shared" si="54"/>
        <v>67174.477199999994</v>
      </c>
      <c r="I90" s="187">
        <v>1</v>
      </c>
      <c r="J90" s="87">
        <v>16</v>
      </c>
      <c r="K90" s="57">
        <v>1440</v>
      </c>
      <c r="L90" s="86">
        <v>90</v>
      </c>
      <c r="M90" s="505">
        <v>16</v>
      </c>
      <c r="N90" s="57">
        <f t="shared" si="55"/>
        <v>1321.0320000000002</v>
      </c>
      <c r="O90" s="183">
        <f t="shared" si="56"/>
        <v>82.56450000000001</v>
      </c>
      <c r="P90" s="54">
        <f t="shared" si="63"/>
        <v>0</v>
      </c>
      <c r="Q90" s="88">
        <f t="shared" si="64"/>
        <v>-7.4354999999999905</v>
      </c>
      <c r="R90" s="185">
        <f t="shared" si="65"/>
        <v>0.91738333333333344</v>
      </c>
      <c r="S90" s="943"/>
      <c r="T90" s="50">
        <v>0.71597222222222212</v>
      </c>
      <c r="U90" s="50">
        <v>0.75069444444444433</v>
      </c>
      <c r="V90" s="502">
        <v>8</v>
      </c>
      <c r="W90" s="499">
        <f t="shared" si="60"/>
        <v>49.999999999999986</v>
      </c>
      <c r="X90" s="188"/>
      <c r="Y90" s="188"/>
      <c r="Z90" s="54"/>
      <c r="AA90" s="54"/>
      <c r="AB90" s="928"/>
      <c r="AC90" s="928"/>
      <c r="AD90" s="515"/>
      <c r="AE90" s="515"/>
      <c r="AF90" s="48">
        <f t="shared" si="61"/>
        <v>-118.96799999999985</v>
      </c>
      <c r="AG90" s="506">
        <f t="shared" si="62"/>
        <v>0.91738333333333344</v>
      </c>
      <c r="AH90" s="943"/>
    </row>
    <row r="91" spans="1:34" ht="19.2" customHeight="1">
      <c r="A91" s="952"/>
      <c r="B91" s="110">
        <v>0</v>
      </c>
      <c r="C91" s="5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944"/>
      <c r="T91" s="50"/>
      <c r="U91" s="50"/>
      <c r="V91" s="502"/>
      <c r="W91" s="499">
        <f t="shared" si="60"/>
        <v>0</v>
      </c>
      <c r="X91" s="115"/>
      <c r="Y91" s="115"/>
      <c r="Z91" s="54"/>
      <c r="AA91" s="54"/>
      <c r="AB91" s="928"/>
      <c r="AC91" s="928"/>
      <c r="AD91" s="515"/>
      <c r="AE91" s="515"/>
      <c r="AF91" s="48">
        <f t="shared" si="61"/>
        <v>0</v>
      </c>
      <c r="AG91" s="506" t="e">
        <f t="shared" si="62"/>
        <v>#DIV/0!</v>
      </c>
      <c r="AH91" s="944"/>
    </row>
    <row r="92" spans="1:34" ht="19.2" customHeight="1">
      <c r="A92" s="952"/>
      <c r="B92" s="110">
        <v>0</v>
      </c>
      <c r="C92" s="5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928"/>
      <c r="AC92" s="928"/>
      <c r="AD92" s="515"/>
      <c r="AE92" s="515"/>
      <c r="AF92" s="48">
        <f t="shared" si="61"/>
        <v>0</v>
      </c>
      <c r="AG92" s="506" t="e">
        <f t="shared" si="62"/>
        <v>#DIV/0!</v>
      </c>
      <c r="AH92" s="944"/>
    </row>
    <row r="93" spans="1:34" ht="19.2" customHeight="1">
      <c r="A93" s="952"/>
      <c r="B93" s="5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05"/>
      <c r="N93" s="57"/>
      <c r="O93" s="86"/>
      <c r="P93" s="54"/>
      <c r="Q93" s="88"/>
      <c r="R93" s="509"/>
      <c r="S93" s="953"/>
      <c r="T93" s="63"/>
      <c r="U93" s="63"/>
      <c r="V93" s="503"/>
      <c r="W93" s="499">
        <f t="shared" si="60"/>
        <v>0</v>
      </c>
      <c r="X93" s="194"/>
      <c r="Y93" s="194"/>
      <c r="Z93" s="124"/>
      <c r="AA93" s="124"/>
      <c r="AB93" s="928"/>
      <c r="AC93" s="928"/>
      <c r="AD93" s="515"/>
      <c r="AE93" s="515"/>
      <c r="AF93" s="48">
        <f t="shared" si="61"/>
        <v>0</v>
      </c>
      <c r="AG93" s="506" t="e">
        <f t="shared" si="62"/>
        <v>#DIV/0!</v>
      </c>
      <c r="AH93" s="944"/>
    </row>
    <row r="94" spans="1:34" ht="19.2" customHeight="1">
      <c r="A94" s="952"/>
      <c r="B94" s="5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09"/>
      <c r="S94" s="953"/>
      <c r="T94" s="63"/>
      <c r="U94" s="63"/>
      <c r="V94" s="503"/>
      <c r="W94" s="499">
        <f>(U94-T94)*24*60</f>
        <v>0</v>
      </c>
      <c r="X94" s="194"/>
      <c r="Y94" s="194"/>
      <c r="Z94" s="124"/>
      <c r="AA94" s="124"/>
      <c r="AB94" s="928"/>
      <c r="AC94" s="928"/>
      <c r="AD94" s="515"/>
      <c r="AE94" s="515"/>
      <c r="AF94" s="48">
        <f t="shared" si="61"/>
        <v>0</v>
      </c>
      <c r="AG94" s="506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530</v>
      </c>
      <c r="D95" s="924" t="s">
        <v>239</v>
      </c>
      <c r="E95" s="924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1243.925272246272</v>
      </c>
      <c r="O95" s="200">
        <f t="shared" si="66"/>
        <v>72.983388501612751</v>
      </c>
      <c r="P95" s="201">
        <f>M95-J95</f>
        <v>-0.125</v>
      </c>
      <c r="Q95" s="202">
        <f t="shared" ref="Q95:Q102" si="67">O95-L95</f>
        <v>-13.009903552050815</v>
      </c>
      <c r="R95" s="203">
        <f>O95/L95</f>
        <v>0.84871025121433807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0</v>
      </c>
      <c r="AE95" s="107">
        <f>SUM(AE83:AE94)</f>
        <v>0</v>
      </c>
      <c r="AF95" s="65">
        <f t="shared" si="61"/>
        <v>-234.82472775372798</v>
      </c>
      <c r="AG95" s="507">
        <f t="shared" si="62"/>
        <v>0.84120052222909347</v>
      </c>
      <c r="AH95" s="944"/>
    </row>
    <row r="96" spans="1:34" ht="19.2" customHeight="1">
      <c r="A96" s="954" t="s">
        <v>471</v>
      </c>
      <c r="B96" s="502" t="s">
        <v>103</v>
      </c>
      <c r="C96" s="97"/>
      <c r="D96" s="42" t="s">
        <v>169</v>
      </c>
      <c r="E96" s="43"/>
      <c r="F96" s="273">
        <v>29.46</v>
      </c>
      <c r="G96" s="44">
        <v>1010.88</v>
      </c>
      <c r="H96" s="45">
        <f t="shared" ref="H96:H105" si="68">F96*G96</f>
        <v>29780.524799999999</v>
      </c>
      <c r="I96" s="502"/>
      <c r="J96" s="46">
        <v>16</v>
      </c>
      <c r="K96" s="44">
        <v>1385</v>
      </c>
      <c r="L96" s="47">
        <v>86.5625</v>
      </c>
      <c r="M96" s="500">
        <v>16</v>
      </c>
      <c r="N96" s="44">
        <f t="shared" ref="N96:N102" si="69">G96/W96*60</f>
        <v>1144.3924528301893</v>
      </c>
      <c r="O96" s="47">
        <f t="shared" ref="O96:O102" si="70">N96/M96</f>
        <v>71.524528301886832</v>
      </c>
      <c r="P96" s="48">
        <f t="shared" ref="P96:P102" si="71">M96-J96</f>
        <v>0</v>
      </c>
      <c r="Q96" s="49">
        <f t="shared" si="67"/>
        <v>-15.037971698113168</v>
      </c>
      <c r="R96" s="506">
        <f t="shared" ref="R96:R102" si="72">O96/L96</f>
        <v>0.82627613922757348</v>
      </c>
      <c r="S96" s="943">
        <f>R108</f>
        <v>0.85315870914932213</v>
      </c>
      <c r="T96" s="89">
        <v>0.33333333333333331</v>
      </c>
      <c r="U96" s="89">
        <v>0.37013888888888885</v>
      </c>
      <c r="V96" s="515">
        <v>5</v>
      </c>
      <c r="W96" s="90">
        <f t="shared" ref="W96:W133" si="73">(U96-T96)*24*60</f>
        <v>52.999999999999972</v>
      </c>
      <c r="X96" s="96"/>
      <c r="Y96" s="96"/>
      <c r="Z96" s="54"/>
      <c r="AA96" s="54"/>
      <c r="AB96" s="928"/>
      <c r="AC96" s="928"/>
      <c r="AD96" s="515"/>
      <c r="AE96" s="515"/>
      <c r="AF96" s="54">
        <f t="shared" si="61"/>
        <v>-240.60754716981069</v>
      </c>
      <c r="AG96" s="509">
        <f t="shared" si="62"/>
        <v>0.82627613922757348</v>
      </c>
      <c r="AH96" s="927">
        <f>AG108</f>
        <v>0.85427026474165102</v>
      </c>
    </row>
    <row r="97" spans="1:34" s="212" customFormat="1" ht="19.2" customHeight="1">
      <c r="A97" s="954"/>
      <c r="B97" s="502" t="s">
        <v>103</v>
      </c>
      <c r="C97" s="204"/>
      <c r="D97" s="205" t="s">
        <v>63</v>
      </c>
      <c r="E97" s="56"/>
      <c r="F97" s="284">
        <v>29.113149847094796</v>
      </c>
      <c r="G97" s="206">
        <v>3360</v>
      </c>
      <c r="H97" s="207">
        <f t="shared" si="68"/>
        <v>97820.183486238515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1185.8823529411764</v>
      </c>
      <c r="O97" s="47">
        <f t="shared" si="70"/>
        <v>59.294117647058819</v>
      </c>
      <c r="P97" s="48">
        <f t="shared" si="71"/>
        <v>0</v>
      </c>
      <c r="Q97" s="49">
        <f t="shared" si="67"/>
        <v>-9.9558823529411811</v>
      </c>
      <c r="R97" s="506">
        <f t="shared" si="72"/>
        <v>0.85623274580590347</v>
      </c>
      <c r="S97" s="943"/>
      <c r="T97" s="208">
        <v>0.38611111111111107</v>
      </c>
      <c r="U97" s="208">
        <v>0.50416666666666665</v>
      </c>
      <c r="V97" s="209">
        <v>23</v>
      </c>
      <c r="W97" s="90">
        <f t="shared" si="73"/>
        <v>170.00000000000003</v>
      </c>
      <c r="X97" s="53">
        <v>0.3743055555555555</v>
      </c>
      <c r="Y97" s="53">
        <v>0.38472222222222219</v>
      </c>
      <c r="Z97" s="54"/>
      <c r="AA97" s="54"/>
      <c r="AB97" s="928"/>
      <c r="AC97" s="928"/>
      <c r="AD97" s="209"/>
      <c r="AE97" s="209"/>
      <c r="AF97" s="210">
        <f t="shared" si="61"/>
        <v>-199.11764705882365</v>
      </c>
      <c r="AG97" s="211">
        <f t="shared" si="62"/>
        <v>0.85623274580590347</v>
      </c>
      <c r="AH97" s="927"/>
    </row>
    <row r="98" spans="1:34" s="215" customFormat="1" ht="19.2" customHeight="1">
      <c r="A98" s="954"/>
      <c r="B98" s="502" t="s">
        <v>101</v>
      </c>
      <c r="C98" s="55"/>
      <c r="D98" s="42" t="s">
        <v>56</v>
      </c>
      <c r="E98" s="83"/>
      <c r="F98" s="284">
        <v>71.55</v>
      </c>
      <c r="G98" s="57">
        <v>754</v>
      </c>
      <c r="H98" s="207">
        <f t="shared" si="68"/>
        <v>53948.7</v>
      </c>
      <c r="I98" s="5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1222.7027027027016</v>
      </c>
      <c r="O98" s="47">
        <f t="shared" si="70"/>
        <v>67.927927927927868</v>
      </c>
      <c r="P98" s="48">
        <f t="shared" si="71"/>
        <v>0</v>
      </c>
      <c r="Q98" s="49">
        <f t="shared" si="67"/>
        <v>-9.0165165165165746</v>
      </c>
      <c r="R98" s="506">
        <f t="shared" si="72"/>
        <v>0.88281783588642715</v>
      </c>
      <c r="S98" s="943"/>
      <c r="T98" s="89">
        <v>0.54513888888888884</v>
      </c>
      <c r="U98" s="89">
        <v>0.5708333333333333</v>
      </c>
      <c r="V98" s="515">
        <v>6</v>
      </c>
      <c r="W98" s="90">
        <f t="shared" si="73"/>
        <v>37.000000000000028</v>
      </c>
      <c r="X98" s="213"/>
      <c r="Y98" s="213"/>
      <c r="Z98" s="214"/>
      <c r="AA98" s="214"/>
      <c r="AB98" s="928"/>
      <c r="AC98" s="928"/>
      <c r="AD98" s="515"/>
      <c r="AE98" s="515"/>
      <c r="AF98" s="54">
        <f t="shared" si="61"/>
        <v>-162.29729729729843</v>
      </c>
      <c r="AG98" s="509">
        <f t="shared" si="62"/>
        <v>0.88281783588642715</v>
      </c>
      <c r="AH98" s="927"/>
    </row>
    <row r="99" spans="1:34" ht="19.2" customHeight="1">
      <c r="A99" s="954"/>
      <c r="B99" s="502" t="s">
        <v>101</v>
      </c>
      <c r="C99" s="81"/>
      <c r="D99" s="82" t="s">
        <v>58</v>
      </c>
      <c r="E99" s="83"/>
      <c r="F99" s="284">
        <v>59.54</v>
      </c>
      <c r="G99" s="57">
        <v>1332</v>
      </c>
      <c r="H99" s="207">
        <f t="shared" si="68"/>
        <v>79307.28</v>
      </c>
      <c r="I99" s="515"/>
      <c r="J99" s="46">
        <v>18</v>
      </c>
      <c r="K99" s="44">
        <v>1385</v>
      </c>
      <c r="L99" s="47">
        <v>76.944444444444443</v>
      </c>
      <c r="M99" s="500">
        <v>18</v>
      </c>
      <c r="N99" s="44">
        <f t="shared" si="69"/>
        <v>1248.7500000000016</v>
      </c>
      <c r="O99" s="47">
        <f t="shared" si="70"/>
        <v>69.375000000000085</v>
      </c>
      <c r="P99" s="48">
        <f t="shared" si="71"/>
        <v>0</v>
      </c>
      <c r="Q99" s="49">
        <f t="shared" si="67"/>
        <v>-7.5694444444443576</v>
      </c>
      <c r="R99" s="506">
        <f t="shared" si="72"/>
        <v>0.90162454873646325</v>
      </c>
      <c r="S99" s="943"/>
      <c r="T99" s="89">
        <v>0.57638888888888884</v>
      </c>
      <c r="U99" s="89">
        <v>0.62083333333333324</v>
      </c>
      <c r="V99" s="515">
        <v>8</v>
      </c>
      <c r="W99" s="90">
        <f t="shared" si="73"/>
        <v>63.999999999999929</v>
      </c>
      <c r="X99" s="180"/>
      <c r="Y99" s="180"/>
      <c r="Z99" s="124"/>
      <c r="AA99" s="124"/>
      <c r="AB99" s="928"/>
      <c r="AC99" s="928"/>
      <c r="AD99" s="515"/>
      <c r="AE99" s="515"/>
      <c r="AF99" s="210">
        <f t="shared" si="61"/>
        <v>-136.24999999999841</v>
      </c>
      <c r="AG99" s="211">
        <f t="shared" si="62"/>
        <v>0.90162454873646325</v>
      </c>
      <c r="AH99" s="927"/>
    </row>
    <row r="100" spans="1:34" s="215" customFormat="1" ht="19.2" customHeight="1">
      <c r="A100" s="954"/>
      <c r="B100" s="502" t="s">
        <v>105</v>
      </c>
      <c r="C100" s="55"/>
      <c r="D100" s="42" t="s">
        <v>177</v>
      </c>
      <c r="E100" s="83"/>
      <c r="F100" s="284">
        <v>51.44</v>
      </c>
      <c r="G100" s="57">
        <v>1321</v>
      </c>
      <c r="H100" s="207">
        <f t="shared" si="68"/>
        <v>67952.239999999991</v>
      </c>
      <c r="I100" s="51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1278.3870967741948</v>
      </c>
      <c r="O100" s="47">
        <f t="shared" si="70"/>
        <v>63.919354838709737</v>
      </c>
      <c r="P100" s="48">
        <f t="shared" si="71"/>
        <v>0</v>
      </c>
      <c r="Q100" s="49">
        <f t="shared" si="67"/>
        <v>-8.0806451612902634</v>
      </c>
      <c r="R100" s="506">
        <f t="shared" si="72"/>
        <v>0.8877688172043019</v>
      </c>
      <c r="S100" s="943"/>
      <c r="T100" s="208">
        <v>0.6368055555555554</v>
      </c>
      <c r="U100" s="208">
        <v>0.67986111111111092</v>
      </c>
      <c r="V100" s="209">
        <v>23</v>
      </c>
      <c r="W100" s="90">
        <f t="shared" si="73"/>
        <v>61.999999999999943</v>
      </c>
      <c r="X100" s="216">
        <v>0.625</v>
      </c>
      <c r="Y100" s="216">
        <v>0.63541666666666663</v>
      </c>
      <c r="Z100" s="214"/>
      <c r="AA100" s="214"/>
      <c r="AB100" s="928"/>
      <c r="AC100" s="928"/>
      <c r="AD100" s="515">
        <v>1</v>
      </c>
      <c r="AE100" s="515"/>
      <c r="AF100" s="54">
        <f t="shared" si="61"/>
        <v>-161.61290322580521</v>
      </c>
      <c r="AG100" s="509">
        <f t="shared" si="62"/>
        <v>0.8877688172043019</v>
      </c>
      <c r="AH100" s="927"/>
    </row>
    <row r="101" spans="1:34" s="215" customFormat="1" ht="19.2" customHeight="1">
      <c r="A101" s="954"/>
      <c r="B101" s="502" t="s">
        <v>102</v>
      </c>
      <c r="C101" s="55"/>
      <c r="D101" s="82" t="s">
        <v>164</v>
      </c>
      <c r="E101" s="83"/>
      <c r="F101" s="284">
        <v>50.67</v>
      </c>
      <c r="G101" s="57">
        <v>1004.0999999999999</v>
      </c>
      <c r="H101" s="207">
        <f t="shared" si="68"/>
        <v>50877.746999999996</v>
      </c>
      <c r="I101" s="515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1229.5102040816328</v>
      </c>
      <c r="O101" s="47">
        <f t="shared" si="70"/>
        <v>64.711063372717518</v>
      </c>
      <c r="P101" s="48">
        <f t="shared" si="71"/>
        <v>0</v>
      </c>
      <c r="Q101" s="49">
        <f t="shared" si="67"/>
        <v>-14.236305048335112</v>
      </c>
      <c r="R101" s="506">
        <f t="shared" si="72"/>
        <v>0.8196734693877552</v>
      </c>
      <c r="S101" s="943"/>
      <c r="T101" s="208">
        <v>0.68541666666666645</v>
      </c>
      <c r="U101" s="89">
        <v>0.71944444444444422</v>
      </c>
      <c r="V101" s="209">
        <v>8</v>
      </c>
      <c r="W101" s="90">
        <f t="shared" si="73"/>
        <v>48.999999999999986</v>
      </c>
      <c r="X101" s="217"/>
      <c r="Y101" s="217"/>
      <c r="Z101" s="214"/>
      <c r="AA101" s="214"/>
      <c r="AB101" s="928"/>
      <c r="AC101" s="928"/>
      <c r="AD101" s="515"/>
      <c r="AE101" s="515"/>
      <c r="AF101" s="210">
        <f t="shared" si="61"/>
        <v>-270.48979591836724</v>
      </c>
      <c r="AG101" s="211">
        <f t="shared" si="62"/>
        <v>0.8196734693877552</v>
      </c>
      <c r="AH101" s="927"/>
    </row>
    <row r="102" spans="1:34" s="215" customFormat="1" ht="19.2" customHeight="1">
      <c r="A102" s="954"/>
      <c r="B102" s="502" t="s">
        <v>102</v>
      </c>
      <c r="C102" s="175"/>
      <c r="D102" s="176" t="s">
        <v>149</v>
      </c>
      <c r="E102" s="177"/>
      <c r="F102" s="284">
        <v>49.91</v>
      </c>
      <c r="G102" s="57">
        <v>1059.5999999999999</v>
      </c>
      <c r="H102" s="207">
        <f t="shared" si="68"/>
        <v>52884.635999999991</v>
      </c>
      <c r="I102" s="50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1271.5199999999882</v>
      </c>
      <c r="O102" s="47">
        <f t="shared" si="70"/>
        <v>74.795294117646364</v>
      </c>
      <c r="P102" s="48">
        <f t="shared" si="71"/>
        <v>0</v>
      </c>
      <c r="Q102" s="49">
        <f t="shared" si="67"/>
        <v>-17.263529411765404</v>
      </c>
      <c r="R102" s="506">
        <f t="shared" si="72"/>
        <v>0.81247284345047166</v>
      </c>
      <c r="S102" s="943"/>
      <c r="T102" s="208">
        <v>0.72499999999999976</v>
      </c>
      <c r="U102" s="208">
        <v>0.7597222222222223</v>
      </c>
      <c r="V102" s="209">
        <v>8</v>
      </c>
      <c r="W102" s="90">
        <f t="shared" si="73"/>
        <v>50.000000000000462</v>
      </c>
      <c r="X102" s="217"/>
      <c r="Y102" s="217"/>
      <c r="Z102" s="214"/>
      <c r="AA102" s="214"/>
      <c r="AB102" s="928"/>
      <c r="AC102" s="928"/>
      <c r="AD102" s="515"/>
      <c r="AE102" s="515"/>
      <c r="AF102" s="54">
        <f t="shared" si="61"/>
        <v>-293.48000000001184</v>
      </c>
      <c r="AG102" s="509">
        <f t="shared" si="62"/>
        <v>0.81247284345047166</v>
      </c>
      <c r="AH102" s="927"/>
    </row>
    <row r="103" spans="1:34" s="215" customFormat="1" ht="19.2" customHeight="1">
      <c r="A103" s="954"/>
      <c r="B103" s="50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06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515"/>
      <c r="AE103" s="515"/>
      <c r="AF103" s="54">
        <f t="shared" si="61"/>
        <v>0</v>
      </c>
      <c r="AG103" s="509" t="e">
        <f t="shared" si="62"/>
        <v>#DIV/0!</v>
      </c>
      <c r="AH103" s="927"/>
    </row>
    <row r="104" spans="1:34" s="215" customFormat="1" ht="19.2" customHeight="1">
      <c r="A104" s="954"/>
      <c r="B104" s="5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06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515"/>
      <c r="AE104" s="515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5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06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515"/>
      <c r="AE105" s="515"/>
      <c r="AF105" s="54">
        <f t="shared" si="61"/>
        <v>0</v>
      </c>
      <c r="AG105" s="509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06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515"/>
      <c r="AE106" s="515"/>
      <c r="AF106" s="54">
        <f t="shared" si="61"/>
        <v>0</v>
      </c>
      <c r="AG106" s="509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09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515"/>
      <c r="AE107" s="515"/>
      <c r="AF107" s="214"/>
      <c r="AG107" s="509"/>
      <c r="AH107" s="927"/>
    </row>
    <row r="108" spans="1:34" ht="19.2" customHeight="1">
      <c r="A108" s="954"/>
      <c r="B108" s="110">
        <v>0</v>
      </c>
      <c r="C108" s="100" t="s">
        <v>472</v>
      </c>
      <c r="D108" s="924" t="s">
        <v>239</v>
      </c>
      <c r="E108" s="924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1225.8778299042692</v>
      </c>
      <c r="O108" s="104">
        <f t="shared" si="74"/>
        <v>67.363898029421037</v>
      </c>
      <c r="P108" s="54">
        <f t="shared" ref="P108:P116" si="75">M108-J108</f>
        <v>0</v>
      </c>
      <c r="Q108" s="88">
        <f t="shared" ref="Q108:Q116" si="76">O108-L108</f>
        <v>-11.594327804772291</v>
      </c>
      <c r="R108" s="105">
        <f t="shared" ref="R108:R116" si="77">O108/L108</f>
        <v>0.85315870914932213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1"/>
        <v>-209.12217009573078</v>
      </c>
      <c r="AG108" s="509">
        <f t="shared" si="62"/>
        <v>0.85427026474165102</v>
      </c>
      <c r="AH108" s="927"/>
    </row>
    <row r="109" spans="1:34" ht="19.2" customHeight="1">
      <c r="A109" s="945" t="s">
        <v>473</v>
      </c>
      <c r="B109" s="502" t="s">
        <v>104</v>
      </c>
      <c r="C109" s="512"/>
      <c r="D109" s="320" t="s">
        <v>176</v>
      </c>
      <c r="E109" s="43"/>
      <c r="F109" s="273">
        <v>29.965493443754308</v>
      </c>
      <c r="G109" s="44">
        <v>1549</v>
      </c>
      <c r="H109" s="45">
        <f t="shared" ref="H109:H119" si="78">F109*G109</f>
        <v>46416.549344375424</v>
      </c>
      <c r="I109" s="502"/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6" si="79">G109/W109*60</f>
        <v>1119.7590361445777</v>
      </c>
      <c r="O109" s="47">
        <f t="shared" ref="O109:O116" si="80">N109/M109</f>
        <v>62.208835341365429</v>
      </c>
      <c r="P109" s="48">
        <f t="shared" si="75"/>
        <v>0</v>
      </c>
      <c r="Q109" s="49">
        <f t="shared" si="76"/>
        <v>-4.4578313253012425</v>
      </c>
      <c r="R109" s="506">
        <f t="shared" si="77"/>
        <v>0.93313253012048136</v>
      </c>
      <c r="S109" s="948">
        <f>R121</f>
        <v>0.94004197570317261</v>
      </c>
      <c r="T109" s="223">
        <v>0.5</v>
      </c>
      <c r="U109" s="223">
        <v>0.55763888888888891</v>
      </c>
      <c r="V109" s="224">
        <v>5</v>
      </c>
      <c r="W109" s="499">
        <f t="shared" si="73"/>
        <v>83.000000000000028</v>
      </c>
      <c r="X109" s="53"/>
      <c r="Y109" s="53"/>
      <c r="Z109" s="54"/>
      <c r="AA109" s="54"/>
      <c r="AB109" s="928"/>
      <c r="AC109" s="928"/>
      <c r="AD109" s="515"/>
      <c r="AE109" s="515"/>
      <c r="AF109" s="48">
        <f t="shared" si="61"/>
        <v>-80.240963855422251</v>
      </c>
      <c r="AG109" s="125">
        <f t="shared" si="62"/>
        <v>0.93313253012048147</v>
      </c>
      <c r="AH109" s="927">
        <f>AG121</f>
        <v>0.93290715181275197</v>
      </c>
    </row>
    <row r="110" spans="1:34" ht="19.2" customHeight="1">
      <c r="A110" s="946"/>
      <c r="B110" s="502" t="s">
        <v>105</v>
      </c>
      <c r="C110" s="175"/>
      <c r="D110" s="42" t="s">
        <v>160</v>
      </c>
      <c r="E110" s="177"/>
      <c r="F110" s="273">
        <v>53.27</v>
      </c>
      <c r="G110" s="174">
        <v>1311</v>
      </c>
      <c r="H110" s="45">
        <f t="shared" si="78"/>
        <v>69836.97</v>
      </c>
      <c r="I110" s="502"/>
      <c r="J110" s="46">
        <v>16</v>
      </c>
      <c r="K110" s="44">
        <v>1500</v>
      </c>
      <c r="L110" s="47">
        <v>93.75</v>
      </c>
      <c r="M110" s="500">
        <v>16</v>
      </c>
      <c r="N110" s="44">
        <f t="shared" si="79"/>
        <v>1430.1818181818189</v>
      </c>
      <c r="O110" s="47">
        <f t="shared" si="80"/>
        <v>89.386363636363683</v>
      </c>
      <c r="P110" s="48">
        <f t="shared" si="75"/>
        <v>0</v>
      </c>
      <c r="Q110" s="49">
        <f t="shared" si="76"/>
        <v>-4.3636363636363171</v>
      </c>
      <c r="R110" s="506">
        <f t="shared" si="77"/>
        <v>0.953454545454546</v>
      </c>
      <c r="S110" s="934"/>
      <c r="T110" s="223">
        <v>0.5625</v>
      </c>
      <c r="U110" s="223">
        <v>0.60069444444444442</v>
      </c>
      <c r="V110" s="224">
        <v>7</v>
      </c>
      <c r="W110" s="499">
        <f t="shared" si="73"/>
        <v>54.999999999999964</v>
      </c>
      <c r="X110" s="188"/>
      <c r="Y110" s="188"/>
      <c r="Z110" s="54"/>
      <c r="AA110" s="54"/>
      <c r="AB110" s="928"/>
      <c r="AC110" s="928"/>
      <c r="AD110" s="515"/>
      <c r="AE110" s="515"/>
      <c r="AF110" s="48">
        <f t="shared" si="61"/>
        <v>-69.818181818181074</v>
      </c>
      <c r="AG110" s="125">
        <f t="shared" si="62"/>
        <v>0.953454545454546</v>
      </c>
      <c r="AH110" s="927"/>
    </row>
    <row r="111" spans="1:34" ht="19.2" customHeight="1">
      <c r="A111" s="946"/>
      <c r="B111" s="502" t="s">
        <v>104</v>
      </c>
      <c r="C111" s="175"/>
      <c r="D111" s="176" t="s">
        <v>87</v>
      </c>
      <c r="E111" s="177"/>
      <c r="F111" s="273">
        <v>34.229999999999997</v>
      </c>
      <c r="G111" s="57">
        <v>884.1</v>
      </c>
      <c r="H111" s="45">
        <f t="shared" si="78"/>
        <v>30262.742999999999</v>
      </c>
      <c r="I111" s="515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2121.8399999999938</v>
      </c>
      <c r="O111" s="47">
        <f t="shared" si="80"/>
        <v>163.21846153846107</v>
      </c>
      <c r="P111" s="48">
        <f t="shared" si="75"/>
        <v>0</v>
      </c>
      <c r="Q111" s="49">
        <f t="shared" si="76"/>
        <v>-9.8584615384619951</v>
      </c>
      <c r="R111" s="506">
        <f t="shared" si="77"/>
        <v>0.94303999999999732</v>
      </c>
      <c r="S111" s="934"/>
      <c r="T111" s="223">
        <v>0.6152777777777777</v>
      </c>
      <c r="U111" s="223">
        <v>0.63263888888888886</v>
      </c>
      <c r="V111" s="224">
        <v>21</v>
      </c>
      <c r="W111" s="499">
        <f t="shared" si="73"/>
        <v>25.000000000000071</v>
      </c>
      <c r="X111" s="53">
        <v>0.60486111111111118</v>
      </c>
      <c r="Y111" s="53">
        <v>0.61388888888888882</v>
      </c>
      <c r="Z111" s="54"/>
      <c r="AA111" s="54"/>
      <c r="AB111" s="928"/>
      <c r="AC111" s="928"/>
      <c r="AD111" s="515"/>
      <c r="AE111" s="515"/>
      <c r="AF111" s="48">
        <f t="shared" si="61"/>
        <v>-128.16000000000622</v>
      </c>
      <c r="AG111" s="125">
        <f t="shared" si="62"/>
        <v>0.94303999999999721</v>
      </c>
      <c r="AH111" s="927"/>
    </row>
    <row r="112" spans="1:34" ht="19.2" customHeight="1">
      <c r="A112" s="946"/>
      <c r="B112" s="502" t="s">
        <v>104</v>
      </c>
      <c r="C112" s="175"/>
      <c r="D112" s="176" t="s">
        <v>89</v>
      </c>
      <c r="E112" s="83"/>
      <c r="F112" s="273">
        <v>35.83</v>
      </c>
      <c r="G112" s="57">
        <v>1928</v>
      </c>
      <c r="H112" s="45">
        <f t="shared" si="78"/>
        <v>69080.239999999991</v>
      </c>
      <c r="I112" s="515">
        <v>1</v>
      </c>
      <c r="J112" s="46">
        <v>11</v>
      </c>
      <c r="K112" s="44">
        <v>2250</v>
      </c>
      <c r="L112" s="47">
        <v>204.54545454545453</v>
      </c>
      <c r="M112" s="500">
        <v>11</v>
      </c>
      <c r="N112" s="44">
        <f t="shared" si="79"/>
        <v>2224.6153846153857</v>
      </c>
      <c r="O112" s="47">
        <f t="shared" si="80"/>
        <v>202.23776223776233</v>
      </c>
      <c r="P112" s="48">
        <f t="shared" si="75"/>
        <v>0</v>
      </c>
      <c r="Q112" s="49">
        <f t="shared" si="76"/>
        <v>-2.3076923076922071</v>
      </c>
      <c r="R112" s="506">
        <f t="shared" si="77"/>
        <v>0.98871794871794916</v>
      </c>
      <c r="S112" s="934"/>
      <c r="T112" s="223">
        <v>0.63749999999999996</v>
      </c>
      <c r="U112" s="223">
        <v>0.67361111111111105</v>
      </c>
      <c r="V112" s="224">
        <v>7</v>
      </c>
      <c r="W112" s="499">
        <f t="shared" si="73"/>
        <v>51.999999999999972</v>
      </c>
      <c r="X112" s="213"/>
      <c r="Y112" s="213"/>
      <c r="Z112" s="54"/>
      <c r="AA112" s="54"/>
      <c r="AB112" s="928"/>
      <c r="AC112" s="928"/>
      <c r="AD112" s="515"/>
      <c r="AE112" s="515"/>
      <c r="AF112" s="48">
        <f t="shared" si="61"/>
        <v>-25.384615384614335</v>
      </c>
      <c r="AG112" s="125">
        <f t="shared" si="62"/>
        <v>0.98871794871794916</v>
      </c>
      <c r="AH112" s="927"/>
    </row>
    <row r="113" spans="1:34" s="215" customFormat="1" ht="19.2" customHeight="1">
      <c r="A113" s="946"/>
      <c r="B113" s="502" t="s">
        <v>105</v>
      </c>
      <c r="C113" s="175"/>
      <c r="D113" s="176" t="s">
        <v>162</v>
      </c>
      <c r="E113" s="83"/>
      <c r="F113" s="273">
        <v>51.06</v>
      </c>
      <c r="G113" s="57">
        <v>1466</v>
      </c>
      <c r="H113" s="45">
        <f t="shared" si="78"/>
        <v>74853.960000000006</v>
      </c>
      <c r="I113" s="515"/>
      <c r="J113" s="46">
        <v>16</v>
      </c>
      <c r="K113" s="44">
        <v>1500</v>
      </c>
      <c r="L113" s="47">
        <v>93.75</v>
      </c>
      <c r="M113" s="505">
        <v>16</v>
      </c>
      <c r="N113" s="44">
        <f t="shared" si="79"/>
        <v>1374.3750000000016</v>
      </c>
      <c r="O113" s="47">
        <f t="shared" si="80"/>
        <v>85.898437500000099</v>
      </c>
      <c r="P113" s="48">
        <f t="shared" si="75"/>
        <v>0</v>
      </c>
      <c r="Q113" s="49">
        <f t="shared" si="76"/>
        <v>-7.8515624999999005</v>
      </c>
      <c r="R113" s="506">
        <f t="shared" si="77"/>
        <v>0.91625000000000101</v>
      </c>
      <c r="S113" s="934"/>
      <c r="T113" s="223">
        <v>0.71527777777777768</v>
      </c>
      <c r="U113" s="223">
        <v>0.75972222222222208</v>
      </c>
      <c r="V113" s="224">
        <v>7</v>
      </c>
      <c r="W113" s="499">
        <f t="shared" si="73"/>
        <v>63.999999999999929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-125.62499999999841</v>
      </c>
      <c r="AG113" s="125">
        <f t="shared" si="62"/>
        <v>0.91625000000000101</v>
      </c>
      <c r="AH113" s="927"/>
    </row>
    <row r="114" spans="1:34" s="215" customFormat="1" ht="19.2" customHeight="1">
      <c r="A114" s="946"/>
      <c r="B114" s="502" t="s">
        <v>105</v>
      </c>
      <c r="C114" s="175"/>
      <c r="D114" s="82" t="s">
        <v>76</v>
      </c>
      <c r="E114" s="43"/>
      <c r="F114" s="273">
        <v>55.56</v>
      </c>
      <c r="G114" s="44">
        <v>1276</v>
      </c>
      <c r="H114" s="45">
        <f t="shared" si="78"/>
        <v>70894.559999999998</v>
      </c>
      <c r="I114" s="515"/>
      <c r="J114" s="46">
        <v>16</v>
      </c>
      <c r="K114" s="44">
        <v>1440</v>
      </c>
      <c r="L114" s="47">
        <v>90</v>
      </c>
      <c r="M114" s="505">
        <v>16</v>
      </c>
      <c r="N114" s="44">
        <f t="shared" si="79"/>
        <v>1367.1428571428582</v>
      </c>
      <c r="O114" s="47">
        <f t="shared" si="80"/>
        <v>85.44642857142864</v>
      </c>
      <c r="P114" s="48">
        <f t="shared" si="75"/>
        <v>0</v>
      </c>
      <c r="Q114" s="49">
        <f t="shared" si="76"/>
        <v>-4.5535714285713595</v>
      </c>
      <c r="R114" s="506">
        <f t="shared" si="77"/>
        <v>0.94940476190476264</v>
      </c>
      <c r="S114" s="934"/>
      <c r="T114" s="223">
        <v>0.76388888888888873</v>
      </c>
      <c r="U114" s="223">
        <v>0.80277777777777759</v>
      </c>
      <c r="V114" s="224">
        <v>6</v>
      </c>
      <c r="W114" s="499">
        <f t="shared" si="73"/>
        <v>55.999999999999957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-72.857142857141753</v>
      </c>
      <c r="AG114" s="125">
        <f t="shared" si="62"/>
        <v>0.94940476190476264</v>
      </c>
      <c r="AH114" s="927"/>
    </row>
    <row r="115" spans="1:34" s="215" customFormat="1" ht="19.2" customHeight="1">
      <c r="A115" s="946"/>
      <c r="B115" s="502" t="s">
        <v>105</v>
      </c>
      <c r="C115" s="175"/>
      <c r="D115" s="82" t="s">
        <v>474</v>
      </c>
      <c r="E115" s="83"/>
      <c r="F115" s="273">
        <v>58.17</v>
      </c>
      <c r="G115" s="226">
        <v>2619</v>
      </c>
      <c r="H115" s="45">
        <f t="shared" si="78"/>
        <v>152347.23000000001</v>
      </c>
      <c r="I115" s="515"/>
      <c r="J115" s="46">
        <v>15</v>
      </c>
      <c r="K115" s="44">
        <v>1440</v>
      </c>
      <c r="L115" s="47">
        <v>96</v>
      </c>
      <c r="M115" s="505">
        <v>15</v>
      </c>
      <c r="N115" s="44">
        <f t="shared" si="79"/>
        <v>1331.6949152542365</v>
      </c>
      <c r="O115" s="47">
        <f t="shared" si="80"/>
        <v>88.779661016949106</v>
      </c>
      <c r="P115" s="48">
        <f t="shared" si="75"/>
        <v>0</v>
      </c>
      <c r="Q115" s="49">
        <f t="shared" si="76"/>
        <v>-7.2203389830508939</v>
      </c>
      <c r="R115" s="506">
        <f t="shared" si="77"/>
        <v>0.92478813559321982</v>
      </c>
      <c r="S115" s="934"/>
      <c r="T115" s="223">
        <v>0.80694444444444424</v>
      </c>
      <c r="U115" s="223">
        <v>0.88888888888888873</v>
      </c>
      <c r="V115" s="224">
        <v>6</v>
      </c>
      <c r="W115" s="499">
        <f t="shared" si="73"/>
        <v>118.00000000000006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-108.30508474576345</v>
      </c>
      <c r="AG115" s="125">
        <f t="shared" si="62"/>
        <v>0.92478813559321982</v>
      </c>
      <c r="AH115" s="927"/>
    </row>
    <row r="116" spans="1:34" s="215" customFormat="1" ht="19.2" customHeight="1">
      <c r="A116" s="946"/>
      <c r="B116" s="502" t="s">
        <v>105</v>
      </c>
      <c r="C116" s="55"/>
      <c r="D116" s="82" t="s">
        <v>182</v>
      </c>
      <c r="E116" s="83"/>
      <c r="F116" s="273">
        <v>54.5</v>
      </c>
      <c r="G116" s="226">
        <v>1118</v>
      </c>
      <c r="H116" s="45">
        <f t="shared" si="78"/>
        <v>60931</v>
      </c>
      <c r="I116" s="515"/>
      <c r="J116" s="46">
        <v>21</v>
      </c>
      <c r="K116" s="44">
        <v>1440</v>
      </c>
      <c r="L116" s="47">
        <v>68.571428571428569</v>
      </c>
      <c r="M116" s="505">
        <v>21</v>
      </c>
      <c r="N116" s="44">
        <f t="shared" si="79"/>
        <v>1176.8421052631588</v>
      </c>
      <c r="O116" s="47">
        <f t="shared" si="80"/>
        <v>56.040100250626608</v>
      </c>
      <c r="P116" s="48">
        <f t="shared" si="75"/>
        <v>0</v>
      </c>
      <c r="Q116" s="49">
        <f t="shared" si="76"/>
        <v>-12.531328320801961</v>
      </c>
      <c r="R116" s="506">
        <f t="shared" si="77"/>
        <v>0.81725146198830467</v>
      </c>
      <c r="S116" s="934"/>
      <c r="T116" s="223">
        <v>0.90347222222222201</v>
      </c>
      <c r="U116" s="223">
        <v>0.94305555555555531</v>
      </c>
      <c r="V116" s="224">
        <v>21</v>
      </c>
      <c r="W116" s="499">
        <f t="shared" si="73"/>
        <v>56.999999999999957</v>
      </c>
      <c r="X116" s="213">
        <v>0.87916666666666676</v>
      </c>
      <c r="Y116" s="213">
        <v>0.90208333333333324</v>
      </c>
      <c r="Z116" s="214"/>
      <c r="AA116" s="214"/>
      <c r="AB116" s="928"/>
      <c r="AC116" s="928"/>
      <c r="AD116" s="218"/>
      <c r="AE116" s="218"/>
      <c r="AF116" s="48">
        <f t="shared" si="61"/>
        <v>-263.15789473684117</v>
      </c>
      <c r="AG116" s="125">
        <f t="shared" si="62"/>
        <v>0.81725146198830478</v>
      </c>
      <c r="AH116" s="927"/>
    </row>
    <row r="117" spans="1:34" s="215" customFormat="1" ht="19.2" customHeight="1">
      <c r="A117" s="946"/>
      <c r="B117" s="5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15"/>
      <c r="J117" s="46"/>
      <c r="K117" s="44"/>
      <c r="L117" s="47"/>
      <c r="M117" s="505"/>
      <c r="N117" s="44"/>
      <c r="O117" s="47"/>
      <c r="P117" s="48"/>
      <c r="Q117" s="49"/>
      <c r="R117" s="506"/>
      <c r="S117" s="934"/>
      <c r="T117" s="223"/>
      <c r="U117" s="223"/>
      <c r="V117" s="224"/>
      <c r="W117" s="499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5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15"/>
      <c r="J118" s="46"/>
      <c r="K118" s="44"/>
      <c r="L118" s="47"/>
      <c r="M118" s="505"/>
      <c r="N118" s="44"/>
      <c r="O118" s="47"/>
      <c r="P118" s="48"/>
      <c r="Q118" s="49"/>
      <c r="R118" s="506"/>
      <c r="S118" s="934"/>
      <c r="T118" s="223"/>
      <c r="U118" s="223"/>
      <c r="V118" s="224"/>
      <c r="W118" s="499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5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15"/>
      <c r="J119" s="46"/>
      <c r="K119" s="44"/>
      <c r="L119" s="47"/>
      <c r="M119" s="505"/>
      <c r="N119" s="44"/>
      <c r="O119" s="47"/>
      <c r="P119" s="48"/>
      <c r="Q119" s="49"/>
      <c r="R119" s="506"/>
      <c r="S119" s="934"/>
      <c r="T119" s="223"/>
      <c r="U119" s="223"/>
      <c r="V119" s="224"/>
      <c r="W119" s="499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5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15"/>
      <c r="J120" s="178"/>
      <c r="K120" s="228"/>
      <c r="L120" s="47"/>
      <c r="M120" s="505"/>
      <c r="N120" s="179"/>
      <c r="O120" s="221"/>
      <c r="P120" s="165"/>
      <c r="Q120" s="49"/>
      <c r="R120" s="506"/>
      <c r="S120" s="934"/>
      <c r="T120" s="223"/>
      <c r="U120" s="223"/>
      <c r="V120" s="224"/>
      <c r="W120" s="499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254</v>
      </c>
      <c r="D121" s="229" t="s">
        <v>239</v>
      </c>
      <c r="E121" s="230"/>
      <c r="F121" s="282"/>
      <c r="G121" s="231"/>
      <c r="H121" s="232"/>
      <c r="I121" s="233"/>
      <c r="J121" s="199">
        <v>15.75</v>
      </c>
      <c r="K121" s="199">
        <v>1627.5</v>
      </c>
      <c r="L121" s="200">
        <v>110.7950591075591</v>
      </c>
      <c r="M121" s="199">
        <f t="shared" ref="M121:O121" si="81">AVERAGE(M109:M120)</f>
        <v>15.75</v>
      </c>
      <c r="N121" s="199">
        <f t="shared" si="81"/>
        <v>1518.3063895752539</v>
      </c>
      <c r="O121" s="200">
        <f t="shared" si="81"/>
        <v>104.15200626161965</v>
      </c>
      <c r="P121" s="48">
        <f t="shared" ref="P121:P131" si="82">M121-J121</f>
        <v>0</v>
      </c>
      <c r="Q121" s="49">
        <f t="shared" ref="Q121:Q131" si="83">O121-L121</f>
        <v>-6.6430528459394509</v>
      </c>
      <c r="R121" s="172">
        <f t="shared" ref="R121:R131" si="84">O121/L121</f>
        <v>0.94004197570317261</v>
      </c>
      <c r="S121" s="942"/>
      <c r="T121" s="50"/>
      <c r="U121" s="50"/>
      <c r="V121" s="44"/>
      <c r="W121" s="4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0</v>
      </c>
      <c r="AF121" s="48">
        <f>N121-K121</f>
        <v>-109.19361042474611</v>
      </c>
      <c r="AG121" s="125">
        <f>N121/K121</f>
        <v>0.93290715181275197</v>
      </c>
      <c r="AH121" s="927"/>
    </row>
    <row r="122" spans="1:34" ht="19.2" customHeight="1">
      <c r="A122" s="949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640</v>
      </c>
      <c r="H122" s="45">
        <f t="shared" ref="H122:H132" si="85">F122*G122</f>
        <v>40908.800000000003</v>
      </c>
      <c r="I122" s="502"/>
      <c r="J122" s="46">
        <v>19</v>
      </c>
      <c r="K122" s="44">
        <v>1440</v>
      </c>
      <c r="L122" s="47">
        <v>75.78947368421052</v>
      </c>
      <c r="M122" s="500">
        <v>19</v>
      </c>
      <c r="N122" s="174">
        <f t="shared" ref="N122:N131" si="86">G122/W122*60</f>
        <v>1279.9999999999977</v>
      </c>
      <c r="O122" s="234">
        <f t="shared" ref="O122:O131" si="87">N122/M122</f>
        <v>67.368421052631462</v>
      </c>
      <c r="P122" s="108">
        <f t="shared" si="82"/>
        <v>0</v>
      </c>
      <c r="Q122" s="182">
        <f t="shared" si="83"/>
        <v>-8.4210526315790588</v>
      </c>
      <c r="R122" s="109">
        <f t="shared" si="84"/>
        <v>0.8888888888888874</v>
      </c>
      <c r="S122" s="943">
        <f>R134</f>
        <v>0.8830552675105473</v>
      </c>
      <c r="T122" s="50">
        <v>0.5</v>
      </c>
      <c r="U122" s="50">
        <v>0.52083333333333337</v>
      </c>
      <c r="V122" s="224">
        <v>5</v>
      </c>
      <c r="W122" s="499">
        <f t="shared" si="73"/>
        <v>30.000000000000053</v>
      </c>
      <c r="X122" s="53"/>
      <c r="Y122" s="53"/>
      <c r="Z122" s="54"/>
      <c r="AA122" s="54"/>
      <c r="AB122" s="928"/>
      <c r="AC122" s="928"/>
      <c r="AD122" s="515"/>
      <c r="AE122" s="515"/>
      <c r="AF122" s="48">
        <f t="shared" si="61"/>
        <v>-160.00000000000227</v>
      </c>
      <c r="AG122" s="506">
        <f t="shared" si="62"/>
        <v>0.88888888888888729</v>
      </c>
      <c r="AH122" s="942">
        <f>AG134</f>
        <v>0.88508305370188667</v>
      </c>
    </row>
    <row r="123" spans="1:34" ht="19.2" customHeight="1">
      <c r="A123" s="94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1646</v>
      </c>
      <c r="H123" s="45">
        <f t="shared" si="85"/>
        <v>96570.82</v>
      </c>
      <c r="I123" s="515"/>
      <c r="J123" s="46">
        <v>19</v>
      </c>
      <c r="K123" s="44">
        <v>1440</v>
      </c>
      <c r="L123" s="47">
        <v>75.78947368421052</v>
      </c>
      <c r="M123" s="505">
        <v>19</v>
      </c>
      <c r="N123" s="57">
        <f t="shared" si="86"/>
        <v>1316.799999999999</v>
      </c>
      <c r="O123" s="86">
        <f t="shared" si="87"/>
        <v>69.305263157894686</v>
      </c>
      <c r="P123" s="54">
        <f t="shared" si="82"/>
        <v>0</v>
      </c>
      <c r="Q123" s="88">
        <f t="shared" si="83"/>
        <v>-6.4842105263158345</v>
      </c>
      <c r="R123" s="509">
        <f t="shared" si="84"/>
        <v>0.91444444444444384</v>
      </c>
      <c r="S123" s="943"/>
      <c r="T123" s="50">
        <v>0.53611111111111109</v>
      </c>
      <c r="U123" s="50">
        <v>0.58819444444444446</v>
      </c>
      <c r="V123" s="224">
        <v>22</v>
      </c>
      <c r="W123" s="499">
        <f t="shared" si="73"/>
        <v>75.000000000000057</v>
      </c>
      <c r="X123" s="53">
        <v>0.52500000000000002</v>
      </c>
      <c r="Y123" s="53">
        <v>0.53472222222222221</v>
      </c>
      <c r="Z123" s="54"/>
      <c r="AA123" s="54"/>
      <c r="AB123" s="928"/>
      <c r="AC123" s="928"/>
      <c r="AD123" s="515"/>
      <c r="AE123" s="515"/>
      <c r="AF123" s="48">
        <f t="shared" si="61"/>
        <v>-123.20000000000095</v>
      </c>
      <c r="AG123" s="506">
        <f t="shared" si="62"/>
        <v>0.91444444444444373</v>
      </c>
      <c r="AH123" s="943"/>
    </row>
    <row r="124" spans="1:34" ht="19.2" customHeight="1">
      <c r="A124" s="94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1871</v>
      </c>
      <c r="H124" s="45">
        <f t="shared" si="85"/>
        <v>111361.92000000001</v>
      </c>
      <c r="I124" s="235"/>
      <c r="J124" s="46">
        <v>21</v>
      </c>
      <c r="K124" s="44">
        <v>1385</v>
      </c>
      <c r="L124" s="47">
        <v>65.952380952380949</v>
      </c>
      <c r="M124" s="500">
        <v>21</v>
      </c>
      <c r="N124" s="174">
        <f t="shared" si="86"/>
        <v>1275.6818181818182</v>
      </c>
      <c r="O124" s="234">
        <f t="shared" si="87"/>
        <v>60.746753246753251</v>
      </c>
      <c r="P124" s="108">
        <f t="shared" si="82"/>
        <v>0</v>
      </c>
      <c r="Q124" s="182">
        <f t="shared" si="83"/>
        <v>-5.2056277056276983</v>
      </c>
      <c r="R124" s="109">
        <f t="shared" si="84"/>
        <v>0.92106990482441753</v>
      </c>
      <c r="S124" s="950"/>
      <c r="T124" s="50">
        <v>0.59305555555555556</v>
      </c>
      <c r="U124" s="50">
        <v>0.65416666666666667</v>
      </c>
      <c r="V124" s="224">
        <v>7</v>
      </c>
      <c r="W124" s="499">
        <f t="shared" si="73"/>
        <v>88</v>
      </c>
      <c r="X124" s="188"/>
      <c r="Y124" s="188"/>
      <c r="Z124" s="54"/>
      <c r="AA124" s="54"/>
      <c r="AB124" s="928"/>
      <c r="AC124" s="928"/>
      <c r="AD124" s="515"/>
      <c r="AE124" s="515"/>
      <c r="AF124" s="108">
        <f t="shared" si="61"/>
        <v>-109.31818181818176</v>
      </c>
      <c r="AG124" s="109">
        <f t="shared" si="62"/>
        <v>0.92106990482441753</v>
      </c>
      <c r="AH124" s="943"/>
    </row>
    <row r="125" spans="1:34" ht="19.2" customHeight="1">
      <c r="A125" s="949"/>
      <c r="B125" s="130" t="s">
        <v>103</v>
      </c>
      <c r="C125" s="97"/>
      <c r="D125" s="42" t="s">
        <v>169</v>
      </c>
      <c r="E125" s="43"/>
      <c r="F125" s="273">
        <v>29.46</v>
      </c>
      <c r="G125" s="44">
        <v>285.12</v>
      </c>
      <c r="H125" s="45">
        <f t="shared" si="85"/>
        <v>8399.6352000000006</v>
      </c>
      <c r="I125" s="502"/>
      <c r="J125" s="46">
        <v>16</v>
      </c>
      <c r="K125" s="44">
        <v>1385</v>
      </c>
      <c r="L125" s="47">
        <v>86.5625</v>
      </c>
      <c r="M125" s="500">
        <v>16</v>
      </c>
      <c r="N125" s="174">
        <f t="shared" si="86"/>
        <v>1140.4800000000041</v>
      </c>
      <c r="O125" s="234">
        <f t="shared" si="87"/>
        <v>71.280000000000257</v>
      </c>
      <c r="P125" s="108">
        <f t="shared" si="82"/>
        <v>0</v>
      </c>
      <c r="Q125" s="182">
        <f t="shared" si="83"/>
        <v>-15.282499999999743</v>
      </c>
      <c r="R125" s="109">
        <f t="shared" si="84"/>
        <v>0.8234512635379091</v>
      </c>
      <c r="S125" s="950"/>
      <c r="T125" s="50">
        <v>0.65902777777777777</v>
      </c>
      <c r="U125" s="50">
        <v>0.6694444444444444</v>
      </c>
      <c r="V125" s="224">
        <v>7</v>
      </c>
      <c r="W125" s="499">
        <f t="shared" si="73"/>
        <v>14.999999999999947</v>
      </c>
      <c r="X125" s="64"/>
      <c r="Y125" s="64"/>
      <c r="Z125" s="54"/>
      <c r="AA125" s="54"/>
      <c r="AB125" s="928"/>
      <c r="AC125" s="928"/>
      <c r="AD125" s="515">
        <v>1</v>
      </c>
      <c r="AE125" s="515"/>
      <c r="AF125" s="48">
        <f t="shared" si="61"/>
        <v>-244.51999999999589</v>
      </c>
      <c r="AG125" s="506">
        <f t="shared" si="62"/>
        <v>0.8234512635379091</v>
      </c>
      <c r="AH125" s="944"/>
    </row>
    <row r="126" spans="1:34" ht="19.2" customHeight="1">
      <c r="A126" s="949"/>
      <c r="B126" s="130" t="s">
        <v>105</v>
      </c>
      <c r="C126" s="515"/>
      <c r="D126" s="321" t="s">
        <v>79</v>
      </c>
      <c r="E126" s="177"/>
      <c r="F126" s="273">
        <v>56.79</v>
      </c>
      <c r="G126" s="57">
        <v>1356</v>
      </c>
      <c r="H126" s="45">
        <f t="shared" si="85"/>
        <v>77007.240000000005</v>
      </c>
      <c r="I126" s="515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6"/>
        <v>1402.7586206896563</v>
      </c>
      <c r="O126" s="86">
        <f t="shared" si="87"/>
        <v>77.931034482758676</v>
      </c>
      <c r="P126" s="54">
        <f t="shared" si="82"/>
        <v>0</v>
      </c>
      <c r="Q126" s="88">
        <f t="shared" si="83"/>
        <v>-12.95785440613021</v>
      </c>
      <c r="R126" s="509">
        <f t="shared" si="84"/>
        <v>0.85743191973695365</v>
      </c>
      <c r="S126" s="950"/>
      <c r="T126" s="50">
        <v>0.70972222222222214</v>
      </c>
      <c r="U126" s="50">
        <v>0.74999999999999989</v>
      </c>
      <c r="V126" s="224">
        <v>5</v>
      </c>
      <c r="W126" s="499">
        <f t="shared" si="73"/>
        <v>57.999999999999957</v>
      </c>
      <c r="X126" s="64"/>
      <c r="Y126" s="64"/>
      <c r="Z126" s="54"/>
      <c r="AA126" s="54"/>
      <c r="AB126" s="928"/>
      <c r="AC126" s="928"/>
      <c r="AD126" s="515"/>
      <c r="AE126" s="515"/>
      <c r="AF126" s="108">
        <f t="shared" si="61"/>
        <v>-233.24137931034375</v>
      </c>
      <c r="AG126" s="109">
        <f t="shared" si="62"/>
        <v>0.85743191973695365</v>
      </c>
      <c r="AH126" s="944"/>
    </row>
    <row r="127" spans="1:34" ht="19.2" customHeight="1">
      <c r="A127" s="949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1094</v>
      </c>
      <c r="H127" s="45">
        <f t="shared" si="85"/>
        <v>62215.78</v>
      </c>
      <c r="I127" s="218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6"/>
        <v>1426.9565217391305</v>
      </c>
      <c r="O127" s="86">
        <f t="shared" si="87"/>
        <v>79.275362318840578</v>
      </c>
      <c r="P127" s="54">
        <f t="shared" si="82"/>
        <v>0</v>
      </c>
      <c r="Q127" s="88">
        <f t="shared" si="83"/>
        <v>-11.613526570048307</v>
      </c>
      <c r="R127" s="509">
        <f t="shared" si="84"/>
        <v>0.87222281279897951</v>
      </c>
      <c r="S127" s="950"/>
      <c r="T127" s="50">
        <v>0.75486111111111098</v>
      </c>
      <c r="U127" s="50">
        <v>0.78680555555555542</v>
      </c>
      <c r="V127" s="502">
        <v>7</v>
      </c>
      <c r="W127" s="499">
        <f t="shared" si="73"/>
        <v>46</v>
      </c>
      <c r="X127" s="64"/>
      <c r="Y127" s="64"/>
      <c r="Z127" s="54"/>
      <c r="AA127" s="54"/>
      <c r="AB127" s="928"/>
      <c r="AC127" s="928"/>
      <c r="AD127" s="515"/>
      <c r="AE127" s="515"/>
      <c r="AF127" s="108">
        <f t="shared" si="61"/>
        <v>-209.04347826086951</v>
      </c>
      <c r="AG127" s="109">
        <f t="shared" si="62"/>
        <v>0.87222281279897951</v>
      </c>
      <c r="AH127" s="944"/>
    </row>
    <row r="128" spans="1:34" ht="19.2" customHeight="1">
      <c r="A128" s="949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1341</v>
      </c>
      <c r="H128" s="45">
        <f t="shared" si="85"/>
        <v>63831.6</v>
      </c>
      <c r="I128" s="515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1297.7419354838723</v>
      </c>
      <c r="O128" s="86">
        <f t="shared" si="87"/>
        <v>68.302207130730125</v>
      </c>
      <c r="P128" s="54">
        <f t="shared" si="82"/>
        <v>0</v>
      </c>
      <c r="Q128" s="88">
        <f t="shared" si="83"/>
        <v>-7.4872665534803957</v>
      </c>
      <c r="R128" s="509">
        <f t="shared" si="84"/>
        <v>0.90120967741935587</v>
      </c>
      <c r="S128" s="950"/>
      <c r="T128" s="50">
        <v>0.79166666666666652</v>
      </c>
      <c r="U128" s="50">
        <v>0.83472222222222203</v>
      </c>
      <c r="V128" s="502">
        <v>7</v>
      </c>
      <c r="W128" s="499">
        <f t="shared" si="73"/>
        <v>61.999999999999943</v>
      </c>
      <c r="X128" s="64"/>
      <c r="Y128" s="64"/>
      <c r="Z128" s="54"/>
      <c r="AA128" s="54"/>
      <c r="AB128" s="928"/>
      <c r="AC128" s="928"/>
      <c r="AD128" s="515"/>
      <c r="AE128" s="515"/>
      <c r="AF128" s="48">
        <f t="shared" si="61"/>
        <v>-142.25806451612766</v>
      </c>
      <c r="AG128" s="506">
        <f t="shared" si="62"/>
        <v>0.90120967741935576</v>
      </c>
      <c r="AH128" s="944"/>
    </row>
    <row r="129" spans="1:34" ht="19.2" customHeight="1">
      <c r="A129" s="949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1336</v>
      </c>
      <c r="H129" s="45">
        <f t="shared" si="85"/>
        <v>67695.12</v>
      </c>
      <c r="I129" s="51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1358.6440677966111</v>
      </c>
      <c r="O129" s="86">
        <f t="shared" si="87"/>
        <v>75.480225988700624</v>
      </c>
      <c r="P129" s="54">
        <f t="shared" si="82"/>
        <v>0</v>
      </c>
      <c r="Q129" s="88">
        <f t="shared" si="83"/>
        <v>-7.8531073446327042</v>
      </c>
      <c r="R129" s="509">
        <f t="shared" si="84"/>
        <v>0.9057627118644076</v>
      </c>
      <c r="S129" s="950"/>
      <c r="T129" s="50">
        <v>0.84999999999999976</v>
      </c>
      <c r="U129" s="50">
        <v>0.89097222222222194</v>
      </c>
      <c r="V129" s="502">
        <v>22</v>
      </c>
      <c r="W129" s="499">
        <f t="shared" si="73"/>
        <v>58.99999999999995</v>
      </c>
      <c r="X129" s="64">
        <v>0.83888888888888891</v>
      </c>
      <c r="Y129" s="64">
        <v>0.84861111111111109</v>
      </c>
      <c r="Z129" s="54"/>
      <c r="AA129" s="54"/>
      <c r="AB129" s="928"/>
      <c r="AC129" s="928"/>
      <c r="AD129" s="515"/>
      <c r="AE129" s="515"/>
      <c r="AF129" s="108">
        <f t="shared" si="61"/>
        <v>-141.35593220338887</v>
      </c>
      <c r="AG129" s="109">
        <f t="shared" si="62"/>
        <v>0.90576271186440738</v>
      </c>
      <c r="AH129" s="944"/>
    </row>
    <row r="130" spans="1:34" ht="19.2" customHeight="1">
      <c r="A130" s="949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980</v>
      </c>
      <c r="H130" s="45">
        <f t="shared" si="85"/>
        <v>57006.6</v>
      </c>
      <c r="I130" s="515"/>
      <c r="J130" s="46">
        <v>16</v>
      </c>
      <c r="K130" s="44">
        <v>1636</v>
      </c>
      <c r="L130" s="47">
        <v>102.25</v>
      </c>
      <c r="M130" s="505">
        <v>16</v>
      </c>
      <c r="N130" s="57">
        <f t="shared" si="86"/>
        <v>1399.9999999999995</v>
      </c>
      <c r="O130" s="86">
        <f t="shared" si="87"/>
        <v>87.499999999999972</v>
      </c>
      <c r="P130" s="54">
        <f t="shared" si="82"/>
        <v>0</v>
      </c>
      <c r="Q130" s="88">
        <f t="shared" si="83"/>
        <v>-14.750000000000028</v>
      </c>
      <c r="R130" s="509">
        <f t="shared" si="84"/>
        <v>0.85574572127139337</v>
      </c>
      <c r="S130" s="950"/>
      <c r="T130" s="50">
        <v>0.8951388888888886</v>
      </c>
      <c r="U130" s="50">
        <v>0.92430555555555527</v>
      </c>
      <c r="V130" s="502">
        <v>6</v>
      </c>
      <c r="W130" s="499">
        <f t="shared" si="73"/>
        <v>42.000000000000014</v>
      </c>
      <c r="X130" s="64"/>
      <c r="Y130" s="64"/>
      <c r="Z130" s="54"/>
      <c r="AA130" s="54"/>
      <c r="AB130" s="928"/>
      <c r="AC130" s="928"/>
      <c r="AD130" s="515"/>
      <c r="AE130" s="515"/>
      <c r="AF130" s="108">
        <f t="shared" si="61"/>
        <v>-236.00000000000045</v>
      </c>
      <c r="AG130" s="109">
        <f t="shared" si="62"/>
        <v>0.85574572127139337</v>
      </c>
      <c r="AH130" s="944"/>
    </row>
    <row r="131" spans="1:34" ht="19.2" customHeight="1">
      <c r="A131" s="949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1146</v>
      </c>
      <c r="H131" s="45">
        <f t="shared" si="85"/>
        <v>65665.8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1322.3076923076931</v>
      </c>
      <c r="O131" s="86">
        <f t="shared" si="87"/>
        <v>69.595141700404895</v>
      </c>
      <c r="P131" s="54">
        <f t="shared" si="82"/>
        <v>0</v>
      </c>
      <c r="Q131" s="88">
        <f t="shared" si="83"/>
        <v>-6.1943319838056254</v>
      </c>
      <c r="R131" s="509">
        <f t="shared" si="84"/>
        <v>0.91826923076923128</v>
      </c>
      <c r="S131" s="950"/>
      <c r="T131" s="50">
        <v>0.92916666666666636</v>
      </c>
      <c r="U131" s="50">
        <v>0.96527777777777746</v>
      </c>
      <c r="V131" s="502">
        <v>7</v>
      </c>
      <c r="W131" s="499">
        <f t="shared" si="73"/>
        <v>51.999999999999972</v>
      </c>
      <c r="X131" s="64"/>
      <c r="Y131" s="64"/>
      <c r="Z131" s="54"/>
      <c r="AA131" s="54"/>
      <c r="AB131" s="928"/>
      <c r="AC131" s="928"/>
      <c r="AD131" s="515"/>
      <c r="AE131" s="515"/>
      <c r="AF131" s="48">
        <f t="shared" si="61"/>
        <v>-117.69230769230694</v>
      </c>
      <c r="AG131" s="506">
        <f t="shared" si="62"/>
        <v>0.91826923076923128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15"/>
      <c r="J132" s="87"/>
      <c r="K132" s="57"/>
      <c r="L132" s="86"/>
      <c r="M132" s="505"/>
      <c r="N132" s="57"/>
      <c r="O132" s="86"/>
      <c r="P132" s="54"/>
      <c r="Q132" s="88"/>
      <c r="R132" s="509"/>
      <c r="S132" s="950"/>
      <c r="T132" s="50"/>
      <c r="U132" s="50"/>
      <c r="V132" s="502"/>
      <c r="W132" s="499">
        <f t="shared" si="73"/>
        <v>0</v>
      </c>
      <c r="X132" s="64"/>
      <c r="Y132" s="64"/>
      <c r="Z132" s="54"/>
      <c r="AA132" s="54"/>
      <c r="AB132" s="928"/>
      <c r="AC132" s="928"/>
      <c r="AD132" s="515"/>
      <c r="AE132" s="515"/>
      <c r="AF132" s="65"/>
      <c r="AG132" s="507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15"/>
      <c r="J133" s="87"/>
      <c r="K133" s="57"/>
      <c r="L133" s="86"/>
      <c r="M133" s="505"/>
      <c r="N133" s="57"/>
      <c r="O133" s="86"/>
      <c r="P133" s="54"/>
      <c r="Q133" s="88"/>
      <c r="R133" s="509"/>
      <c r="S133" s="950"/>
      <c r="T133" s="50"/>
      <c r="U133" s="50"/>
      <c r="V133" s="502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515"/>
      <c r="AE133" s="515"/>
      <c r="AF133" s="65"/>
      <c r="AG133" s="507"/>
      <c r="AH133" s="944"/>
    </row>
    <row r="134" spans="1:34" ht="19.2" customHeight="1">
      <c r="A134" s="949"/>
      <c r="B134" s="168">
        <v>0</v>
      </c>
      <c r="C134" s="100" t="s">
        <v>241</v>
      </c>
      <c r="D134" s="924" t="s">
        <v>239</v>
      </c>
      <c r="E134" s="924"/>
      <c r="F134" s="283"/>
      <c r="G134" s="101"/>
      <c r="H134" s="102"/>
      <c r="I134" s="238"/>
      <c r="J134" s="239">
        <v>18.3</v>
      </c>
      <c r="K134" s="239">
        <v>1493.8</v>
      </c>
      <c r="L134" s="240">
        <v>82.303388680033422</v>
      </c>
      <c r="M134" s="239">
        <f t="shared" ref="M134:O134" si="88">AVERAGE(M122:M133)</f>
        <v>18.3</v>
      </c>
      <c r="N134" s="239">
        <f t="shared" si="88"/>
        <v>1322.1370656198783</v>
      </c>
      <c r="O134" s="240">
        <f t="shared" si="88"/>
        <v>72.678440907871462</v>
      </c>
      <c r="P134" s="51">
        <f t="shared" ref="P134:P143" si="89">M134-J134</f>
        <v>0</v>
      </c>
      <c r="Q134" s="139">
        <f t="shared" ref="Q134:Q143" si="90">O134-L134</f>
        <v>-9.6249477721619598</v>
      </c>
      <c r="R134" s="241">
        <f t="shared" ref="R134:R143" si="91">O134/L134</f>
        <v>0.8830552675105473</v>
      </c>
      <c r="S134" s="943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1</v>
      </c>
      <c r="AE134" s="107">
        <f>SUM(AE122:AE133)</f>
        <v>0</v>
      </c>
      <c r="AF134" s="48">
        <f t="shared" si="61"/>
        <v>-171.66293438012167</v>
      </c>
      <c r="AG134" s="506">
        <f t="shared" si="62"/>
        <v>0.88508305370188667</v>
      </c>
      <c r="AH134" s="944"/>
    </row>
    <row r="135" spans="1:34" ht="19.2" customHeight="1">
      <c r="A135" s="930" t="s">
        <v>242</v>
      </c>
      <c r="B135" s="502" t="s">
        <v>105</v>
      </c>
      <c r="C135" s="515"/>
      <c r="D135" s="82" t="s">
        <v>115</v>
      </c>
      <c r="E135" s="83"/>
      <c r="F135" s="273">
        <v>54.09</v>
      </c>
      <c r="G135" s="57">
        <v>1780.8</v>
      </c>
      <c r="H135" s="242">
        <f t="shared" ref="H135:H146" si="92">F135*G135</f>
        <v>96323.472000000009</v>
      </c>
      <c r="I135" s="515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1387.6363636363642</v>
      </c>
      <c r="O135" s="115">
        <f t="shared" ref="O135:O143" si="94">N135/M135</f>
        <v>81.625668449197889</v>
      </c>
      <c r="P135" s="54">
        <f t="shared" si="89"/>
        <v>1</v>
      </c>
      <c r="Q135" s="88">
        <f t="shared" si="90"/>
        <v>-12.124331550802111</v>
      </c>
      <c r="R135" s="509">
        <f t="shared" si="91"/>
        <v>0.87067379679144419</v>
      </c>
      <c r="S135" s="934">
        <f>R147</f>
        <v>0.88187367653429816</v>
      </c>
      <c r="T135" s="243">
        <v>0.45833333333333331</v>
      </c>
      <c r="U135" s="50">
        <v>0.51180555555555551</v>
      </c>
      <c r="V135" s="142">
        <v>5</v>
      </c>
      <c r="W135" s="244">
        <f t="shared" ref="W135:W147" si="95">(U135-T135)*24*60</f>
        <v>76.999999999999972</v>
      </c>
      <c r="X135" s="53"/>
      <c r="Y135" s="53"/>
      <c r="Z135" s="54"/>
      <c r="AA135" s="54"/>
      <c r="AB135" s="928"/>
      <c r="AC135" s="928"/>
      <c r="AD135" s="515"/>
      <c r="AE135" s="515"/>
      <c r="AF135" s="116">
        <f t="shared" si="61"/>
        <v>-112.36363636363581</v>
      </c>
      <c r="AG135" s="120">
        <f t="shared" si="62"/>
        <v>0.92509090909090941</v>
      </c>
      <c r="AH135" s="927">
        <f>AG147</f>
        <v>0.90224305710600783</v>
      </c>
    </row>
    <row r="136" spans="1:34" ht="19.2" customHeight="1">
      <c r="A136" s="931"/>
      <c r="B136" s="502" t="s">
        <v>105</v>
      </c>
      <c r="C136" s="515"/>
      <c r="D136" s="82" t="s">
        <v>74</v>
      </c>
      <c r="E136" s="83"/>
      <c r="F136" s="273">
        <v>57.734999999999999</v>
      </c>
      <c r="G136" s="57">
        <v>1560</v>
      </c>
      <c r="H136" s="84">
        <f t="shared" si="92"/>
        <v>90066.6</v>
      </c>
      <c r="I136" s="515"/>
      <c r="J136" s="46">
        <v>16</v>
      </c>
      <c r="K136" s="57">
        <v>1565</v>
      </c>
      <c r="L136" s="86">
        <v>97.8125</v>
      </c>
      <c r="M136" s="505">
        <v>16</v>
      </c>
      <c r="N136" s="57">
        <f t="shared" si="93"/>
        <v>1356.5217391304334</v>
      </c>
      <c r="O136" s="86">
        <f t="shared" si="94"/>
        <v>84.782608695652087</v>
      </c>
      <c r="P136" s="54">
        <f t="shared" si="89"/>
        <v>0</v>
      </c>
      <c r="Q136" s="88">
        <f t="shared" si="90"/>
        <v>-13.029891304347913</v>
      </c>
      <c r="R136" s="509">
        <f t="shared" si="91"/>
        <v>0.86678705375746545</v>
      </c>
      <c r="S136" s="934"/>
      <c r="T136" s="243">
        <v>0.52777777777777768</v>
      </c>
      <c r="U136" s="50">
        <v>0.5756944444444444</v>
      </c>
      <c r="V136" s="142">
        <v>23</v>
      </c>
      <c r="W136" s="244">
        <f t="shared" si="95"/>
        <v>69.000000000000071</v>
      </c>
      <c r="X136" s="53">
        <v>0.51597222222222217</v>
      </c>
      <c r="Y136" s="53">
        <v>0.52638888888888891</v>
      </c>
      <c r="Z136" s="54"/>
      <c r="AA136" s="54"/>
      <c r="AB136" s="928"/>
      <c r="AC136" s="928"/>
      <c r="AD136" s="515"/>
      <c r="AE136" s="515"/>
      <c r="AF136" s="48">
        <f t="shared" si="61"/>
        <v>-208.47826086956661</v>
      </c>
      <c r="AG136" s="125">
        <f t="shared" si="62"/>
        <v>0.86678705375746545</v>
      </c>
      <c r="AH136" s="927"/>
    </row>
    <row r="137" spans="1:34" ht="19.2" customHeight="1">
      <c r="A137" s="931"/>
      <c r="B137" s="502" t="s">
        <v>105</v>
      </c>
      <c r="C137" s="515"/>
      <c r="D137" s="82" t="s">
        <v>146</v>
      </c>
      <c r="E137" s="83"/>
      <c r="F137" s="273">
        <v>50.67</v>
      </c>
      <c r="G137" s="206">
        <v>1143</v>
      </c>
      <c r="H137" s="84">
        <f t="shared" si="92"/>
        <v>57915.810000000005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1344.7058823529417</v>
      </c>
      <c r="O137" s="86">
        <f t="shared" si="94"/>
        <v>74.705882352941202</v>
      </c>
      <c r="P137" s="54">
        <f t="shared" si="89"/>
        <v>0</v>
      </c>
      <c r="Q137" s="88">
        <f t="shared" si="90"/>
        <v>-8.6274509803921262</v>
      </c>
      <c r="R137" s="509">
        <f t="shared" si="91"/>
        <v>0.89647058823529446</v>
      </c>
      <c r="S137" s="934"/>
      <c r="T137" s="50">
        <v>0.58055555555555549</v>
      </c>
      <c r="U137" s="50">
        <v>0.61597222222222214</v>
      </c>
      <c r="V137" s="246">
        <v>7</v>
      </c>
      <c r="W137" s="244">
        <f t="shared" si="95"/>
        <v>50.999999999999979</v>
      </c>
      <c r="X137" s="53"/>
      <c r="Y137" s="53"/>
      <c r="Z137" s="54"/>
      <c r="AA137" s="54"/>
      <c r="AB137" s="928"/>
      <c r="AC137" s="928"/>
      <c r="AD137" s="515"/>
      <c r="AE137" s="515"/>
      <c r="AF137" s="48">
        <f t="shared" si="61"/>
        <v>-155.29411764705833</v>
      </c>
      <c r="AG137" s="125">
        <f t="shared" si="62"/>
        <v>0.89647058823529446</v>
      </c>
      <c r="AH137" s="927"/>
    </row>
    <row r="138" spans="1:34" ht="19.2" customHeight="1">
      <c r="A138" s="931"/>
      <c r="B138" s="502" t="s">
        <v>105</v>
      </c>
      <c r="C138" s="220"/>
      <c r="D138" s="82" t="s">
        <v>83</v>
      </c>
      <c r="E138" s="83"/>
      <c r="F138" s="273">
        <v>50.98</v>
      </c>
      <c r="G138" s="57">
        <v>1456</v>
      </c>
      <c r="H138" s="84">
        <f t="shared" si="92"/>
        <v>74226.87999999999</v>
      </c>
      <c r="I138" s="51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1284.7058823529428</v>
      </c>
      <c r="O138" s="86">
        <f t="shared" si="94"/>
        <v>64.235294117647143</v>
      </c>
      <c r="P138" s="54">
        <f t="shared" si="89"/>
        <v>0</v>
      </c>
      <c r="Q138" s="88">
        <f t="shared" si="90"/>
        <v>-7.7647058823528567</v>
      </c>
      <c r="R138" s="514">
        <f t="shared" si="91"/>
        <v>0.8921568627450992</v>
      </c>
      <c r="S138" s="934"/>
      <c r="T138" s="50">
        <v>0.70833333333333337</v>
      </c>
      <c r="U138" s="50">
        <v>0.75555555555555554</v>
      </c>
      <c r="V138" s="246">
        <v>5</v>
      </c>
      <c r="W138" s="244">
        <f t="shared" si="95"/>
        <v>67.999999999999915</v>
      </c>
      <c r="X138" s="53"/>
      <c r="Y138" s="53"/>
      <c r="Z138" s="54"/>
      <c r="AA138" s="54"/>
      <c r="AB138" s="928"/>
      <c r="AC138" s="928"/>
      <c r="AD138" s="515"/>
      <c r="AE138" s="515"/>
      <c r="AF138" s="48">
        <f t="shared" si="61"/>
        <v>-155.29411764705719</v>
      </c>
      <c r="AG138" s="125">
        <f t="shared" si="62"/>
        <v>0.8921568627450992</v>
      </c>
      <c r="AH138" s="927"/>
    </row>
    <row r="139" spans="1:34" ht="19.2" customHeight="1">
      <c r="A139" s="931"/>
      <c r="B139" s="502" t="s">
        <v>105</v>
      </c>
      <c r="C139" s="512"/>
      <c r="D139" s="42" t="s">
        <v>82</v>
      </c>
      <c r="E139" s="43"/>
      <c r="F139" s="273">
        <v>50.67</v>
      </c>
      <c r="G139" s="57">
        <v>933</v>
      </c>
      <c r="H139" s="84">
        <f t="shared" si="92"/>
        <v>47275.11</v>
      </c>
      <c r="I139" s="51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1365.365853658536</v>
      </c>
      <c r="O139" s="86">
        <f t="shared" si="94"/>
        <v>80.315638450502121</v>
      </c>
      <c r="P139" s="54">
        <f t="shared" si="89"/>
        <v>0</v>
      </c>
      <c r="Q139" s="88">
        <f t="shared" si="90"/>
        <v>-7.9196556671449372</v>
      </c>
      <c r="R139" s="509">
        <f t="shared" si="91"/>
        <v>0.91024390243902409</v>
      </c>
      <c r="S139" s="934"/>
      <c r="T139" s="50">
        <v>0.76041666666666663</v>
      </c>
      <c r="U139" s="50">
        <v>0.78888888888888886</v>
      </c>
      <c r="V139" s="247">
        <v>7</v>
      </c>
      <c r="W139" s="244">
        <f t="shared" si="95"/>
        <v>41.000000000000014</v>
      </c>
      <c r="X139" s="53"/>
      <c r="Y139" s="53"/>
      <c r="Z139" s="54"/>
      <c r="AA139" s="54"/>
      <c r="AB139" s="928"/>
      <c r="AC139" s="928"/>
      <c r="AD139" s="515"/>
      <c r="AE139" s="515"/>
      <c r="AF139" s="48">
        <f t="shared" si="61"/>
        <v>-134.63414634146397</v>
      </c>
      <c r="AG139" s="125">
        <f t="shared" si="62"/>
        <v>0.91024390243902398</v>
      </c>
      <c r="AH139" s="927"/>
    </row>
    <row r="140" spans="1:34" ht="19.2" customHeight="1">
      <c r="A140" s="932"/>
      <c r="B140" s="502" t="s">
        <v>105</v>
      </c>
      <c r="C140" s="512"/>
      <c r="D140" s="248" t="s">
        <v>84</v>
      </c>
      <c r="E140" s="83"/>
      <c r="F140" s="273">
        <v>50.92</v>
      </c>
      <c r="G140" s="57">
        <v>1605</v>
      </c>
      <c r="H140" s="84">
        <f t="shared" si="92"/>
        <v>81726.600000000006</v>
      </c>
      <c r="I140" s="51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1319.1780821917798</v>
      </c>
      <c r="O140" s="86">
        <f t="shared" si="94"/>
        <v>69.430425378514727</v>
      </c>
      <c r="P140" s="54">
        <f t="shared" si="89"/>
        <v>0</v>
      </c>
      <c r="Q140" s="88">
        <f t="shared" si="90"/>
        <v>-6.3590483056957936</v>
      </c>
      <c r="R140" s="509">
        <f t="shared" si="91"/>
        <v>0.91609589041095829</v>
      </c>
      <c r="S140" s="935"/>
      <c r="T140" s="63">
        <v>0.79374999999999996</v>
      </c>
      <c r="U140" s="249">
        <v>0.84444444444444444</v>
      </c>
      <c r="V140" s="250">
        <v>7</v>
      </c>
      <c r="W140" s="244">
        <f t="shared" si="95"/>
        <v>73.000000000000057</v>
      </c>
      <c r="X140" s="53"/>
      <c r="Y140" s="53"/>
      <c r="Z140" s="54"/>
      <c r="AA140" s="54"/>
      <c r="AB140" s="928"/>
      <c r="AC140" s="928"/>
      <c r="AD140" s="515"/>
      <c r="AE140" s="515"/>
      <c r="AF140" s="48">
        <f t="shared" si="61"/>
        <v>-120.82191780822018</v>
      </c>
      <c r="AG140" s="125">
        <f t="shared" si="62"/>
        <v>0.91609589041095818</v>
      </c>
      <c r="AH140" s="927"/>
    </row>
    <row r="141" spans="1:34" ht="19.2" customHeight="1">
      <c r="A141" s="932"/>
      <c r="B141" s="502" t="s">
        <v>105</v>
      </c>
      <c r="C141" s="512"/>
      <c r="D141" s="42" t="s">
        <v>85</v>
      </c>
      <c r="E141" s="251"/>
      <c r="F141" s="273">
        <v>50.67</v>
      </c>
      <c r="G141" s="57">
        <v>901</v>
      </c>
      <c r="H141" s="84">
        <f t="shared" si="92"/>
        <v>45653.67</v>
      </c>
      <c r="I141" s="51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1287.1428571428567</v>
      </c>
      <c r="O141" s="86">
        <f t="shared" si="94"/>
        <v>75.71428571428568</v>
      </c>
      <c r="P141" s="54">
        <f t="shared" si="89"/>
        <v>0</v>
      </c>
      <c r="Q141" s="88">
        <f t="shared" si="90"/>
        <v>-8.9915966386554942</v>
      </c>
      <c r="R141" s="509">
        <f t="shared" si="91"/>
        <v>0.89384920634920595</v>
      </c>
      <c r="S141" s="935"/>
      <c r="T141" s="63">
        <v>0.86041666666666661</v>
      </c>
      <c r="U141" s="249">
        <v>0.88958333333333328</v>
      </c>
      <c r="V141" s="55">
        <v>23</v>
      </c>
      <c r="W141" s="244">
        <f t="shared" si="95"/>
        <v>42.000000000000014</v>
      </c>
      <c r="X141" s="53">
        <v>0.84861111111111109</v>
      </c>
      <c r="Y141" s="53">
        <v>0.85902777777777783</v>
      </c>
      <c r="Z141" s="54"/>
      <c r="AA141" s="54"/>
      <c r="AB141" s="928"/>
      <c r="AC141" s="928"/>
      <c r="AD141" s="515"/>
      <c r="AE141" s="515"/>
      <c r="AF141" s="48">
        <f t="shared" si="61"/>
        <v>-152.85714285714334</v>
      </c>
      <c r="AG141" s="125">
        <f t="shared" si="62"/>
        <v>0.89384920634920606</v>
      </c>
      <c r="AH141" s="927"/>
    </row>
    <row r="142" spans="1:34" ht="19.2" customHeight="1">
      <c r="A142" s="932"/>
      <c r="B142" s="502" t="s">
        <v>105</v>
      </c>
      <c r="C142" s="512"/>
      <c r="D142" s="42" t="s">
        <v>86</v>
      </c>
      <c r="E142" s="251"/>
      <c r="F142" s="273">
        <v>50.49</v>
      </c>
      <c r="G142" s="57">
        <v>1167</v>
      </c>
      <c r="H142" s="84">
        <f t="shared" si="92"/>
        <v>58921.83</v>
      </c>
      <c r="I142" s="515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1321.132075471699</v>
      </c>
      <c r="O142" s="86">
        <f t="shared" si="94"/>
        <v>88.075471698113262</v>
      </c>
      <c r="P142" s="54">
        <f t="shared" si="89"/>
        <v>1</v>
      </c>
      <c r="Q142" s="88">
        <f t="shared" si="90"/>
        <v>-14.781671159029599</v>
      </c>
      <c r="R142" s="509">
        <f t="shared" si="91"/>
        <v>0.85628930817610116</v>
      </c>
      <c r="S142" s="935"/>
      <c r="T142" s="63">
        <v>0.89374999999999993</v>
      </c>
      <c r="U142" s="249">
        <v>0.93055555555555547</v>
      </c>
      <c r="V142" s="55">
        <v>6</v>
      </c>
      <c r="W142" s="244">
        <f t="shared" si="95"/>
        <v>52.999999999999972</v>
      </c>
      <c r="X142" s="53"/>
      <c r="Y142" s="53"/>
      <c r="Z142" s="54"/>
      <c r="AA142" s="54"/>
      <c r="AB142" s="928"/>
      <c r="AC142" s="928"/>
      <c r="AD142" s="515"/>
      <c r="AE142" s="515"/>
      <c r="AF142" s="48">
        <f t="shared" si="61"/>
        <v>-118.86792452830105</v>
      </c>
      <c r="AG142" s="125">
        <f t="shared" si="62"/>
        <v>0.91745283018867985</v>
      </c>
      <c r="AH142" s="927"/>
    </row>
    <row r="143" spans="1:34" ht="19.2" customHeight="1">
      <c r="A143" s="932"/>
      <c r="B143" s="502" t="s">
        <v>105</v>
      </c>
      <c r="C143" s="252"/>
      <c r="D143" s="82" t="s">
        <v>166</v>
      </c>
      <c r="E143" s="83"/>
      <c r="F143" s="273">
        <v>56.43</v>
      </c>
      <c r="G143" s="57">
        <v>1130</v>
      </c>
      <c r="H143" s="84">
        <f t="shared" si="92"/>
        <v>63765.9</v>
      </c>
      <c r="I143" s="51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1356.0000000000002</v>
      </c>
      <c r="O143" s="86">
        <f t="shared" si="94"/>
        <v>79.764705882352956</v>
      </c>
      <c r="P143" s="54">
        <f t="shared" si="89"/>
        <v>1</v>
      </c>
      <c r="Q143" s="88">
        <f t="shared" si="90"/>
        <v>-13.985294117647044</v>
      </c>
      <c r="R143" s="509">
        <f t="shared" si="91"/>
        <v>0.85082352941176487</v>
      </c>
      <c r="S143" s="935"/>
      <c r="T143" s="63">
        <v>0.93541666666666656</v>
      </c>
      <c r="U143" s="249">
        <v>0.97013888888888877</v>
      </c>
      <c r="V143" s="55">
        <v>7</v>
      </c>
      <c r="W143" s="244">
        <f t="shared" si="95"/>
        <v>49.999999999999986</v>
      </c>
      <c r="X143" s="53"/>
      <c r="Y143" s="53"/>
      <c r="Z143" s="54"/>
      <c r="AA143" s="54"/>
      <c r="AB143" s="928"/>
      <c r="AC143" s="928"/>
      <c r="AD143" s="515"/>
      <c r="AE143" s="515"/>
      <c r="AF143" s="48">
        <f t="shared" si="61"/>
        <v>-143.99999999999977</v>
      </c>
      <c r="AG143" s="125">
        <f t="shared" si="62"/>
        <v>0.90400000000000014</v>
      </c>
      <c r="AH143" s="927"/>
    </row>
    <row r="144" spans="1:34" ht="19.2" customHeight="1">
      <c r="A144" s="932"/>
      <c r="B144" s="502">
        <v>0</v>
      </c>
      <c r="C144" s="512"/>
      <c r="D144" s="42"/>
      <c r="E144" s="251"/>
      <c r="F144" s="273" t="s">
        <v>106</v>
      </c>
      <c r="G144" s="57"/>
      <c r="H144" s="84">
        <f t="shared" si="92"/>
        <v>0</v>
      </c>
      <c r="I144" s="515"/>
      <c r="J144" s="87"/>
      <c r="K144" s="57"/>
      <c r="L144" s="86"/>
      <c r="M144" s="505"/>
      <c r="N144" s="57"/>
      <c r="O144" s="86"/>
      <c r="P144" s="54"/>
      <c r="Q144" s="88"/>
      <c r="R144" s="509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515"/>
      <c r="AE144" s="515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502">
        <v>0</v>
      </c>
      <c r="C145" s="512"/>
      <c r="D145" s="42"/>
      <c r="E145" s="251"/>
      <c r="F145" s="273" t="s">
        <v>106</v>
      </c>
      <c r="G145" s="57"/>
      <c r="H145" s="84"/>
      <c r="I145" s="515"/>
      <c r="J145" s="87"/>
      <c r="K145" s="57"/>
      <c r="L145" s="86"/>
      <c r="M145" s="505"/>
      <c r="N145" s="57"/>
      <c r="O145" s="86"/>
      <c r="P145" s="54"/>
      <c r="Q145" s="88"/>
      <c r="R145" s="509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515"/>
      <c r="AE145" s="515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5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15"/>
      <c r="J146" s="87"/>
      <c r="K146" s="57"/>
      <c r="L146" s="86"/>
      <c r="M146" s="505"/>
      <c r="N146" s="57"/>
      <c r="O146" s="86"/>
      <c r="P146" s="54"/>
      <c r="Q146" s="88"/>
      <c r="R146" s="509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515"/>
      <c r="AE146" s="515"/>
      <c r="AF146" s="54"/>
      <c r="AG146" s="509"/>
      <c r="AH146" s="927"/>
    </row>
    <row r="147" spans="1:34" ht="19.2" customHeight="1">
      <c r="A147" s="933"/>
      <c r="B147" s="254">
        <v>0</v>
      </c>
      <c r="C147" s="100" t="s">
        <v>243</v>
      </c>
      <c r="D147" s="924" t="s">
        <v>239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1335.8209706597283</v>
      </c>
      <c r="O147" s="240">
        <f t="shared" si="96"/>
        <v>77.62777563768968</v>
      </c>
      <c r="P147" s="51">
        <f t="shared" ref="P147:P155" si="97">M147-J147</f>
        <v>0.33333333333333215</v>
      </c>
      <c r="Q147" s="139">
        <f t="shared" ref="Q147:Q155" si="98">O147-L147</f>
        <v>-10.398182845118654</v>
      </c>
      <c r="R147" s="255">
        <f t="shared" ref="R147:R155" si="99">O147/L147</f>
        <v>0.88187367653429816</v>
      </c>
      <c r="S147" s="936"/>
      <c r="T147" s="63"/>
      <c r="U147" s="63"/>
      <c r="V147" s="55"/>
      <c r="W147" s="4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0</v>
      </c>
      <c r="AF147" s="201">
        <f t="shared" si="61"/>
        <v>-144.73458489582731</v>
      </c>
      <c r="AG147" s="256">
        <f t="shared" si="62"/>
        <v>0.90224305710600783</v>
      </c>
      <c r="AH147" s="927"/>
    </row>
    <row r="148" spans="1:34" ht="19.2" customHeight="1">
      <c r="A148" s="939" t="s">
        <v>244</v>
      </c>
      <c r="B148" s="515" t="s">
        <v>103</v>
      </c>
      <c r="C148" s="121"/>
      <c r="D148" s="173" t="s">
        <v>114</v>
      </c>
      <c r="E148" s="43"/>
      <c r="F148" s="280">
        <v>36.92</v>
      </c>
      <c r="G148" s="57">
        <v>2083.9</v>
      </c>
      <c r="H148" s="84">
        <f t="shared" ref="H148:H172" si="100">F148*G148</f>
        <v>76937.588000000003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1524.8048780487816</v>
      </c>
      <c r="O148" s="47">
        <f t="shared" ref="O148:O155" si="102">N148/M148</f>
        <v>127.0670731707318</v>
      </c>
      <c r="P148" s="48">
        <f t="shared" si="97"/>
        <v>0</v>
      </c>
      <c r="Q148" s="49">
        <f t="shared" si="98"/>
        <v>-39.599593495934855</v>
      </c>
      <c r="R148" s="506">
        <f t="shared" si="99"/>
        <v>0.76240243902439087</v>
      </c>
      <c r="S148" s="940">
        <f>R160</f>
        <v>0.83503202343424865</v>
      </c>
      <c r="T148" s="243">
        <v>0.45833333333333331</v>
      </c>
      <c r="U148" s="50">
        <v>0.51527777777777772</v>
      </c>
      <c r="V148" s="502">
        <v>5</v>
      </c>
      <c r="W148" s="499">
        <f>(U148-T148)*24*60</f>
        <v>81.999999999999943</v>
      </c>
      <c r="X148" s="53"/>
      <c r="Y148" s="53"/>
      <c r="Z148" s="54"/>
      <c r="AA148" s="54"/>
      <c r="AB148" s="928"/>
      <c r="AC148" s="928"/>
      <c r="AD148" s="515"/>
      <c r="AE148" s="515"/>
      <c r="AF148" s="48">
        <f t="shared" si="61"/>
        <v>-475.19512195121843</v>
      </c>
      <c r="AG148" s="125">
        <f t="shared" si="62"/>
        <v>0.76240243902439075</v>
      </c>
      <c r="AH148" s="927">
        <f>AG160</f>
        <v>0.83719462399985922</v>
      </c>
    </row>
    <row r="149" spans="1:34" ht="19.2" customHeight="1">
      <c r="A149" s="939"/>
      <c r="B149" s="515" t="s">
        <v>103</v>
      </c>
      <c r="C149" s="218"/>
      <c r="D149" s="248" t="s">
        <v>159</v>
      </c>
      <c r="E149" s="60"/>
      <c r="F149" s="280">
        <v>26.5</v>
      </c>
      <c r="G149" s="57">
        <v>883.05</v>
      </c>
      <c r="H149" s="84">
        <f t="shared" si="100"/>
        <v>23400.824999999997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1513.7999999999984</v>
      </c>
      <c r="O149" s="47">
        <f t="shared" si="102"/>
        <v>126.14999999999986</v>
      </c>
      <c r="P149" s="48">
        <f t="shared" si="97"/>
        <v>0</v>
      </c>
      <c r="Q149" s="49">
        <f t="shared" si="98"/>
        <v>-40.516666666666794</v>
      </c>
      <c r="R149" s="506">
        <f t="shared" si="99"/>
        <v>0.75689999999999924</v>
      </c>
      <c r="S149" s="941"/>
      <c r="T149" s="243">
        <v>0.51944444444444438</v>
      </c>
      <c r="U149" s="50">
        <v>0.54374999999999996</v>
      </c>
      <c r="V149" s="502">
        <v>6</v>
      </c>
      <c r="W149" s="499">
        <f t="shared" ref="W149:W159" si="103">(U149-T149)*24*60</f>
        <v>35.000000000000036</v>
      </c>
      <c r="X149" s="53"/>
      <c r="Y149" s="53"/>
      <c r="Z149" s="54"/>
      <c r="AA149" s="54"/>
      <c r="AB149" s="928"/>
      <c r="AC149" s="928"/>
      <c r="AD149" s="515"/>
      <c r="AE149" s="515"/>
      <c r="AF149" s="48">
        <f t="shared" si="61"/>
        <v>-486.20000000000164</v>
      </c>
      <c r="AG149" s="125">
        <f t="shared" si="62"/>
        <v>0.75689999999999913</v>
      </c>
      <c r="AH149" s="929"/>
    </row>
    <row r="150" spans="1:34" ht="19.2" customHeight="1">
      <c r="A150" s="939"/>
      <c r="B150" s="515" t="s">
        <v>103</v>
      </c>
      <c r="C150" s="218"/>
      <c r="D150" s="176" t="s">
        <v>165</v>
      </c>
      <c r="E150" s="60"/>
      <c r="F150" s="280">
        <v>55.51</v>
      </c>
      <c r="G150" s="57">
        <v>187</v>
      </c>
      <c r="H150" s="84">
        <f t="shared" si="100"/>
        <v>10380.369999999999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1246.6666666666713</v>
      </c>
      <c r="O150" s="47">
        <f t="shared" si="102"/>
        <v>103.88888888888927</v>
      </c>
      <c r="P150" s="48">
        <f t="shared" si="97"/>
        <v>0</v>
      </c>
      <c r="Q150" s="49">
        <f t="shared" si="98"/>
        <v>-21.111111111110731</v>
      </c>
      <c r="R150" s="506">
        <f t="shared" si="99"/>
        <v>0.83111111111111413</v>
      </c>
      <c r="S150" s="941"/>
      <c r="T150" s="243">
        <v>0.70833333333333337</v>
      </c>
      <c r="U150" s="50">
        <v>0.71458333333333335</v>
      </c>
      <c r="V150" s="502">
        <v>5</v>
      </c>
      <c r="W150" s="499">
        <f t="shared" si="103"/>
        <v>8.999999999999968</v>
      </c>
      <c r="X150" s="213"/>
      <c r="Y150" s="213"/>
      <c r="Z150" s="214"/>
      <c r="AA150" s="214"/>
      <c r="AB150" s="928"/>
      <c r="AC150" s="928"/>
      <c r="AD150" s="515"/>
      <c r="AE150" s="515"/>
      <c r="AF150" s="48">
        <f t="shared" si="61"/>
        <v>-253.33333333332871</v>
      </c>
      <c r="AG150" s="125">
        <f t="shared" si="62"/>
        <v>0.83111111111111424</v>
      </c>
      <c r="AH150" s="929"/>
    </row>
    <row r="151" spans="1:34" s="215" customFormat="1" ht="19.2" customHeight="1">
      <c r="A151" s="939"/>
      <c r="B151" s="515" t="s">
        <v>104</v>
      </c>
      <c r="C151" s="218"/>
      <c r="D151" s="59" t="s">
        <v>155</v>
      </c>
      <c r="E151" s="60"/>
      <c r="F151" s="280">
        <v>28.57</v>
      </c>
      <c r="G151" s="57">
        <v>1395</v>
      </c>
      <c r="H151" s="84">
        <f t="shared" si="100"/>
        <v>39855.15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1372.131147540985</v>
      </c>
      <c r="O151" s="47">
        <f t="shared" si="102"/>
        <v>114.34426229508209</v>
      </c>
      <c r="P151" s="48">
        <f t="shared" si="97"/>
        <v>0</v>
      </c>
      <c r="Q151" s="49">
        <f t="shared" si="98"/>
        <v>-10.655737704917911</v>
      </c>
      <c r="R151" s="506">
        <f t="shared" si="99"/>
        <v>0.91475409836065669</v>
      </c>
      <c r="S151" s="941"/>
      <c r="T151" s="243">
        <v>0.71805555555555556</v>
      </c>
      <c r="U151" s="50">
        <v>0.76041666666666663</v>
      </c>
      <c r="V151" s="502">
        <v>5</v>
      </c>
      <c r="W151" s="499">
        <f t="shared" si="103"/>
        <v>60.999999999999943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-127.86885245901499</v>
      </c>
      <c r="AG151" s="125">
        <f t="shared" si="62"/>
        <v>0.91475409836065669</v>
      </c>
      <c r="AH151" s="929"/>
    </row>
    <row r="152" spans="1:34" s="215" customFormat="1" ht="19.2" customHeight="1">
      <c r="A152" s="939"/>
      <c r="B152" s="515" t="s">
        <v>104</v>
      </c>
      <c r="C152" s="218"/>
      <c r="D152" s="59" t="s">
        <v>179</v>
      </c>
      <c r="E152" s="60"/>
      <c r="F152" s="280">
        <v>18.920000000000002</v>
      </c>
      <c r="G152" s="57">
        <v>407</v>
      </c>
      <c r="H152" s="84">
        <f t="shared" si="100"/>
        <v>7700.4400000000005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1878.4615384615452</v>
      </c>
      <c r="O152" s="47">
        <f t="shared" si="102"/>
        <v>375.69230769230904</v>
      </c>
      <c r="P152" s="48">
        <f t="shared" si="97"/>
        <v>0</v>
      </c>
      <c r="Q152" s="49">
        <f t="shared" si="98"/>
        <v>-64.307692307690957</v>
      </c>
      <c r="R152" s="506">
        <f t="shared" si="99"/>
        <v>0.85384615384615692</v>
      </c>
      <c r="S152" s="941"/>
      <c r="T152" s="258">
        <v>0.76388888888888884</v>
      </c>
      <c r="U152" s="63">
        <v>0.77291666666666659</v>
      </c>
      <c r="V152" s="503">
        <v>5</v>
      </c>
      <c r="W152" s="499">
        <f t="shared" si="103"/>
        <v>12.999999999999954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-321.53846153845484</v>
      </c>
      <c r="AG152" s="125">
        <f t="shared" si="62"/>
        <v>0.85384615384615692</v>
      </c>
      <c r="AH152" s="929"/>
    </row>
    <row r="153" spans="1:34" s="215" customFormat="1" ht="19.2" customHeight="1">
      <c r="A153" s="939"/>
      <c r="B153" s="515" t="s">
        <v>104</v>
      </c>
      <c r="C153" s="218"/>
      <c r="D153" s="248" t="s">
        <v>180</v>
      </c>
      <c r="E153" s="60"/>
      <c r="F153" s="280">
        <v>17.71</v>
      </c>
      <c r="G153" s="57">
        <v>273</v>
      </c>
      <c r="H153" s="84">
        <f t="shared" si="100"/>
        <v>4834.83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1820.0000000000066</v>
      </c>
      <c r="O153" s="47">
        <f t="shared" si="102"/>
        <v>364.00000000000131</v>
      </c>
      <c r="P153" s="48">
        <f t="shared" si="97"/>
        <v>0</v>
      </c>
      <c r="Q153" s="49">
        <f t="shared" si="98"/>
        <v>-75.999999999998693</v>
      </c>
      <c r="R153" s="506">
        <f t="shared" si="99"/>
        <v>0.82727272727273027</v>
      </c>
      <c r="S153" s="941"/>
      <c r="T153" s="258">
        <v>0.7763888888888888</v>
      </c>
      <c r="U153" s="63">
        <v>0.78263888888888877</v>
      </c>
      <c r="V153" s="503">
        <v>5</v>
      </c>
      <c r="W153" s="499">
        <f t="shared" si="103"/>
        <v>8.999999999999968</v>
      </c>
      <c r="X153" s="216"/>
      <c r="Y153" s="216"/>
      <c r="Z153" s="214"/>
      <c r="AA153" s="214"/>
      <c r="AB153" s="928"/>
      <c r="AC153" s="928"/>
      <c r="AD153" s="218"/>
      <c r="AE153" s="218">
        <v>1</v>
      </c>
      <c r="AF153" s="48">
        <f t="shared" si="61"/>
        <v>-379.99999999999341</v>
      </c>
      <c r="AG153" s="125">
        <f t="shared" si="62"/>
        <v>0.82727272727273027</v>
      </c>
      <c r="AH153" s="929"/>
    </row>
    <row r="154" spans="1:34" s="215" customFormat="1" ht="19.2" customHeight="1">
      <c r="A154" s="939"/>
      <c r="B154" s="515" t="s">
        <v>105</v>
      </c>
      <c r="C154" s="218"/>
      <c r="D154" s="248" t="s">
        <v>184</v>
      </c>
      <c r="E154" s="60"/>
      <c r="F154" s="280">
        <v>54.09</v>
      </c>
      <c r="G154" s="57">
        <v>1394</v>
      </c>
      <c r="H154" s="84">
        <f t="shared" si="100"/>
        <v>75401.460000000006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1306.8750000000016</v>
      </c>
      <c r="O154" s="47">
        <f t="shared" si="102"/>
        <v>68.782894736842195</v>
      </c>
      <c r="P154" s="48">
        <f t="shared" si="97"/>
        <v>0</v>
      </c>
      <c r="Q154" s="49">
        <f t="shared" si="98"/>
        <v>-7.0065789473683253</v>
      </c>
      <c r="R154" s="506">
        <f t="shared" si="99"/>
        <v>0.90755208333333459</v>
      </c>
      <c r="S154" s="941"/>
      <c r="T154" s="258">
        <v>0.79722222222222205</v>
      </c>
      <c r="U154" s="63">
        <v>0.84166666666666645</v>
      </c>
      <c r="V154" s="503">
        <v>21</v>
      </c>
      <c r="W154" s="499">
        <f t="shared" si="103"/>
        <v>63.999999999999929</v>
      </c>
      <c r="X154" s="216">
        <v>0.78680555555555554</v>
      </c>
      <c r="Y154" s="216">
        <v>0.79583333333333339</v>
      </c>
      <c r="Z154" s="214"/>
      <c r="AA154" s="214"/>
      <c r="AB154" s="928"/>
      <c r="AC154" s="928"/>
      <c r="AD154" s="218"/>
      <c r="AE154" s="218"/>
      <c r="AF154" s="48">
        <f t="shared" si="61"/>
        <v>-133.12499999999841</v>
      </c>
      <c r="AG154" s="125">
        <f t="shared" si="62"/>
        <v>0.90755208333333448</v>
      </c>
      <c r="AH154" s="929"/>
    </row>
    <row r="155" spans="1:34" s="215" customFormat="1" ht="19.2" customHeight="1">
      <c r="A155" s="939"/>
      <c r="B155" s="515" t="s">
        <v>105</v>
      </c>
      <c r="C155" s="218"/>
      <c r="D155" s="248" t="s">
        <v>186</v>
      </c>
      <c r="E155" s="60"/>
      <c r="F155" s="280">
        <v>57.3</v>
      </c>
      <c r="G155" s="57">
        <v>1077</v>
      </c>
      <c r="H155" s="84">
        <f t="shared" si="100"/>
        <v>61712.1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1292.4000000000003</v>
      </c>
      <c r="O155" s="47">
        <f t="shared" si="102"/>
        <v>76.023529411764727</v>
      </c>
      <c r="P155" s="48">
        <f t="shared" si="97"/>
        <v>0</v>
      </c>
      <c r="Q155" s="49">
        <f t="shared" si="98"/>
        <v>-8.6823529411764468</v>
      </c>
      <c r="R155" s="506">
        <f t="shared" si="99"/>
        <v>0.8975000000000003</v>
      </c>
      <c r="S155" s="941"/>
      <c r="T155" s="258">
        <v>0.84513888888888866</v>
      </c>
      <c r="U155" s="63">
        <v>0.87986111111111087</v>
      </c>
      <c r="V155" s="503">
        <v>5</v>
      </c>
      <c r="W155" s="499">
        <f t="shared" si="103"/>
        <v>49.999999999999986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-147.59999999999968</v>
      </c>
      <c r="AG155" s="125">
        <f t="shared" si="62"/>
        <v>0.89750000000000019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06"/>
      <c r="S156" s="941"/>
      <c r="T156" s="258"/>
      <c r="U156" s="63"/>
      <c r="V156" s="503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503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503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05"/>
      <c r="N159" s="179"/>
      <c r="O159" s="221"/>
      <c r="P159" s="260"/>
      <c r="Q159" s="74"/>
      <c r="R159" s="129"/>
      <c r="S159" s="941"/>
      <c r="T159" s="258"/>
      <c r="U159" s="63"/>
      <c r="V159" s="503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245</v>
      </c>
      <c r="D160" s="937" t="s">
        <v>239</v>
      </c>
      <c r="E160" s="93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1494.3924038397488</v>
      </c>
      <c r="O160" s="267">
        <f t="shared" si="104"/>
        <v>169.49361952445253</v>
      </c>
      <c r="P160" s="65">
        <f t="shared" ref="P160:P166" si="105">M160-J160</f>
        <v>0</v>
      </c>
      <c r="Q160" s="74">
        <f t="shared" ref="Q160:Q166" si="106">O160-L160</f>
        <v>-33.484966646858112</v>
      </c>
      <c r="R160" s="268">
        <f>O160/L160</f>
        <v>0.83503202343424865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1</v>
      </c>
      <c r="AF160" s="65">
        <f t="shared" si="61"/>
        <v>-290.60759616025121</v>
      </c>
      <c r="AG160" s="129">
        <f t="shared" si="62"/>
        <v>0.83719462399985922</v>
      </c>
      <c r="AH160" s="929"/>
    </row>
    <row r="161" spans="1:36" ht="19.2" customHeight="1">
      <c r="A161" s="92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2580.6000000000004</v>
      </c>
      <c r="H161" s="84">
        <f t="shared" ref="H161:H170" si="107">F161*G161</f>
        <v>77753.478000000003</v>
      </c>
      <c r="I161" s="51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1090.394366197183</v>
      </c>
      <c r="O161" s="86">
        <f t="shared" ref="O161:O166" si="109">N161/M161</f>
        <v>60.577464788732385</v>
      </c>
      <c r="P161" s="54">
        <f t="shared" si="105"/>
        <v>0</v>
      </c>
      <c r="Q161" s="88">
        <f t="shared" si="106"/>
        <v>-6.0892018779342862</v>
      </c>
      <c r="R161" s="509">
        <f t="shared" ref="R161:R166" si="110">O161/L161</f>
        <v>0.90866197183098574</v>
      </c>
      <c r="S161" s="927">
        <f>R173</f>
        <v>0.91073212713079055</v>
      </c>
      <c r="T161" s="89">
        <v>0.16666666666666666</v>
      </c>
      <c r="U161" s="89">
        <v>0.26527777777777778</v>
      </c>
      <c r="V161" s="515">
        <v>5</v>
      </c>
      <c r="W161" s="90">
        <f t="shared" ref="W161:W172" si="111">(U161-T161)*24*60</f>
        <v>142.00000000000003</v>
      </c>
      <c r="X161" s="96"/>
      <c r="Y161" s="96"/>
      <c r="Z161" s="54"/>
      <c r="AA161" s="54"/>
      <c r="AB161" s="928"/>
      <c r="AC161" s="928"/>
      <c r="AD161" s="515"/>
      <c r="AE161" s="515"/>
      <c r="AF161" s="54">
        <f t="shared" si="61"/>
        <v>-109.60563380281701</v>
      </c>
      <c r="AG161" s="509">
        <f t="shared" si="62"/>
        <v>0.90866197183098585</v>
      </c>
      <c r="AH161" s="927">
        <f>AG173</f>
        <v>0.91371599716913499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3049</v>
      </c>
      <c r="H162" s="84">
        <f t="shared" si="107"/>
        <v>104367.26999999999</v>
      </c>
      <c r="I162" s="5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2177.8571428571422</v>
      </c>
      <c r="O162" s="86">
        <f t="shared" si="109"/>
        <v>167.52747252747247</v>
      </c>
      <c r="P162" s="54">
        <f t="shared" si="105"/>
        <v>0</v>
      </c>
      <c r="Q162" s="88">
        <f t="shared" si="106"/>
        <v>-5.5494505494505972</v>
      </c>
      <c r="R162" s="509">
        <f t="shared" si="110"/>
        <v>0.96793650793650765</v>
      </c>
      <c r="S162" s="927"/>
      <c r="T162" s="89">
        <v>0.27986111111111112</v>
      </c>
      <c r="U162" s="89">
        <v>0.33819444444444446</v>
      </c>
      <c r="V162" s="515">
        <v>21</v>
      </c>
      <c r="W162" s="90">
        <f t="shared" si="111"/>
        <v>84.000000000000028</v>
      </c>
      <c r="X162" s="96">
        <v>0.26944444444444443</v>
      </c>
      <c r="Y162" s="96">
        <v>0.27847222222222223</v>
      </c>
      <c r="Z162" s="54"/>
      <c r="AA162" s="54"/>
      <c r="AB162" s="928"/>
      <c r="AC162" s="928"/>
      <c r="AD162" s="515"/>
      <c r="AE162" s="515"/>
      <c r="AF162" s="54">
        <f t="shared" si="61"/>
        <v>-72.142857142857792</v>
      </c>
      <c r="AG162" s="509">
        <f t="shared" si="62"/>
        <v>0.96793650793650765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2892</v>
      </c>
      <c r="H163" s="84">
        <f t="shared" si="107"/>
        <v>103620.36</v>
      </c>
      <c r="I163" s="5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2168.9999999999991</v>
      </c>
      <c r="O163" s="86">
        <f t="shared" si="109"/>
        <v>197.1818181818181</v>
      </c>
      <c r="P163" s="54">
        <f t="shared" si="105"/>
        <v>0</v>
      </c>
      <c r="Q163" s="88">
        <f t="shared" si="106"/>
        <v>-7.3636363636364308</v>
      </c>
      <c r="R163" s="509">
        <f t="shared" si="110"/>
        <v>0.96399999999999963</v>
      </c>
      <c r="S163" s="927"/>
      <c r="T163" s="89">
        <v>0.34305555555555556</v>
      </c>
      <c r="U163" s="89">
        <v>0.39861111111111114</v>
      </c>
      <c r="V163" s="515">
        <v>7</v>
      </c>
      <c r="W163" s="90">
        <f t="shared" si="111"/>
        <v>80.000000000000028</v>
      </c>
      <c r="X163" s="96"/>
      <c r="Y163" s="96"/>
      <c r="Z163" s="54"/>
      <c r="AA163" s="54"/>
      <c r="AB163" s="928"/>
      <c r="AC163" s="928"/>
      <c r="AD163" s="515"/>
      <c r="AE163" s="515"/>
      <c r="AF163" s="54">
        <f t="shared" si="61"/>
        <v>-81.000000000000909</v>
      </c>
      <c r="AG163" s="509">
        <f t="shared" si="62"/>
        <v>0.96399999999999963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2415.35</v>
      </c>
      <c r="H164" s="84">
        <f t="shared" si="107"/>
        <v>87942.893499999991</v>
      </c>
      <c r="I164" s="5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2415.349999999999</v>
      </c>
      <c r="O164" s="86">
        <f t="shared" si="109"/>
        <v>241.53499999999991</v>
      </c>
      <c r="P164" s="54">
        <f t="shared" si="105"/>
        <v>0</v>
      </c>
      <c r="Q164" s="88">
        <f t="shared" si="106"/>
        <v>-35.365000000000066</v>
      </c>
      <c r="R164" s="509">
        <f t="shared" si="110"/>
        <v>0.87228241242325721</v>
      </c>
      <c r="S164" s="927"/>
      <c r="T164" s="89">
        <v>0.40277777777777779</v>
      </c>
      <c r="U164" s="89">
        <v>0.44444444444444448</v>
      </c>
      <c r="V164" s="515">
        <v>6</v>
      </c>
      <c r="W164" s="90">
        <f t="shared" si="111"/>
        <v>60.000000000000028</v>
      </c>
      <c r="X164" s="96"/>
      <c r="Y164" s="96"/>
      <c r="Z164" s="54"/>
      <c r="AA164" s="54"/>
      <c r="AB164" s="928"/>
      <c r="AC164" s="928"/>
      <c r="AD164" s="515"/>
      <c r="AE164" s="515"/>
      <c r="AF164" s="54">
        <f>N164-K164</f>
        <v>-353.650000000001</v>
      </c>
      <c r="AG164" s="509">
        <f>N164/K164</f>
        <v>0.8722824124232571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4485.6500000000005</v>
      </c>
      <c r="H165" s="84">
        <f t="shared" si="107"/>
        <v>163322.5165</v>
      </c>
      <c r="I165" s="51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2424.6756756756758</v>
      </c>
      <c r="O165" s="86">
        <f t="shared" si="109"/>
        <v>242.46756756756758</v>
      </c>
      <c r="P165" s="54">
        <f t="shared" si="105"/>
        <v>0</v>
      </c>
      <c r="Q165" s="88">
        <f t="shared" si="106"/>
        <v>-34.432432432432392</v>
      </c>
      <c r="R165" s="509">
        <f t="shared" si="110"/>
        <v>0.87565029818550955</v>
      </c>
      <c r="S165" s="927"/>
      <c r="T165" s="89">
        <v>0.48472222222222222</v>
      </c>
      <c r="U165" s="89">
        <v>0.56180555555555556</v>
      </c>
      <c r="V165" s="515">
        <v>5</v>
      </c>
      <c r="W165" s="90">
        <f t="shared" si="111"/>
        <v>111</v>
      </c>
      <c r="X165" s="96"/>
      <c r="Y165" s="96"/>
      <c r="Z165" s="54"/>
      <c r="AA165" s="54"/>
      <c r="AB165" s="928"/>
      <c r="AC165" s="928"/>
      <c r="AD165" s="515"/>
      <c r="AE165" s="515"/>
      <c r="AF165" s="54">
        <f>N165-K165</f>
        <v>-344.32432432432415</v>
      </c>
      <c r="AG165" s="509">
        <f>N165/K165</f>
        <v>0.87565029818550955</v>
      </c>
      <c r="AH165" s="927"/>
    </row>
    <row r="166" spans="1:36" ht="19.2" customHeight="1">
      <c r="A166" s="92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1214.4000000000001</v>
      </c>
      <c r="H166" s="84">
        <f t="shared" si="107"/>
        <v>36589.872000000003</v>
      </c>
      <c r="I166" s="515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1087.522388059703</v>
      </c>
      <c r="O166" s="86">
        <f t="shared" si="109"/>
        <v>60.417910447761273</v>
      </c>
      <c r="P166" s="54">
        <f t="shared" si="105"/>
        <v>0</v>
      </c>
      <c r="Q166" s="88">
        <f t="shared" si="106"/>
        <v>-6.2487562189053989</v>
      </c>
      <c r="R166" s="509">
        <f t="shared" si="110"/>
        <v>0.90626865671641899</v>
      </c>
      <c r="S166" s="927"/>
      <c r="T166" s="89">
        <v>0.57777777777777772</v>
      </c>
      <c r="U166" s="89">
        <v>0.62430555555555545</v>
      </c>
      <c r="V166" s="515">
        <v>23</v>
      </c>
      <c r="W166" s="90">
        <f t="shared" si="111"/>
        <v>66.999999999999915</v>
      </c>
      <c r="X166" s="96">
        <v>0.56597222222222221</v>
      </c>
      <c r="Y166" s="96">
        <v>0.57638888888888895</v>
      </c>
      <c r="Z166" s="54"/>
      <c r="AA166" s="54"/>
      <c r="AB166" s="928"/>
      <c r="AC166" s="928"/>
      <c r="AD166" s="515"/>
      <c r="AE166" s="515"/>
      <c r="AF166" s="54">
        <f>N166-K166</f>
        <v>-112.47761194029704</v>
      </c>
      <c r="AG166" s="509">
        <f>N166/K166</f>
        <v>0.9062686567164191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15"/>
      <c r="J167" s="87"/>
      <c r="K167" s="57"/>
      <c r="L167" s="86"/>
      <c r="M167" s="87"/>
      <c r="N167" s="57"/>
      <c r="O167" s="86"/>
      <c r="P167" s="54"/>
      <c r="Q167" s="88"/>
      <c r="R167" s="509"/>
      <c r="S167" s="927"/>
      <c r="T167" s="89"/>
      <c r="U167" s="89"/>
      <c r="V167" s="515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515"/>
      <c r="AE167" s="515"/>
      <c r="AF167" s="54">
        <f t="shared" si="61"/>
        <v>0</v>
      </c>
      <c r="AG167" s="509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15"/>
      <c r="J168" s="87"/>
      <c r="K168" s="57"/>
      <c r="L168" s="86"/>
      <c r="M168" s="87"/>
      <c r="N168" s="57"/>
      <c r="O168" s="86"/>
      <c r="P168" s="54"/>
      <c r="Q168" s="88"/>
      <c r="R168" s="509"/>
      <c r="S168" s="927"/>
      <c r="T168" s="89"/>
      <c r="U168" s="89"/>
      <c r="V168" s="515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515"/>
      <c r="AE168" s="515"/>
      <c r="AF168" s="54">
        <f t="shared" si="61"/>
        <v>0</v>
      </c>
      <c r="AG168" s="509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15"/>
      <c r="J169" s="87"/>
      <c r="K169" s="57"/>
      <c r="L169" s="86"/>
      <c r="M169" s="87"/>
      <c r="N169" s="57"/>
      <c r="O169" s="86"/>
      <c r="P169" s="54"/>
      <c r="Q169" s="88"/>
      <c r="R169" s="509"/>
      <c r="S169" s="927"/>
      <c r="T169" s="89"/>
      <c r="U169" s="89"/>
      <c r="V169" s="515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515"/>
      <c r="AE169" s="515"/>
      <c r="AF169" s="54">
        <f t="shared" si="61"/>
        <v>0</v>
      </c>
      <c r="AG169" s="509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15"/>
      <c r="J170" s="87"/>
      <c r="K170" s="57"/>
      <c r="L170" s="86"/>
      <c r="M170" s="87"/>
      <c r="N170" s="57"/>
      <c r="O170" s="86"/>
      <c r="P170" s="54"/>
      <c r="Q170" s="88"/>
      <c r="R170" s="509"/>
      <c r="S170" s="927"/>
      <c r="T170" s="89"/>
      <c r="U170" s="89"/>
      <c r="V170" s="515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515"/>
      <c r="AE170" s="515"/>
      <c r="AF170" s="54">
        <f t="shared" si="61"/>
        <v>0</v>
      </c>
      <c r="AG170" s="509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15"/>
      <c r="J171" s="87"/>
      <c r="K171" s="57"/>
      <c r="L171" s="86"/>
      <c r="M171" s="87"/>
      <c r="N171" s="57"/>
      <c r="O171" s="86"/>
      <c r="P171" s="54"/>
      <c r="Q171" s="88"/>
      <c r="R171" s="509"/>
      <c r="S171" s="927"/>
      <c r="T171" s="89"/>
      <c r="U171" s="89"/>
      <c r="V171" s="515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515"/>
      <c r="AE171" s="515"/>
      <c r="AF171" s="54"/>
      <c r="AG171" s="509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15"/>
      <c r="J172" s="87"/>
      <c r="K172" s="57"/>
      <c r="L172" s="86"/>
      <c r="M172" s="87"/>
      <c r="N172" s="57"/>
      <c r="O172" s="86"/>
      <c r="P172" s="54"/>
      <c r="Q172" s="88"/>
      <c r="R172" s="509"/>
      <c r="S172" s="927"/>
      <c r="T172" s="89"/>
      <c r="U172" s="89"/>
      <c r="V172" s="515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515"/>
      <c r="AE172" s="515"/>
      <c r="AF172" s="54"/>
      <c r="AG172" s="509"/>
      <c r="AH172" s="927"/>
    </row>
    <row r="173" spans="1:36" ht="19.2" customHeight="1">
      <c r="A173" s="926"/>
      <c r="B173" s="121">
        <v>0</v>
      </c>
      <c r="C173" s="100" t="s">
        <v>483</v>
      </c>
      <c r="D173" s="924" t="s">
        <v>239</v>
      </c>
      <c r="E173" s="924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1894.1332621316169</v>
      </c>
      <c r="O173" s="104">
        <f t="shared" si="112"/>
        <v>161.61787225222528</v>
      </c>
      <c r="P173" s="54">
        <f>M173-J173</f>
        <v>0</v>
      </c>
      <c r="Q173" s="88">
        <f>O173-L173</f>
        <v>-15.841412907059862</v>
      </c>
      <c r="R173" s="105">
        <f>O173/L173</f>
        <v>0.91073212713079055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0</v>
      </c>
      <c r="AF173" s="54">
        <f t="shared" si="61"/>
        <v>-178.8667378683831</v>
      </c>
      <c r="AG173" s="509">
        <f t="shared" si="62"/>
        <v>0.91371599716913499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42" sqref="L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758</v>
      </c>
      <c r="E3" s="860"/>
      <c r="F3" s="849" t="s">
        <v>2</v>
      </c>
      <c r="G3" s="810"/>
      <c r="H3" s="861">
        <v>231334</v>
      </c>
      <c r="I3" s="862"/>
      <c r="J3" s="849" t="s">
        <v>3</v>
      </c>
      <c r="K3" s="810"/>
      <c r="L3" s="854">
        <v>7588324.7063455405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362.4604907452121</v>
      </c>
      <c r="G6" s="851"/>
      <c r="H6" s="829">
        <f>AVERAGE(D13:P13,Q13)</f>
        <v>147.61930754638959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8</v>
      </c>
      <c r="Q6" s="818">
        <v>3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343.38448265914514</v>
      </c>
      <c r="G7" s="822"/>
      <c r="H7" s="823">
        <f>AVERAGE(D14:P14,Q14)</f>
        <v>136.49426703647319</v>
      </c>
      <c r="I7" s="824"/>
      <c r="J7" s="823">
        <f>AVERAGE(D31:E31,G31:H31)</f>
        <v>734.36936162137511</v>
      </c>
      <c r="K7" s="824"/>
      <c r="L7" s="825">
        <f>AVERAGE(K31:M31)</f>
        <v>787.55898361530728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0.92605337334990401</v>
      </c>
      <c r="G8" s="828"/>
      <c r="H8" s="827">
        <f>AVERAGE(D15:O15,P15:Q15)</f>
        <v>0.92147124670396596</v>
      </c>
      <c r="I8" s="828"/>
      <c r="J8" s="827">
        <f>AVERAGE(D32:E32,G32:H32)</f>
        <v>0.98033169361035899</v>
      </c>
      <c r="K8" s="828"/>
      <c r="L8" s="827">
        <f>AVERAGE(K32:M32)</f>
        <v>0.87506553735034132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88.218701267056531</v>
      </c>
      <c r="L13" s="19">
        <v>107.28937728937728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802"/>
      <c r="C14" s="14" t="s">
        <v>133</v>
      </c>
      <c r="D14" s="19">
        <v>132.47779671956897</v>
      </c>
      <c r="E14" s="19">
        <v>102.09555447729888</v>
      </c>
      <c r="F14" s="19">
        <v>142.89313276893549</v>
      </c>
      <c r="G14" s="19">
        <v>292.17978853129938</v>
      </c>
      <c r="H14" s="19">
        <v>227.23324946029612</v>
      </c>
      <c r="I14" s="19">
        <v>79.482227309820573</v>
      </c>
      <c r="J14" s="19">
        <v>79.315952162113717</v>
      </c>
      <c r="K14" s="19">
        <v>78.308894974330215</v>
      </c>
      <c r="L14" s="19">
        <v>100.9379560502269</v>
      </c>
      <c r="M14" s="19">
        <v>75.842423734249962</v>
      </c>
      <c r="N14" s="19">
        <v>81.201011005635664</v>
      </c>
      <c r="O14" s="19">
        <v>191.12377005367603</v>
      </c>
      <c r="P14" s="19">
        <v>188.46641048101432</v>
      </c>
      <c r="Q14" s="9">
        <v>139.36157078215882</v>
      </c>
    </row>
    <row r="15" spans="2:17" ht="39.9" customHeight="1">
      <c r="B15" s="803"/>
      <c r="C15" s="290" t="s">
        <v>134</v>
      </c>
      <c r="D15" s="10">
        <f t="shared" ref="D15:Q15" si="0">D14/D13</f>
        <v>0.95063408194580468</v>
      </c>
      <c r="E15" s="10">
        <f t="shared" si="0"/>
        <v>0.89194828139075599</v>
      </c>
      <c r="F15" s="10">
        <f t="shared" si="0"/>
        <v>0.89107989758694339</v>
      </c>
      <c r="G15" s="10">
        <f t="shared" si="0"/>
        <v>0.92914007082812722</v>
      </c>
      <c r="H15" s="10">
        <f t="shared" si="0"/>
        <v>0.99414546638879553</v>
      </c>
      <c r="I15" s="10">
        <f t="shared" si="0"/>
        <v>0.92679629626034554</v>
      </c>
      <c r="J15" s="10">
        <f t="shared" si="0"/>
        <v>0.90548779950621872</v>
      </c>
      <c r="K15" s="10">
        <f t="shared" si="0"/>
        <v>0.88766773767472218</v>
      </c>
      <c r="L15" s="10">
        <f t="shared" si="0"/>
        <v>0.94080102429880319</v>
      </c>
      <c r="M15" s="10">
        <f t="shared" si="0"/>
        <v>0.91835326172665666</v>
      </c>
      <c r="N15" s="10">
        <f t="shared" si="0"/>
        <v>0.92595909068090132</v>
      </c>
      <c r="O15" s="10">
        <f t="shared" si="0"/>
        <v>0.86923953324309511</v>
      </c>
      <c r="P15" s="292">
        <f t="shared" si="0"/>
        <v>0.94026777377662885</v>
      </c>
      <c r="Q15" s="11">
        <f t="shared" si="0"/>
        <v>0.92907713854772545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805"/>
      <c r="C17" s="290" t="s">
        <v>36</v>
      </c>
      <c r="D17" s="12">
        <v>0.67499999999999993</v>
      </c>
      <c r="E17" s="12">
        <v>0.50138888888888877</v>
      </c>
      <c r="F17" s="12">
        <v>0.5263888888888888</v>
      </c>
      <c r="G17" s="12">
        <v>0.59375</v>
      </c>
      <c r="H17" s="12">
        <v>0.61319444444444438</v>
      </c>
      <c r="I17" s="12">
        <v>0.63611111111111096</v>
      </c>
      <c r="J17" s="12">
        <v>0.72569444444444431</v>
      </c>
      <c r="K17" s="12">
        <v>0.7597222222222223</v>
      </c>
      <c r="L17" s="12">
        <v>0.88888888888888884</v>
      </c>
      <c r="M17" s="12">
        <v>0.91527777777777775</v>
      </c>
      <c r="N17" s="12">
        <v>0.95</v>
      </c>
      <c r="O17" s="22">
        <v>0.81944444444444431</v>
      </c>
      <c r="P17" s="12">
        <v>0.58819444444444435</v>
      </c>
      <c r="Q17" s="293">
        <v>0.63888888888888895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2</v>
      </c>
      <c r="L20" s="295">
        <v>1</v>
      </c>
      <c r="M20" s="295" t="s">
        <v>15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>
        <v>1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>
        <v>1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18.285714285714285</v>
      </c>
      <c r="E22" s="297">
        <v>16.857142857142858</v>
      </c>
      <c r="F22" s="297">
        <v>14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18.833333333333332</v>
      </c>
      <c r="L22" s="297">
        <v>15.875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54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54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166.45052740172841</v>
      </c>
      <c r="E31" s="8">
        <v>849.56522397094454</v>
      </c>
      <c r="F31" s="8">
        <v>0</v>
      </c>
      <c r="G31" s="8">
        <v>953.0919117647062</v>
      </c>
      <c r="H31" s="306">
        <v>968.36978334812113</v>
      </c>
      <c r="I31" s="305">
        <v>0</v>
      </c>
      <c r="J31" s="8">
        <v>0</v>
      </c>
      <c r="K31" s="8">
        <v>646.28888888888991</v>
      </c>
      <c r="L31" s="8">
        <v>812.17142857142528</v>
      </c>
      <c r="M31" s="306">
        <v>904.21663338560654</v>
      </c>
      <c r="N31" s="289"/>
      <c r="O31" s="289"/>
      <c r="P31" s="289"/>
      <c r="Q31" s="289"/>
    </row>
    <row r="32" spans="2:23" ht="39.9" customHeight="1">
      <c r="B32" s="803"/>
      <c r="C32" s="546" t="s">
        <v>134</v>
      </c>
      <c r="D32" s="307">
        <f t="shared" ref="D32:M32" si="1">D31/D30</f>
        <v>0.7565933063714928</v>
      </c>
      <c r="E32" s="10">
        <f t="shared" si="1"/>
        <v>1.0297760290556903</v>
      </c>
      <c r="F32" s="10">
        <f t="shared" si="1"/>
        <v>0</v>
      </c>
      <c r="G32" s="10">
        <f t="shared" si="1"/>
        <v>1.0589910130718958</v>
      </c>
      <c r="H32" s="10">
        <f t="shared" si="1"/>
        <v>1.0759664259423569</v>
      </c>
      <c r="I32" s="305">
        <f t="shared" si="1"/>
        <v>0</v>
      </c>
      <c r="J32" s="10">
        <f t="shared" si="1"/>
        <v>0</v>
      </c>
      <c r="K32" s="10">
        <f t="shared" si="1"/>
        <v>0.71809876543209994</v>
      </c>
      <c r="L32" s="10">
        <f t="shared" si="1"/>
        <v>0.90241269841269478</v>
      </c>
      <c r="M32" s="11">
        <f t="shared" si="1"/>
        <v>1.0046851482062296</v>
      </c>
      <c r="N32" s="289"/>
      <c r="O32" s="289"/>
      <c r="P32" s="289"/>
      <c r="Q32" s="289"/>
    </row>
    <row r="33" spans="2:17" ht="25.8" customHeight="1">
      <c r="B33" s="804" t="s">
        <v>135</v>
      </c>
      <c r="C33" s="546" t="s">
        <v>136</v>
      </c>
      <c r="D33" s="308">
        <v>0.17013888888888887</v>
      </c>
      <c r="E33" s="12">
        <v>0.22222222222222221</v>
      </c>
      <c r="F33" s="12">
        <v>0</v>
      </c>
      <c r="G33" s="12">
        <v>3150.0000000000109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805"/>
      <c r="C34" s="546" t="s">
        <v>36</v>
      </c>
      <c r="D34" s="308">
        <v>0.3888888888888889</v>
      </c>
      <c r="E34" s="12">
        <v>0.39027777777777778</v>
      </c>
      <c r="F34" s="12">
        <v>0</v>
      </c>
      <c r="G34" s="12">
        <v>1139.9999999999975</v>
      </c>
      <c r="H34" s="293">
        <v>0.4861111111111111</v>
      </c>
      <c r="I34" s="23">
        <v>0</v>
      </c>
      <c r="J34" s="12">
        <v>0</v>
      </c>
      <c r="K34" s="12">
        <v>0.79861111111111116</v>
      </c>
      <c r="L34" s="12">
        <v>1.0347222222222221</v>
      </c>
      <c r="M34" s="13">
        <v>46241.003472222219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6" sqref="F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733</v>
      </c>
      <c r="B1" s="347"/>
      <c r="C1" s="348"/>
      <c r="D1" s="349" t="s">
        <v>734</v>
      </c>
      <c r="E1" s="350">
        <f>SUM(G5:G124)</f>
        <v>75073</v>
      </c>
      <c r="F1" s="351" t="s">
        <v>3</v>
      </c>
      <c r="G1" s="352">
        <f>SUM(H5:H124)</f>
        <v>1394039.2583116882</v>
      </c>
      <c r="H1" s="353" t="s">
        <v>735</v>
      </c>
      <c r="I1" s="354">
        <f>+J16+J64+J24+J38+J51+J81+J100+J91+J57+J124+J111</f>
        <v>44.002380952380953</v>
      </c>
      <c r="J1" s="863" t="s">
        <v>736</v>
      </c>
      <c r="K1" s="864"/>
      <c r="L1" s="865"/>
      <c r="M1" s="863" t="s">
        <v>737</v>
      </c>
      <c r="N1" s="864"/>
      <c r="O1" s="864"/>
      <c r="P1" s="864"/>
      <c r="Q1" s="864"/>
      <c r="R1" s="865"/>
    </row>
    <row r="2" spans="1:18" ht="26.25" customHeight="1" thickBot="1">
      <c r="A2" s="869" t="s">
        <v>738</v>
      </c>
      <c r="B2" s="870"/>
      <c r="C2" s="356"/>
      <c r="D2" s="551" t="s">
        <v>739</v>
      </c>
      <c r="E2" s="358">
        <f>AVERAGE(L16,L24,L38,L51,L100,L111,L91)</f>
        <v>522.43951638705414</v>
      </c>
      <c r="F2" s="359" t="s">
        <v>40</v>
      </c>
      <c r="G2" s="360">
        <f>G1/E1</f>
        <v>18.569116171082655</v>
      </c>
      <c r="H2" s="361" t="s">
        <v>740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741</v>
      </c>
      <c r="B3" s="873" t="s">
        <v>742</v>
      </c>
      <c r="C3" s="553"/>
      <c r="D3" s="874" t="s">
        <v>743</v>
      </c>
      <c r="E3" s="874"/>
      <c r="F3" s="875" t="s">
        <v>43</v>
      </c>
      <c r="G3" s="876" t="s">
        <v>744</v>
      </c>
      <c r="H3" s="877" t="s">
        <v>745</v>
      </c>
      <c r="I3" s="878" t="s">
        <v>746</v>
      </c>
      <c r="J3" s="880" t="s">
        <v>747</v>
      </c>
      <c r="K3" s="888" t="s">
        <v>748</v>
      </c>
      <c r="L3" s="890" t="s">
        <v>739</v>
      </c>
      <c r="M3" s="881" t="s">
        <v>48</v>
      </c>
      <c r="N3" s="881"/>
      <c r="O3" s="880" t="s">
        <v>273</v>
      </c>
      <c r="P3" s="883" t="s">
        <v>749</v>
      </c>
      <c r="Q3" s="880" t="s">
        <v>750</v>
      </c>
      <c r="R3" s="880"/>
    </row>
    <row r="4" spans="1:18" ht="15.75" customHeight="1">
      <c r="A4" s="872"/>
      <c r="B4" s="873"/>
      <c r="C4" s="553"/>
      <c r="D4" s="874"/>
      <c r="E4" s="874"/>
      <c r="F4" s="875"/>
      <c r="G4" s="876"/>
      <c r="H4" s="877"/>
      <c r="I4" s="879"/>
      <c r="J4" s="882"/>
      <c r="K4" s="889"/>
      <c r="L4" s="891"/>
      <c r="M4" s="550" t="s">
        <v>50</v>
      </c>
      <c r="N4" s="550" t="s">
        <v>51</v>
      </c>
      <c r="O4" s="882"/>
      <c r="P4" s="884"/>
      <c r="Q4" s="365" t="s">
        <v>751</v>
      </c>
      <c r="R4" s="365" t="s">
        <v>752</v>
      </c>
    </row>
    <row r="5" spans="1:18">
      <c r="A5" s="892" t="s">
        <v>753</v>
      </c>
      <c r="B5" s="366" t="s">
        <v>368</v>
      </c>
      <c r="C5" s="366"/>
      <c r="D5" s="367" t="s">
        <v>279</v>
      </c>
      <c r="E5" s="368"/>
      <c r="F5" s="369">
        <v>25.64</v>
      </c>
      <c r="G5" s="553">
        <v>695</v>
      </c>
      <c r="H5" s="370">
        <f>F5*G5</f>
        <v>17819.8</v>
      </c>
      <c r="I5" s="555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0.43055555555555558</v>
      </c>
      <c r="N5" s="375">
        <v>0.4513888888888889</v>
      </c>
      <c r="O5" s="365">
        <v>5</v>
      </c>
      <c r="P5" s="557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553">
        <v>2108</v>
      </c>
      <c r="H6" s="370">
        <f t="shared" ref="H6:H15" si="3">F6*G6</f>
        <v>62923.8</v>
      </c>
      <c r="I6" s="555"/>
      <c r="J6" s="372">
        <v>13</v>
      </c>
      <c r="K6" s="373">
        <f t="shared" si="0"/>
        <v>1806.8571428571433</v>
      </c>
      <c r="L6" s="374">
        <f t="shared" si="1"/>
        <v>138.98901098901104</v>
      </c>
      <c r="M6" s="375">
        <v>0.4548611111111111</v>
      </c>
      <c r="N6" s="375">
        <v>0.50347222222222221</v>
      </c>
      <c r="O6" s="365">
        <v>5</v>
      </c>
      <c r="P6" s="557">
        <f t="shared" si="2"/>
        <v>69.999999999999986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553">
        <v>1879</v>
      </c>
      <c r="H7" s="370">
        <f t="shared" si="3"/>
        <v>55468.08</v>
      </c>
      <c r="I7" s="555"/>
      <c r="J7" s="372">
        <v>13</v>
      </c>
      <c r="K7" s="373">
        <f t="shared" si="0"/>
        <v>1734.4615384615361</v>
      </c>
      <c r="L7" s="374">
        <f t="shared" si="1"/>
        <v>133.42011834319507</v>
      </c>
      <c r="M7" s="375">
        <v>0.50694444444444442</v>
      </c>
      <c r="N7" s="375">
        <v>0.55208333333333337</v>
      </c>
      <c r="O7" s="365">
        <v>5</v>
      </c>
      <c r="P7" s="557">
        <f t="shared" si="2"/>
        <v>65.000000000000085</v>
      </c>
      <c r="Q7" s="377"/>
      <c r="R7" s="377"/>
    </row>
    <row r="8" spans="1:18">
      <c r="A8" s="892"/>
      <c r="B8" s="366" t="s">
        <v>104</v>
      </c>
      <c r="C8" s="366"/>
      <c r="D8" s="367" t="s">
        <v>282</v>
      </c>
      <c r="E8" s="368"/>
      <c r="F8" s="369">
        <v>30</v>
      </c>
      <c r="G8" s="553">
        <v>1511</v>
      </c>
      <c r="H8" s="370">
        <f t="shared" si="3"/>
        <v>45330</v>
      </c>
      <c r="I8" s="555"/>
      <c r="J8" s="372">
        <v>13</v>
      </c>
      <c r="K8" s="373">
        <f t="shared" si="0"/>
        <v>1813.2000000000005</v>
      </c>
      <c r="L8" s="374">
        <f t="shared" si="1"/>
        <v>139.47692307692313</v>
      </c>
      <c r="M8" s="375">
        <v>0.55555555555555558</v>
      </c>
      <c r="N8" s="375">
        <v>0.59027777777777779</v>
      </c>
      <c r="O8" s="365">
        <v>5</v>
      </c>
      <c r="P8" s="557">
        <f t="shared" si="2"/>
        <v>49.999999999999986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55"/>
      <c r="J9" s="372"/>
      <c r="K9" s="373"/>
      <c r="L9" s="374"/>
      <c r="M9" s="375"/>
      <c r="N9" s="375"/>
      <c r="O9" s="365"/>
      <c r="P9" s="557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55"/>
      <c r="J10" s="372"/>
      <c r="K10" s="373"/>
      <c r="L10" s="374"/>
      <c r="M10" s="375"/>
      <c r="N10" s="375"/>
      <c r="O10" s="365"/>
      <c r="P10" s="557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55"/>
      <c r="J11" s="372"/>
      <c r="K11" s="373"/>
      <c r="L11" s="374"/>
      <c r="M11" s="375"/>
      <c r="N11" s="375"/>
      <c r="O11" s="365"/>
      <c r="P11" s="557"/>
      <c r="Q11" s="377"/>
      <c r="R11" s="377"/>
    </row>
    <row r="12" spans="1:18">
      <c r="A12" s="893"/>
      <c r="B12" s="366">
        <v>0</v>
      </c>
      <c r="C12" s="554"/>
      <c r="D12" s="367"/>
      <c r="E12" s="368"/>
      <c r="F12" s="369" t="s">
        <v>106</v>
      </c>
      <c r="G12" s="552"/>
      <c r="H12" s="370">
        <f t="shared" si="3"/>
        <v>0</v>
      </c>
      <c r="I12" s="555"/>
      <c r="J12" s="372"/>
      <c r="K12" s="373"/>
      <c r="L12" s="374"/>
      <c r="M12" s="375"/>
      <c r="N12" s="375"/>
      <c r="O12" s="365"/>
      <c r="P12" s="557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55"/>
      <c r="J13" s="372"/>
      <c r="K13" s="373"/>
      <c r="L13" s="374"/>
      <c r="M13" s="375"/>
      <c r="N13" s="375"/>
      <c r="O13" s="365"/>
      <c r="P13" s="557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55"/>
      <c r="J14" s="372"/>
      <c r="K14" s="373"/>
      <c r="L14" s="374"/>
      <c r="M14" s="375"/>
      <c r="N14" s="375"/>
      <c r="O14" s="365"/>
      <c r="P14" s="557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55"/>
      <c r="J15" s="372"/>
      <c r="K15" s="373"/>
      <c r="L15" s="374"/>
      <c r="M15" s="375"/>
      <c r="N15" s="375"/>
      <c r="O15" s="365"/>
      <c r="P15" s="557"/>
      <c r="Q15" s="365"/>
      <c r="R15" s="365"/>
    </row>
    <row r="16" spans="1:18" ht="15.75" customHeight="1">
      <c r="A16" s="894"/>
      <c r="B16" s="366">
        <v>0</v>
      </c>
      <c r="C16" s="383" t="s">
        <v>634</v>
      </c>
      <c r="D16" s="895" t="s">
        <v>230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1686.1296703296705</v>
      </c>
      <c r="L16" s="389">
        <f>AVERAGE(L5:L15)</f>
        <v>137.72151310228236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636</v>
      </c>
      <c r="B17" s="366">
        <v>0</v>
      </c>
      <c r="C17" s="554"/>
      <c r="D17" s="367" t="s">
        <v>754</v>
      </c>
      <c r="E17" s="367"/>
      <c r="F17" s="369" t="s">
        <v>106</v>
      </c>
      <c r="G17" s="553">
        <v>1511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1710.5660377358477</v>
      </c>
      <c r="L17" s="374">
        <f>K17/J17</f>
        <v>171.05660377358475</v>
      </c>
      <c r="M17" s="375">
        <v>0.17013888888888887</v>
      </c>
      <c r="N17" s="375">
        <v>0.20694444444444446</v>
      </c>
      <c r="O17" s="365">
        <v>5</v>
      </c>
      <c r="P17" s="557">
        <f>(N17-M17)*24*60</f>
        <v>53.00000000000005</v>
      </c>
      <c r="Q17" s="365"/>
      <c r="R17" s="365"/>
    </row>
    <row r="18" spans="1:18" ht="15.75" customHeight="1">
      <c r="A18" s="896"/>
      <c r="B18" s="366">
        <v>0</v>
      </c>
      <c r="C18" s="554"/>
      <c r="D18" s="367" t="s">
        <v>287</v>
      </c>
      <c r="E18" s="367"/>
      <c r="F18" s="369" t="s">
        <v>106</v>
      </c>
      <c r="G18" s="552">
        <v>2108</v>
      </c>
      <c r="H18" s="370">
        <f t="shared" si="4"/>
        <v>0</v>
      </c>
      <c r="I18" s="555"/>
      <c r="J18" s="372">
        <v>9</v>
      </c>
      <c r="K18" s="373">
        <f t="shared" si="5"/>
        <v>1542.4390243902442</v>
      </c>
      <c r="L18" s="374">
        <f t="shared" ref="L18:L21" si="6">K18/J18</f>
        <v>171.38211382113823</v>
      </c>
      <c r="M18" s="375">
        <v>0.21041666666666667</v>
      </c>
      <c r="N18" s="375">
        <v>0.2673611111111111</v>
      </c>
      <c r="O18" s="365">
        <v>5</v>
      </c>
      <c r="P18" s="557">
        <f t="shared" ref="P18:P21" si="7">(N18-M18)*24*60</f>
        <v>81.999999999999986</v>
      </c>
      <c r="Q18" s="377"/>
      <c r="R18" s="377"/>
    </row>
    <row r="19" spans="1:18" ht="15.75" customHeight="1">
      <c r="A19" s="896"/>
      <c r="B19" s="366">
        <v>0</v>
      </c>
      <c r="C19" s="554"/>
      <c r="D19" s="367" t="s">
        <v>288</v>
      </c>
      <c r="E19" s="367"/>
      <c r="F19" s="369" t="s">
        <v>106</v>
      </c>
      <c r="G19" s="552">
        <v>1879</v>
      </c>
      <c r="H19" s="370">
        <f t="shared" si="4"/>
        <v>0</v>
      </c>
      <c r="I19" s="555"/>
      <c r="J19" s="372">
        <v>9</v>
      </c>
      <c r="K19" s="373">
        <f t="shared" si="5"/>
        <v>1610.5714285714271</v>
      </c>
      <c r="L19" s="374">
        <f t="shared" si="6"/>
        <v>178.95238095238079</v>
      </c>
      <c r="M19" s="375">
        <v>0.27083333333333331</v>
      </c>
      <c r="N19" s="375">
        <v>0.31944444444444448</v>
      </c>
      <c r="O19" s="365">
        <v>5</v>
      </c>
      <c r="P19" s="557">
        <f t="shared" si="7"/>
        <v>70.000000000000071</v>
      </c>
      <c r="Q19" s="377"/>
      <c r="R19" s="377"/>
    </row>
    <row r="20" spans="1:18" ht="15.75" customHeight="1">
      <c r="A20" s="897"/>
      <c r="B20" s="366" t="s">
        <v>368</v>
      </c>
      <c r="C20" s="554"/>
      <c r="D20" s="367" t="s">
        <v>755</v>
      </c>
      <c r="E20" s="367"/>
      <c r="F20" s="369">
        <v>19.63</v>
      </c>
      <c r="G20" s="552">
        <v>1015</v>
      </c>
      <c r="H20" s="370">
        <f t="shared" si="4"/>
        <v>19924.45</v>
      </c>
      <c r="I20" s="555"/>
      <c r="J20" s="372">
        <v>13</v>
      </c>
      <c r="K20" s="373">
        <f t="shared" si="5"/>
        <v>2029.9999999999964</v>
      </c>
      <c r="L20" s="374">
        <f t="shared" si="6"/>
        <v>156.15384615384588</v>
      </c>
      <c r="M20" s="375">
        <v>0.3263888888888889</v>
      </c>
      <c r="N20" s="375">
        <v>0.34722222222222227</v>
      </c>
      <c r="O20" s="365">
        <v>5</v>
      </c>
      <c r="P20" s="557">
        <f t="shared" si="7"/>
        <v>30.000000000000053</v>
      </c>
      <c r="Q20" s="377"/>
      <c r="R20" s="377"/>
    </row>
    <row r="21" spans="1:18" ht="15.75" customHeight="1">
      <c r="A21" s="897"/>
      <c r="B21" s="366" t="s">
        <v>368</v>
      </c>
      <c r="C21" s="554"/>
      <c r="D21" s="367" t="s">
        <v>639</v>
      </c>
      <c r="E21" s="367"/>
      <c r="F21" s="369">
        <v>36.450000000000003</v>
      </c>
      <c r="G21" s="552">
        <v>1676</v>
      </c>
      <c r="H21" s="370">
        <f t="shared" si="4"/>
        <v>61090.200000000004</v>
      </c>
      <c r="I21" s="555"/>
      <c r="J21" s="372">
        <v>13</v>
      </c>
      <c r="K21" s="373">
        <f t="shared" si="5"/>
        <v>2011.2000000000007</v>
      </c>
      <c r="L21" s="374">
        <f t="shared" si="6"/>
        <v>154.70769230769235</v>
      </c>
      <c r="M21" s="375">
        <v>0.35416666666666669</v>
      </c>
      <c r="N21" s="375">
        <v>0.3888888888888889</v>
      </c>
      <c r="O21" s="365">
        <v>5</v>
      </c>
      <c r="P21" s="557">
        <f t="shared" si="7"/>
        <v>49.999999999999986</v>
      </c>
      <c r="Q21" s="377">
        <v>0.3888888888888889</v>
      </c>
      <c r="R21" s="377">
        <v>0.43055555555555558</v>
      </c>
    </row>
    <row r="22" spans="1:18" ht="15.75" customHeight="1">
      <c r="A22" s="897"/>
      <c r="B22" s="366">
        <v>0</v>
      </c>
      <c r="C22" s="554"/>
      <c r="D22" s="367"/>
      <c r="E22" s="368"/>
      <c r="F22" s="369" t="s">
        <v>106</v>
      </c>
      <c r="G22" s="552"/>
      <c r="H22" s="370">
        <f t="shared" si="4"/>
        <v>0</v>
      </c>
      <c r="I22" s="555"/>
      <c r="J22" s="372"/>
      <c r="K22" s="373"/>
      <c r="L22" s="374"/>
      <c r="M22" s="375"/>
      <c r="N22" s="375"/>
      <c r="O22" s="365"/>
      <c r="P22" s="557"/>
      <c r="Q22" s="365"/>
      <c r="R22" s="365"/>
    </row>
    <row r="23" spans="1:18" ht="15.75" customHeight="1">
      <c r="A23" s="897"/>
      <c r="B23" s="366">
        <v>0</v>
      </c>
      <c r="C23" s="554"/>
      <c r="D23" s="367"/>
      <c r="E23" s="368"/>
      <c r="F23" s="369" t="s">
        <v>106</v>
      </c>
      <c r="G23" s="552"/>
      <c r="H23" s="370">
        <f t="shared" si="4"/>
        <v>0</v>
      </c>
      <c r="I23" s="555"/>
      <c r="J23" s="372"/>
      <c r="K23" s="373"/>
      <c r="L23" s="374"/>
      <c r="M23" s="375"/>
      <c r="N23" s="375"/>
      <c r="O23" s="365"/>
      <c r="P23" s="557"/>
      <c r="Q23" s="365"/>
      <c r="R23" s="365"/>
    </row>
    <row r="24" spans="1:18" ht="17.399999999999999" customHeight="1">
      <c r="A24" s="898"/>
      <c r="B24" s="366">
        <v>0</v>
      </c>
      <c r="C24" s="6" t="s">
        <v>398</v>
      </c>
      <c r="D24" s="895" t="s">
        <v>230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1780.9552981395032</v>
      </c>
      <c r="L24" s="389">
        <f>AVERAGE(L17:L23)</f>
        <v>166.45052740172841</v>
      </c>
      <c r="M24" s="375"/>
      <c r="N24" s="375"/>
      <c r="O24" s="365"/>
      <c r="P24" s="365"/>
      <c r="Q24" s="365"/>
      <c r="R24" s="365"/>
    </row>
    <row r="25" spans="1:18">
      <c r="A25" s="885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553">
        <v>1409</v>
      </c>
      <c r="H25" s="370">
        <f t="shared" ref="H25:H37" si="8">F25*G25</f>
        <v>26108.77</v>
      </c>
      <c r="I25" s="555"/>
      <c r="J25" s="372">
        <v>3</v>
      </c>
      <c r="K25" s="373">
        <f t="shared" ref="K25:K28" si="9">G25/P25*60</f>
        <v>2817.9999999999986</v>
      </c>
      <c r="L25" s="374">
        <f t="shared" ref="L25:L28" si="10">K25/J25</f>
        <v>939.33333333333292</v>
      </c>
      <c r="M25" s="375">
        <v>0.22222222222222221</v>
      </c>
      <c r="N25" s="375">
        <v>0.24305555555555555</v>
      </c>
      <c r="O25" s="365">
        <v>20</v>
      </c>
      <c r="P25" s="557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885"/>
      <c r="B26" s="366" t="s">
        <v>104</v>
      </c>
      <c r="C26" s="393"/>
      <c r="D26" s="394" t="s">
        <v>400</v>
      </c>
      <c r="E26" s="396"/>
      <c r="F26" s="369">
        <v>15.03</v>
      </c>
      <c r="G26" s="553">
        <v>575</v>
      </c>
      <c r="H26" s="370">
        <f t="shared" si="8"/>
        <v>8642.25</v>
      </c>
      <c r="I26" s="555"/>
      <c r="J26" s="372">
        <v>4</v>
      </c>
      <c r="K26" s="373">
        <f t="shared" si="9"/>
        <v>2875.00000000001</v>
      </c>
      <c r="L26" s="374">
        <f t="shared" si="10"/>
        <v>718.7500000000025</v>
      </c>
      <c r="M26" s="375">
        <v>0.2986111111111111</v>
      </c>
      <c r="N26" s="375">
        <v>0.30694444444444441</v>
      </c>
      <c r="O26" s="365">
        <v>20</v>
      </c>
      <c r="P26" s="557">
        <f>(N26-M26)*24*60</f>
        <v>11.999999999999957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553">
        <v>2784</v>
      </c>
      <c r="H27" s="370">
        <f t="shared" si="8"/>
        <v>50613.120000000003</v>
      </c>
      <c r="I27" s="555"/>
      <c r="J27" s="372">
        <v>4</v>
      </c>
      <c r="K27" s="373">
        <f t="shared" si="9"/>
        <v>2831.1864406779646</v>
      </c>
      <c r="L27" s="374">
        <f t="shared" si="10"/>
        <v>707.79661016949115</v>
      </c>
      <c r="M27" s="375">
        <v>0.34930555555555554</v>
      </c>
      <c r="N27" s="375">
        <v>0.39027777777777778</v>
      </c>
      <c r="O27" s="365">
        <v>20</v>
      </c>
      <c r="P27" s="557">
        <f t="shared" ref="P27:P28" si="11">(N27-M27)*24*60</f>
        <v>59.000000000000028</v>
      </c>
      <c r="Q27" s="377"/>
      <c r="R27" s="377"/>
    </row>
    <row r="28" spans="1:18">
      <c r="A28" s="885"/>
      <c r="B28" s="366" t="s">
        <v>104</v>
      </c>
      <c r="C28" s="554"/>
      <c r="D28" s="367" t="s">
        <v>644</v>
      </c>
      <c r="E28" s="396"/>
      <c r="F28" s="369">
        <v>24.93</v>
      </c>
      <c r="G28" s="553">
        <v>1084</v>
      </c>
      <c r="H28" s="370">
        <f t="shared" si="8"/>
        <v>27024.12</v>
      </c>
      <c r="I28" s="555"/>
      <c r="J28" s="372">
        <v>3</v>
      </c>
      <c r="K28" s="373">
        <f t="shared" si="9"/>
        <v>3097.142857142856</v>
      </c>
      <c r="L28" s="374">
        <f t="shared" si="10"/>
        <v>1032.3809523809521</v>
      </c>
      <c r="M28" s="375">
        <v>0.32083333333333336</v>
      </c>
      <c r="N28" s="375">
        <v>0.3354166666666667</v>
      </c>
      <c r="O28" s="365">
        <v>20</v>
      </c>
      <c r="P28" s="557">
        <f t="shared" si="11"/>
        <v>21.000000000000007</v>
      </c>
      <c r="Q28" s="377"/>
      <c r="R28" s="377"/>
    </row>
    <row r="29" spans="1:18">
      <c r="A29" s="885"/>
      <c r="B29" s="366">
        <v>0</v>
      </c>
      <c r="C29" s="553"/>
      <c r="D29" s="394"/>
      <c r="E29" s="396"/>
      <c r="F29" s="369" t="s">
        <v>106</v>
      </c>
      <c r="G29" s="553"/>
      <c r="H29" s="370">
        <f t="shared" si="8"/>
        <v>0</v>
      </c>
      <c r="I29" s="555"/>
      <c r="J29" s="372"/>
      <c r="K29" s="373"/>
      <c r="L29" s="374"/>
      <c r="M29" s="375"/>
      <c r="N29" s="375"/>
      <c r="O29" s="365"/>
      <c r="P29" s="557"/>
      <c r="Q29" s="377"/>
      <c r="R29" s="377"/>
    </row>
    <row r="30" spans="1:18">
      <c r="A30" s="885"/>
      <c r="B30" s="366">
        <v>0</v>
      </c>
      <c r="C30" s="553"/>
      <c r="D30" s="394"/>
      <c r="E30" s="396"/>
      <c r="F30" s="369" t="s">
        <v>106</v>
      </c>
      <c r="G30" s="553"/>
      <c r="H30" s="370">
        <f t="shared" si="8"/>
        <v>0</v>
      </c>
      <c r="I30" s="555"/>
      <c r="J30" s="372"/>
      <c r="K30" s="373"/>
      <c r="L30" s="374"/>
      <c r="M30" s="375"/>
      <c r="N30" s="375"/>
      <c r="O30" s="365"/>
      <c r="P30" s="557"/>
      <c r="Q30" s="377"/>
      <c r="R30" s="377"/>
    </row>
    <row r="31" spans="1:18" ht="15.75" customHeight="1">
      <c r="A31" s="885"/>
      <c r="B31" s="366">
        <v>0</v>
      </c>
      <c r="C31" s="554"/>
      <c r="D31" s="367"/>
      <c r="E31" s="396"/>
      <c r="F31" s="369" t="s">
        <v>106</v>
      </c>
      <c r="G31" s="553"/>
      <c r="H31" s="370">
        <f t="shared" si="8"/>
        <v>0</v>
      </c>
      <c r="I31" s="555"/>
      <c r="J31" s="372"/>
      <c r="K31" s="373"/>
      <c r="L31" s="374"/>
      <c r="M31" s="375"/>
      <c r="N31" s="375"/>
      <c r="O31" s="365"/>
      <c r="P31" s="557"/>
      <c r="Q31" s="377"/>
      <c r="R31" s="377"/>
    </row>
    <row r="32" spans="1:18">
      <c r="A32" s="885"/>
      <c r="B32" s="366">
        <v>0</v>
      </c>
      <c r="C32" s="554"/>
      <c r="D32" s="394"/>
      <c r="E32" s="368"/>
      <c r="F32" s="369" t="s">
        <v>106</v>
      </c>
      <c r="G32" s="553"/>
      <c r="H32" s="370">
        <f t="shared" si="8"/>
        <v>0</v>
      </c>
      <c r="I32" s="555"/>
      <c r="J32" s="372"/>
      <c r="K32" s="373"/>
      <c r="L32" s="374"/>
      <c r="M32" s="375"/>
      <c r="N32" s="375"/>
      <c r="O32" s="365"/>
      <c r="P32" s="557"/>
      <c r="Q32" s="377"/>
      <c r="R32" s="377"/>
    </row>
    <row r="33" spans="1:18">
      <c r="A33" s="885"/>
      <c r="B33" s="366">
        <v>0</v>
      </c>
      <c r="C33" s="553"/>
      <c r="D33" s="367"/>
      <c r="E33" s="396"/>
      <c r="F33" s="369" t="s">
        <v>106</v>
      </c>
      <c r="G33" s="553"/>
      <c r="H33" s="370">
        <f t="shared" si="8"/>
        <v>0</v>
      </c>
      <c r="I33" s="555"/>
      <c r="J33" s="372"/>
      <c r="K33" s="373"/>
      <c r="L33" s="374"/>
      <c r="M33" s="375"/>
      <c r="N33" s="375"/>
      <c r="O33" s="365"/>
      <c r="P33" s="557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55"/>
      <c r="J34" s="372"/>
      <c r="K34" s="373"/>
      <c r="L34" s="374"/>
      <c r="M34" s="375"/>
      <c r="N34" s="375"/>
      <c r="O34" s="365"/>
      <c r="P34" s="557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55"/>
      <c r="J35" s="372"/>
      <c r="K35" s="373"/>
      <c r="L35" s="374"/>
      <c r="M35" s="375"/>
      <c r="N35" s="375"/>
      <c r="O35" s="365"/>
      <c r="P35" s="557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55"/>
      <c r="J36" s="372"/>
      <c r="K36" s="373"/>
      <c r="L36" s="374"/>
      <c r="M36" s="375"/>
      <c r="N36" s="375"/>
      <c r="O36" s="365"/>
      <c r="P36" s="557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55"/>
      <c r="J37" s="372"/>
      <c r="K37" s="373"/>
      <c r="L37" s="374"/>
      <c r="M37" s="375"/>
      <c r="N37" s="375"/>
      <c r="O37" s="365"/>
      <c r="P37" s="557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2905.3323244552075</v>
      </c>
      <c r="L38" s="389">
        <f>AVERAGE(L25:L37)</f>
        <v>849.56522397094454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578</v>
      </c>
      <c r="B39" s="366">
        <v>0</v>
      </c>
      <c r="C39" s="554"/>
      <c r="D39" s="394"/>
      <c r="E39" s="368"/>
      <c r="F39" s="369" t="s">
        <v>106</v>
      </c>
      <c r="G39" s="553"/>
      <c r="H39" s="370">
        <f t="shared" ref="H39:H47" si="12">F39*G39</f>
        <v>0</v>
      </c>
      <c r="I39" s="55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554"/>
      <c r="D40" s="394"/>
      <c r="E40" s="368"/>
      <c r="F40" s="369" t="s">
        <v>106</v>
      </c>
      <c r="G40" s="553"/>
      <c r="H40" s="370">
        <f t="shared" si="12"/>
        <v>0</v>
      </c>
      <c r="I40" s="55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554"/>
      <c r="D41" s="400"/>
      <c r="E41" s="368"/>
      <c r="F41" s="369" t="s">
        <v>106</v>
      </c>
      <c r="G41" s="553"/>
      <c r="H41" s="370">
        <f t="shared" si="12"/>
        <v>0</v>
      </c>
      <c r="I41" s="55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554"/>
      <c r="D42" s="400"/>
      <c r="E42" s="368"/>
      <c r="F42" s="369" t="s">
        <v>106</v>
      </c>
      <c r="G42" s="553"/>
      <c r="H42" s="370">
        <f t="shared" si="12"/>
        <v>0</v>
      </c>
      <c r="I42" s="55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554"/>
      <c r="D43" s="394"/>
      <c r="E43" s="368"/>
      <c r="F43" s="369" t="s">
        <v>106</v>
      </c>
      <c r="G43" s="553"/>
      <c r="H43" s="370">
        <f t="shared" si="12"/>
        <v>0</v>
      </c>
      <c r="I43" s="555"/>
      <c r="J43" s="372"/>
      <c r="K43" s="373"/>
      <c r="L43" s="374"/>
      <c r="M43" s="375"/>
      <c r="N43" s="375"/>
      <c r="O43" s="365"/>
      <c r="P43" s="557"/>
      <c r="Q43" s="377"/>
      <c r="R43" s="377"/>
    </row>
    <row r="44" spans="1:18">
      <c r="A44" s="900"/>
      <c r="B44" s="366">
        <v>0</v>
      </c>
      <c r="C44" s="554"/>
      <c r="D44" s="401"/>
      <c r="E44" s="402"/>
      <c r="F44" s="369" t="s">
        <v>106</v>
      </c>
      <c r="G44" s="403"/>
      <c r="H44" s="404">
        <f t="shared" si="12"/>
        <v>0</v>
      </c>
      <c r="I44" s="556"/>
      <c r="J44" s="372"/>
      <c r="K44" s="373"/>
      <c r="L44" s="374"/>
      <c r="M44" s="375"/>
      <c r="N44" s="375"/>
      <c r="O44" s="365"/>
      <c r="P44" s="557"/>
      <c r="Q44" s="377"/>
      <c r="R44" s="377"/>
    </row>
    <row r="45" spans="1:18">
      <c r="A45" s="900"/>
      <c r="B45" s="366">
        <v>0</v>
      </c>
      <c r="C45" s="554"/>
      <c r="D45" s="400"/>
      <c r="E45" s="396"/>
      <c r="F45" s="369" t="s">
        <v>106</v>
      </c>
      <c r="G45" s="553"/>
      <c r="H45" s="370">
        <f t="shared" si="12"/>
        <v>0</v>
      </c>
      <c r="I45" s="555"/>
      <c r="J45" s="372"/>
      <c r="K45" s="373"/>
      <c r="L45" s="374"/>
      <c r="M45" s="375"/>
      <c r="N45" s="375"/>
      <c r="O45" s="365"/>
      <c r="P45" s="557"/>
      <c r="Q45" s="377"/>
      <c r="R45" s="377"/>
    </row>
    <row r="46" spans="1:18">
      <c r="A46" s="900"/>
      <c r="B46" s="366">
        <v>0</v>
      </c>
      <c r="C46" s="554"/>
      <c r="D46" s="400"/>
      <c r="E46" s="402"/>
      <c r="F46" s="369" t="s">
        <v>106</v>
      </c>
      <c r="G46" s="403"/>
      <c r="H46" s="404">
        <f t="shared" si="12"/>
        <v>0</v>
      </c>
      <c r="I46" s="556"/>
      <c r="J46" s="372"/>
      <c r="K46" s="373"/>
      <c r="L46" s="374"/>
      <c r="M46" s="375"/>
      <c r="N46" s="375"/>
      <c r="O46" s="365"/>
      <c r="P46" s="557"/>
      <c r="Q46" s="377"/>
      <c r="R46" s="377"/>
    </row>
    <row r="47" spans="1:18">
      <c r="A47" s="900"/>
      <c r="B47" s="366">
        <v>0</v>
      </c>
      <c r="C47" s="554"/>
      <c r="D47" s="395"/>
      <c r="E47" s="396"/>
      <c r="F47" s="369" t="s">
        <v>106</v>
      </c>
      <c r="G47" s="553"/>
      <c r="H47" s="370">
        <f t="shared" si="12"/>
        <v>0</v>
      </c>
      <c r="I47" s="555"/>
      <c r="J47" s="372"/>
      <c r="K47" s="373"/>
      <c r="L47" s="374"/>
      <c r="M47" s="375"/>
      <c r="N47" s="375"/>
      <c r="O47" s="365"/>
      <c r="P47" s="557"/>
      <c r="Q47" s="377"/>
      <c r="R47" s="377"/>
    </row>
    <row r="48" spans="1:18">
      <c r="A48" s="901"/>
      <c r="B48" s="366">
        <v>0</v>
      </c>
      <c r="C48" s="553"/>
      <c r="D48" s="395"/>
      <c r="E48" s="406"/>
      <c r="F48" s="369" t="s">
        <v>106</v>
      </c>
      <c r="G48" s="553"/>
      <c r="H48" s="370"/>
      <c r="I48" s="555"/>
      <c r="J48" s="372"/>
      <c r="K48" s="373"/>
      <c r="L48" s="374"/>
      <c r="M48" s="375"/>
      <c r="N48" s="375"/>
      <c r="O48" s="365"/>
      <c r="P48" s="557"/>
      <c r="Q48" s="377"/>
      <c r="R48" s="377"/>
    </row>
    <row r="49" spans="1:18">
      <c r="A49" s="901"/>
      <c r="B49" s="366">
        <v>0</v>
      </c>
      <c r="C49" s="553"/>
      <c r="D49" s="394"/>
      <c r="E49" s="407"/>
      <c r="F49" s="369" t="s">
        <v>106</v>
      </c>
      <c r="G49" s="365"/>
      <c r="H49" s="404">
        <f>F49*G49</f>
        <v>0</v>
      </c>
      <c r="I49" s="557"/>
      <c r="J49" s="372"/>
      <c r="K49" s="373"/>
      <c r="L49" s="374"/>
      <c r="M49" s="375"/>
      <c r="N49" s="375"/>
      <c r="O49" s="365"/>
      <c r="P49" s="557"/>
      <c r="Q49" s="377"/>
      <c r="R49" s="377"/>
    </row>
    <row r="50" spans="1:18">
      <c r="A50" s="901"/>
      <c r="B50" s="366">
        <v>0</v>
      </c>
      <c r="C50" s="553"/>
      <c r="D50" s="395"/>
      <c r="E50" s="407"/>
      <c r="F50" s="369" t="s">
        <v>106</v>
      </c>
      <c r="G50" s="365"/>
      <c r="H50" s="404">
        <f>F50*G50</f>
        <v>0</v>
      </c>
      <c r="I50" s="557"/>
      <c r="J50" s="372"/>
      <c r="K50" s="373"/>
      <c r="L50" s="374"/>
      <c r="M50" s="375"/>
      <c r="N50" s="375"/>
      <c r="O50" s="365"/>
      <c r="P50" s="557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230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646</v>
      </c>
      <c r="B52" s="366" t="s">
        <v>104</v>
      </c>
      <c r="C52" s="554"/>
      <c r="D52" s="395" t="s">
        <v>300</v>
      </c>
      <c r="E52" s="411"/>
      <c r="F52" s="369">
        <v>18.18</v>
      </c>
      <c r="G52" s="553">
        <v>798</v>
      </c>
      <c r="H52" s="370">
        <f>F52*G52</f>
        <v>14507.64</v>
      </c>
      <c r="I52" s="555"/>
      <c r="J52" s="372">
        <v>3</v>
      </c>
      <c r="K52" s="373">
        <f>G52/P52*60</f>
        <v>3419.9999999999927</v>
      </c>
      <c r="L52" s="374">
        <f>K52/J52</f>
        <v>1139.9999999999975</v>
      </c>
      <c r="M52" s="375">
        <v>0.2986111111111111</v>
      </c>
      <c r="N52" s="375">
        <v>0.30833333333333335</v>
      </c>
      <c r="O52" s="373">
        <v>10</v>
      </c>
      <c r="P52" s="557">
        <f>(N52-M52)*24*60</f>
        <v>14.00000000000003</v>
      </c>
      <c r="Q52" s="377"/>
      <c r="R52" s="377"/>
    </row>
    <row r="53" spans="1:18" ht="15.6" customHeight="1">
      <c r="A53" s="904"/>
      <c r="B53" s="366" t="s">
        <v>104</v>
      </c>
      <c r="C53" s="554"/>
      <c r="D53" s="395" t="s">
        <v>301</v>
      </c>
      <c r="E53" s="412"/>
      <c r="F53" s="369">
        <v>25.03</v>
      </c>
      <c r="G53" s="378">
        <v>320</v>
      </c>
      <c r="H53" s="370">
        <f t="shared" ref="H53:H116" si="13">F53*G53</f>
        <v>8009.6</v>
      </c>
      <c r="I53" s="555"/>
      <c r="J53" s="372">
        <v>4</v>
      </c>
      <c r="K53" s="373">
        <f t="shared" ref="K53:K59" si="14">G53/P53*60</f>
        <v>3200.0000000000114</v>
      </c>
      <c r="L53" s="374">
        <f t="shared" ref="L53:L59" si="15">K53/J53</f>
        <v>800.00000000000284</v>
      </c>
      <c r="M53" s="375">
        <v>0.32222222222222224</v>
      </c>
      <c r="N53" s="375">
        <v>0.3263888888888889</v>
      </c>
      <c r="O53" s="373">
        <v>20</v>
      </c>
      <c r="P53" s="557">
        <f t="shared" ref="P53:P59" si="16">(N53-M53)*24*60</f>
        <v>5.9999999999999787</v>
      </c>
      <c r="Q53" s="377"/>
      <c r="R53" s="377"/>
    </row>
    <row r="54" spans="1:18" ht="15.6" customHeight="1">
      <c r="A54" s="904"/>
      <c r="B54" s="366" t="s">
        <v>104</v>
      </c>
      <c r="C54" s="554"/>
      <c r="D54" s="395" t="s">
        <v>302</v>
      </c>
      <c r="E54" s="368"/>
      <c r="F54" s="369">
        <v>24.82</v>
      </c>
      <c r="G54" s="378">
        <v>485</v>
      </c>
      <c r="H54" s="370">
        <f t="shared" si="13"/>
        <v>12037.7</v>
      </c>
      <c r="I54" s="555"/>
      <c r="J54" s="372">
        <v>4</v>
      </c>
      <c r="K54" s="373">
        <f t="shared" si="14"/>
        <v>3233.3333333333162</v>
      </c>
      <c r="L54" s="374">
        <f t="shared" si="15"/>
        <v>808.33333333332905</v>
      </c>
      <c r="M54" s="375">
        <v>0.34027777777777773</v>
      </c>
      <c r="N54" s="375">
        <v>0.34652777777777777</v>
      </c>
      <c r="O54" s="373">
        <v>20</v>
      </c>
      <c r="P54" s="557">
        <f t="shared" si="16"/>
        <v>9.000000000000048</v>
      </c>
      <c r="Q54" s="377"/>
      <c r="R54" s="377"/>
    </row>
    <row r="55" spans="1:18" ht="15.6" customHeight="1">
      <c r="A55" s="904"/>
      <c r="B55" s="366" t="s">
        <v>104</v>
      </c>
      <c r="C55" s="554"/>
      <c r="D55" s="394" t="s">
        <v>404</v>
      </c>
      <c r="E55" s="396"/>
      <c r="F55" s="369">
        <v>23.72</v>
      </c>
      <c r="G55" s="378">
        <v>210</v>
      </c>
      <c r="H55" s="370">
        <f t="shared" si="13"/>
        <v>4981.2</v>
      </c>
      <c r="I55" s="555"/>
      <c r="J55" s="372">
        <v>4</v>
      </c>
      <c r="K55" s="373">
        <f t="shared" si="14"/>
        <v>3150.0000000000109</v>
      </c>
      <c r="L55" s="374">
        <f t="shared" si="15"/>
        <v>787.50000000000273</v>
      </c>
      <c r="M55" s="375">
        <v>0.36041666666666666</v>
      </c>
      <c r="N55" s="375">
        <v>0.36319444444444443</v>
      </c>
      <c r="O55" s="373">
        <v>20</v>
      </c>
      <c r="P55" s="557">
        <f t="shared" si="16"/>
        <v>3.9999999999999858</v>
      </c>
      <c r="Q55" s="377">
        <v>0.36319444444444443</v>
      </c>
      <c r="R55" s="377">
        <v>0.40486111111111112</v>
      </c>
    </row>
    <row r="56" spans="1:18" ht="15.6" customHeight="1">
      <c r="A56" s="904"/>
      <c r="B56" s="366" t="s">
        <v>104</v>
      </c>
      <c r="C56" s="554"/>
      <c r="D56" s="395" t="s">
        <v>304</v>
      </c>
      <c r="E56" s="396"/>
      <c r="F56" s="369">
        <v>30</v>
      </c>
      <c r="G56" s="378">
        <v>818</v>
      </c>
      <c r="H56" s="370">
        <f t="shared" si="13"/>
        <v>24540</v>
      </c>
      <c r="I56" s="555"/>
      <c r="J56" s="372">
        <v>4</v>
      </c>
      <c r="K56" s="373">
        <f t="shared" si="14"/>
        <v>3272.0000000000032</v>
      </c>
      <c r="L56" s="374">
        <f t="shared" si="15"/>
        <v>818.0000000000008</v>
      </c>
      <c r="M56" s="375">
        <v>0.22222222222222221</v>
      </c>
      <c r="N56" s="375">
        <v>0.23263888888888887</v>
      </c>
      <c r="O56" s="373">
        <v>20</v>
      </c>
      <c r="P56" s="557">
        <f t="shared" si="16"/>
        <v>14.999999999999986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652</v>
      </c>
      <c r="H57" s="370">
        <f t="shared" si="13"/>
        <v>13509.439999999999</v>
      </c>
      <c r="I57" s="555"/>
      <c r="J57" s="372">
        <v>3</v>
      </c>
      <c r="K57" s="373">
        <f t="shared" si="14"/>
        <v>3260.0000000000118</v>
      </c>
      <c r="L57" s="374">
        <f t="shared" si="15"/>
        <v>1086.6666666666706</v>
      </c>
      <c r="M57" s="375">
        <v>0.24652777777777779</v>
      </c>
      <c r="N57" s="375">
        <v>0.25486111111111109</v>
      </c>
      <c r="O57" s="373">
        <v>20</v>
      </c>
      <c r="P57" s="557">
        <f t="shared" si="16"/>
        <v>11.999999999999957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582</v>
      </c>
      <c r="E58" s="396"/>
      <c r="F58" s="369">
        <v>17.07</v>
      </c>
      <c r="G58" s="414">
        <v>1096</v>
      </c>
      <c r="H58" s="370">
        <f t="shared" si="13"/>
        <v>18708.72</v>
      </c>
      <c r="I58" s="555"/>
      <c r="J58" s="372">
        <v>3</v>
      </c>
      <c r="K58" s="373">
        <f t="shared" si="14"/>
        <v>3287.9999999999991</v>
      </c>
      <c r="L58" s="374">
        <f t="shared" si="15"/>
        <v>1095.9999999999998</v>
      </c>
      <c r="M58" s="375">
        <v>0.26874999999999999</v>
      </c>
      <c r="N58" s="375">
        <v>0.28263888888888888</v>
      </c>
      <c r="O58" s="373">
        <v>20</v>
      </c>
      <c r="P58" s="557">
        <f t="shared" si="16"/>
        <v>20.000000000000007</v>
      </c>
      <c r="Q58" s="377"/>
      <c r="R58" s="377"/>
    </row>
    <row r="59" spans="1:18" ht="15.6" customHeight="1">
      <c r="A59" s="904"/>
      <c r="B59" s="366" t="s">
        <v>104</v>
      </c>
      <c r="C59" s="554"/>
      <c r="D59" s="395" t="s">
        <v>407</v>
      </c>
      <c r="E59" s="396"/>
      <c r="F59" s="369">
        <v>27.48</v>
      </c>
      <c r="G59" s="378">
        <v>1850</v>
      </c>
      <c r="H59" s="370">
        <f t="shared" si="13"/>
        <v>50838</v>
      </c>
      <c r="I59" s="555"/>
      <c r="J59" s="372">
        <v>3</v>
      </c>
      <c r="K59" s="373">
        <f t="shared" si="14"/>
        <v>3264.7058823529369</v>
      </c>
      <c r="L59" s="374">
        <f t="shared" si="15"/>
        <v>1088.2352941176457</v>
      </c>
      <c r="M59" s="375">
        <v>0.41875000000000001</v>
      </c>
      <c r="N59" s="375">
        <v>0.44236111111111115</v>
      </c>
      <c r="O59" s="373">
        <v>20</v>
      </c>
      <c r="P59" s="557">
        <f t="shared" si="16"/>
        <v>34.000000000000043</v>
      </c>
      <c r="Q59" s="377"/>
      <c r="R59" s="377"/>
    </row>
    <row r="60" spans="1:18" ht="15.6" customHeight="1">
      <c r="A60" s="904"/>
      <c r="B60" s="366">
        <v>0</v>
      </c>
      <c r="C60" s="554"/>
      <c r="D60" s="395"/>
      <c r="E60" s="415"/>
      <c r="F60" s="369" t="s">
        <v>106</v>
      </c>
      <c r="G60" s="378"/>
      <c r="H60" s="370">
        <f t="shared" si="13"/>
        <v>0</v>
      </c>
      <c r="I60" s="555"/>
      <c r="J60" s="372"/>
      <c r="K60" s="373"/>
      <c r="L60" s="374"/>
      <c r="M60" s="375"/>
      <c r="N60" s="375"/>
      <c r="O60" s="373"/>
      <c r="P60" s="557"/>
      <c r="Q60" s="377"/>
      <c r="R60" s="377"/>
    </row>
    <row r="61" spans="1:18" ht="15.6" customHeight="1">
      <c r="A61" s="904"/>
      <c r="B61" s="366">
        <v>0</v>
      </c>
      <c r="C61" s="554"/>
      <c r="D61" s="394"/>
      <c r="E61" s="396"/>
      <c r="F61" s="369" t="s">
        <v>106</v>
      </c>
      <c r="G61" s="378"/>
      <c r="H61" s="370">
        <f t="shared" si="13"/>
        <v>0</v>
      </c>
      <c r="I61" s="555"/>
      <c r="J61" s="372"/>
      <c r="K61" s="373"/>
      <c r="L61" s="374"/>
      <c r="M61" s="375"/>
      <c r="N61" s="375"/>
      <c r="O61" s="373"/>
      <c r="P61" s="557"/>
      <c r="Q61" s="377"/>
      <c r="R61" s="377"/>
    </row>
    <row r="62" spans="1:18" ht="15.6" customHeight="1">
      <c r="A62" s="904"/>
      <c r="B62" s="366">
        <v>0</v>
      </c>
      <c r="C62" s="554"/>
      <c r="D62" s="395"/>
      <c r="E62" s="416"/>
      <c r="F62" s="369" t="s">
        <v>106</v>
      </c>
      <c r="G62" s="378"/>
      <c r="H62" s="370">
        <f t="shared" si="13"/>
        <v>0</v>
      </c>
      <c r="I62" s="555"/>
      <c r="J62" s="372"/>
      <c r="K62" s="373"/>
      <c r="L62" s="374"/>
      <c r="M62" s="375"/>
      <c r="N62" s="375"/>
      <c r="O62" s="373"/>
      <c r="P62" s="557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56"/>
      <c r="J63" s="372"/>
      <c r="K63" s="373"/>
      <c r="L63" s="374"/>
      <c r="M63" s="375"/>
      <c r="N63" s="375"/>
      <c r="O63" s="365"/>
      <c r="P63" s="557"/>
      <c r="Q63" s="377"/>
      <c r="R63" s="377"/>
    </row>
    <row r="64" spans="1:18" ht="15.75" customHeight="1">
      <c r="A64" s="905"/>
      <c r="B64" s="366">
        <v>0</v>
      </c>
      <c r="C64" s="6" t="s">
        <v>408</v>
      </c>
      <c r="D64" s="895" t="s">
        <v>230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3261.0049019607854</v>
      </c>
      <c r="L64" s="389">
        <f>AVERAGE(L52:L63)</f>
        <v>953.0919117647062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309</v>
      </c>
      <c r="B65" s="366" t="s">
        <v>104</v>
      </c>
      <c r="C65" s="554"/>
      <c r="D65" s="394" t="s">
        <v>586</v>
      </c>
      <c r="E65" s="411"/>
      <c r="F65" s="369">
        <v>22.281818181818181</v>
      </c>
      <c r="G65" s="553">
        <v>384</v>
      </c>
      <c r="H65" s="370">
        <f>F65*G65</f>
        <v>8556.2181818181816</v>
      </c>
      <c r="I65" s="555"/>
      <c r="J65" s="372">
        <v>4</v>
      </c>
      <c r="K65" s="373">
        <f t="shared" ref="K65:K71" si="17">G65/P65*60</f>
        <v>3291.4285714285643</v>
      </c>
      <c r="L65" s="374">
        <f t="shared" ref="L65:L71" si="18">K65/J65</f>
        <v>822.85714285714107</v>
      </c>
      <c r="M65" s="375">
        <v>0.18055555555555555</v>
      </c>
      <c r="N65" s="375">
        <v>0.18541666666666667</v>
      </c>
      <c r="O65" s="373">
        <v>20</v>
      </c>
      <c r="P65" s="557">
        <f>(N65-M65)*24*60</f>
        <v>7.0000000000000151</v>
      </c>
      <c r="Q65" s="377"/>
      <c r="R65" s="377"/>
    </row>
    <row r="66" spans="1:18" ht="15.6" customHeight="1">
      <c r="A66" s="907"/>
      <c r="B66" s="366" t="s">
        <v>104</v>
      </c>
      <c r="C66" s="554"/>
      <c r="D66" s="401" t="s">
        <v>311</v>
      </c>
      <c r="E66" s="412"/>
      <c r="F66" s="369">
        <v>14.03</v>
      </c>
      <c r="G66" s="378">
        <v>2599</v>
      </c>
      <c r="H66" s="370">
        <f t="shared" ref="H66:H74" si="19">F66*G66</f>
        <v>36463.97</v>
      </c>
      <c r="I66" s="555"/>
      <c r="J66" s="372">
        <v>3</v>
      </c>
      <c r="K66" s="373">
        <f t="shared" si="17"/>
        <v>3248.7500000000009</v>
      </c>
      <c r="L66" s="374">
        <f t="shared" si="18"/>
        <v>1082.916666666667</v>
      </c>
      <c r="M66" s="375">
        <v>0.19930555555555554</v>
      </c>
      <c r="N66" s="375">
        <v>0.23263888888888887</v>
      </c>
      <c r="O66" s="373">
        <v>20</v>
      </c>
      <c r="P66" s="557">
        <f t="shared" ref="P66:P71" si="20">(N66-M66)*24*60</f>
        <v>47.999999999999986</v>
      </c>
      <c r="Q66" s="377"/>
      <c r="R66" s="377"/>
    </row>
    <row r="67" spans="1:18" ht="15.6" customHeight="1">
      <c r="A67" s="907"/>
      <c r="B67" s="366" t="s">
        <v>104</v>
      </c>
      <c r="C67" s="554"/>
      <c r="D67" s="394" t="s">
        <v>312</v>
      </c>
      <c r="E67" s="396"/>
      <c r="F67" s="369">
        <v>18.18</v>
      </c>
      <c r="G67" s="378">
        <v>1269</v>
      </c>
      <c r="H67" s="370">
        <f t="shared" si="19"/>
        <v>23070.42</v>
      </c>
      <c r="I67" s="555"/>
      <c r="J67" s="372">
        <v>3</v>
      </c>
      <c r="K67" s="373">
        <f t="shared" si="17"/>
        <v>3310.4347826086955</v>
      </c>
      <c r="L67" s="374">
        <f t="shared" si="18"/>
        <v>1103.4782608695652</v>
      </c>
      <c r="M67" s="375">
        <v>0.24652777777777779</v>
      </c>
      <c r="N67" s="375">
        <v>0.26250000000000001</v>
      </c>
      <c r="O67" s="373">
        <v>20</v>
      </c>
      <c r="P67" s="557">
        <f t="shared" si="20"/>
        <v>23</v>
      </c>
      <c r="Q67" s="377"/>
      <c r="R67" s="377"/>
    </row>
    <row r="68" spans="1:18" ht="15.6" customHeight="1">
      <c r="A68" s="907"/>
      <c r="B68" s="366" t="s">
        <v>104</v>
      </c>
      <c r="C68" s="554"/>
      <c r="D68" s="400" t="s">
        <v>587</v>
      </c>
      <c r="E68" s="396"/>
      <c r="F68" s="369">
        <v>17.890909090909091</v>
      </c>
      <c r="G68" s="378">
        <v>1357</v>
      </c>
      <c r="H68" s="370">
        <f t="shared" si="19"/>
        <v>24277.963636363635</v>
      </c>
      <c r="I68" s="555"/>
      <c r="J68" s="372">
        <v>3</v>
      </c>
      <c r="K68" s="373">
        <f t="shared" si="17"/>
        <v>3256.7999999999906</v>
      </c>
      <c r="L68" s="374">
        <f t="shared" si="18"/>
        <v>1085.599999999997</v>
      </c>
      <c r="M68" s="375">
        <v>0.27638888888888885</v>
      </c>
      <c r="N68" s="375">
        <v>0.29375000000000001</v>
      </c>
      <c r="O68" s="373">
        <v>20</v>
      </c>
      <c r="P68" s="557">
        <f t="shared" si="20"/>
        <v>25.000000000000071</v>
      </c>
      <c r="Q68" s="377">
        <v>0.29375000000000001</v>
      </c>
      <c r="R68" s="377">
        <v>0.3354166666666667</v>
      </c>
    </row>
    <row r="69" spans="1:18" ht="15.6" customHeight="1">
      <c r="A69" s="907"/>
      <c r="B69" s="366" t="s">
        <v>104</v>
      </c>
      <c r="C69" s="554"/>
      <c r="D69" s="394" t="s">
        <v>588</v>
      </c>
      <c r="E69" s="396"/>
      <c r="F69" s="369">
        <v>16.66</v>
      </c>
      <c r="G69" s="378">
        <v>2597</v>
      </c>
      <c r="H69" s="370">
        <f t="shared" si="19"/>
        <v>43266.02</v>
      </c>
      <c r="I69" s="555"/>
      <c r="J69" s="372">
        <v>4</v>
      </c>
      <c r="K69" s="373">
        <f t="shared" si="17"/>
        <v>3246.249999999995</v>
      </c>
      <c r="L69" s="374">
        <f t="shared" si="18"/>
        <v>811.56249999999875</v>
      </c>
      <c r="M69" s="375">
        <v>0.34930555555555554</v>
      </c>
      <c r="N69" s="375">
        <v>0.38263888888888892</v>
      </c>
      <c r="O69" s="373">
        <v>20</v>
      </c>
      <c r="P69" s="557">
        <f t="shared" si="20"/>
        <v>48.000000000000071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1230</v>
      </c>
      <c r="H70" s="370">
        <f t="shared" si="19"/>
        <v>36900</v>
      </c>
      <c r="I70" s="555"/>
      <c r="J70" s="372">
        <v>4</v>
      </c>
      <c r="K70" s="373">
        <f t="shared" si="17"/>
        <v>3208.695652173913</v>
      </c>
      <c r="L70" s="374">
        <f t="shared" si="18"/>
        <v>802.17391304347825</v>
      </c>
      <c r="M70" s="375">
        <v>0.40347222222222223</v>
      </c>
      <c r="N70" s="375">
        <v>0.41944444444444445</v>
      </c>
      <c r="O70" s="373">
        <v>30</v>
      </c>
      <c r="P70" s="557">
        <f t="shared" si="20"/>
        <v>23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4066</v>
      </c>
      <c r="H71" s="370">
        <f t="shared" si="19"/>
        <v>58085.714285714275</v>
      </c>
      <c r="I71" s="555"/>
      <c r="J71" s="372">
        <v>3</v>
      </c>
      <c r="K71" s="373">
        <f t="shared" si="17"/>
        <v>3210.0000000000014</v>
      </c>
      <c r="L71" s="374">
        <f t="shared" si="18"/>
        <v>1070.0000000000005</v>
      </c>
      <c r="M71" s="375">
        <v>0.43333333333333335</v>
      </c>
      <c r="N71" s="375">
        <v>0.4861111111111111</v>
      </c>
      <c r="O71" s="373">
        <v>20</v>
      </c>
      <c r="P71" s="557">
        <f t="shared" si="20"/>
        <v>75.999999999999972</v>
      </c>
      <c r="Q71" s="377"/>
      <c r="R71" s="377"/>
    </row>
    <row r="72" spans="1:18" ht="15.6" customHeight="1">
      <c r="A72" s="907"/>
      <c r="B72" s="366">
        <v>0</v>
      </c>
      <c r="C72" s="554"/>
      <c r="D72" s="400"/>
      <c r="E72" s="396"/>
      <c r="F72" s="369" t="s">
        <v>106</v>
      </c>
      <c r="G72" s="378"/>
      <c r="H72" s="370">
        <f t="shared" si="19"/>
        <v>0</v>
      </c>
      <c r="I72" s="555"/>
      <c r="J72" s="372"/>
      <c r="K72" s="373"/>
      <c r="L72" s="374"/>
      <c r="M72" s="375"/>
      <c r="N72" s="375"/>
      <c r="O72" s="373"/>
      <c r="P72" s="557"/>
      <c r="Q72" s="377"/>
      <c r="R72" s="377"/>
    </row>
    <row r="73" spans="1:18" ht="15.6" customHeight="1">
      <c r="A73" s="907"/>
      <c r="B73" s="366">
        <v>0</v>
      </c>
      <c r="C73" s="554"/>
      <c r="D73" s="400"/>
      <c r="E73" s="396"/>
      <c r="F73" s="369" t="s">
        <v>106</v>
      </c>
      <c r="G73" s="378"/>
      <c r="H73" s="370">
        <f t="shared" si="19"/>
        <v>0</v>
      </c>
      <c r="I73" s="555"/>
      <c r="J73" s="372"/>
      <c r="K73" s="373"/>
      <c r="L73" s="374"/>
      <c r="M73" s="375"/>
      <c r="N73" s="375"/>
      <c r="O73" s="373"/>
      <c r="P73" s="557"/>
      <c r="Q73" s="377"/>
      <c r="R73" s="377"/>
    </row>
    <row r="74" spans="1:18" ht="15.6" customHeight="1">
      <c r="A74" s="907"/>
      <c r="B74" s="366">
        <v>0</v>
      </c>
      <c r="C74" s="554"/>
      <c r="D74" s="400"/>
      <c r="E74" s="396"/>
      <c r="F74" s="369" t="s">
        <v>106</v>
      </c>
      <c r="G74" s="378"/>
      <c r="H74" s="370">
        <f t="shared" si="19"/>
        <v>0</v>
      </c>
      <c r="I74" s="555"/>
      <c r="J74" s="372"/>
      <c r="K74" s="373"/>
      <c r="L74" s="374"/>
      <c r="M74" s="375"/>
      <c r="N74" s="375"/>
      <c r="O74" s="373"/>
      <c r="P74" s="557"/>
      <c r="Q74" s="377"/>
      <c r="R74" s="377"/>
    </row>
    <row r="75" spans="1:18" ht="15.75" customHeight="1">
      <c r="A75" s="908"/>
      <c r="B75" s="366">
        <v>0</v>
      </c>
      <c r="C75" s="6" t="s">
        <v>657</v>
      </c>
      <c r="D75" s="895" t="s">
        <v>230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3253.1941437444511</v>
      </c>
      <c r="L75" s="389">
        <f>AVERAGE(L65:L74)</f>
        <v>968.36978334812113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57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553"/>
      <c r="H77" s="370">
        <f t="shared" si="13"/>
        <v>0</v>
      </c>
      <c r="I77" s="555"/>
      <c r="J77" s="372"/>
      <c r="K77" s="373"/>
      <c r="L77" s="374"/>
      <c r="M77" s="375"/>
      <c r="N77" s="375"/>
      <c r="O77" s="365"/>
      <c r="P77" s="557"/>
      <c r="Q77" s="365"/>
      <c r="R77" s="365"/>
    </row>
    <row r="78" spans="1:18">
      <c r="A78" s="909"/>
      <c r="B78" s="366">
        <v>0</v>
      </c>
      <c r="C78" s="383"/>
      <c r="D78" s="549"/>
      <c r="E78" s="549"/>
      <c r="F78" s="369" t="s">
        <v>106</v>
      </c>
      <c r="G78" s="397"/>
      <c r="H78" s="370">
        <f t="shared" si="13"/>
        <v>0</v>
      </c>
      <c r="I78" s="555"/>
      <c r="J78" s="372"/>
      <c r="K78" s="373"/>
      <c r="L78" s="374"/>
      <c r="M78" s="375"/>
      <c r="N78" s="375"/>
      <c r="O78" s="365"/>
      <c r="P78" s="557"/>
      <c r="Q78" s="365"/>
      <c r="R78" s="365"/>
    </row>
    <row r="79" spans="1:18">
      <c r="A79" s="909"/>
      <c r="B79" s="366">
        <v>0</v>
      </c>
      <c r="C79" s="383"/>
      <c r="D79" s="549"/>
      <c r="E79" s="549"/>
      <c r="F79" s="369" t="s">
        <v>106</v>
      </c>
      <c r="G79" s="397"/>
      <c r="H79" s="370">
        <f t="shared" si="13"/>
        <v>0</v>
      </c>
      <c r="I79" s="555"/>
      <c r="J79" s="372"/>
      <c r="K79" s="373"/>
      <c r="L79" s="374"/>
      <c r="M79" s="375"/>
      <c r="N79" s="375"/>
      <c r="O79" s="365"/>
      <c r="P79" s="557"/>
      <c r="Q79" s="365"/>
      <c r="R79" s="365"/>
    </row>
    <row r="80" spans="1:18">
      <c r="A80" s="909"/>
      <c r="B80" s="366">
        <v>0</v>
      </c>
      <c r="C80" s="383"/>
      <c r="D80" s="549"/>
      <c r="E80" s="549"/>
      <c r="F80" s="369" t="s">
        <v>106</v>
      </c>
      <c r="G80" s="397"/>
      <c r="H80" s="370">
        <f t="shared" si="13"/>
        <v>0</v>
      </c>
      <c r="I80" s="555"/>
      <c r="J80" s="372"/>
      <c r="K80" s="373"/>
      <c r="L80" s="374"/>
      <c r="M80" s="375"/>
      <c r="N80" s="375"/>
      <c r="O80" s="365"/>
      <c r="P80" s="557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230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55"/>
      <c r="J82" s="372"/>
      <c r="K82" s="373"/>
      <c r="L82" s="374"/>
      <c r="M82" s="375"/>
      <c r="N82" s="375"/>
      <c r="O82" s="373"/>
      <c r="P82" s="557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55"/>
      <c r="J83" s="372"/>
      <c r="K83" s="373"/>
      <c r="L83" s="374"/>
      <c r="M83" s="375"/>
      <c r="N83" s="375"/>
      <c r="O83" s="373"/>
      <c r="P83" s="557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5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5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553"/>
      <c r="H86" s="423">
        <f t="shared" si="21"/>
        <v>0</v>
      </c>
      <c r="I86" s="55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553"/>
      <c r="H87" s="423">
        <f t="shared" si="21"/>
        <v>0</v>
      </c>
      <c r="I87" s="55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553"/>
      <c r="H88" s="423">
        <f t="shared" si="21"/>
        <v>0</v>
      </c>
      <c r="I88" s="55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553"/>
      <c r="H89" s="423">
        <f t="shared" si="21"/>
        <v>0</v>
      </c>
      <c r="I89" s="55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553"/>
      <c r="H90" s="423">
        <f t="shared" si="21"/>
        <v>0</v>
      </c>
      <c r="I90" s="55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399</v>
      </c>
      <c r="D91" s="914" t="s">
        <v>230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756</v>
      </c>
      <c r="B92" s="366" t="s">
        <v>104</v>
      </c>
      <c r="C92" s="383"/>
      <c r="D92" s="427" t="s">
        <v>323</v>
      </c>
      <c r="E92" s="421"/>
      <c r="F92" s="369">
        <v>24.54</v>
      </c>
      <c r="G92" s="553">
        <v>1192</v>
      </c>
      <c r="H92" s="370">
        <f t="shared" ref="H92:H99" si="22">F92*G92</f>
        <v>29251.68</v>
      </c>
      <c r="I92" s="555"/>
      <c r="J92" s="372">
        <v>3</v>
      </c>
      <c r="K92" s="373">
        <f>G92/P92*60</f>
        <v>2384.0000000000086</v>
      </c>
      <c r="L92" s="374">
        <f t="shared" ref="L92:L94" si="23">K92/J92</f>
        <v>794.66666666666958</v>
      </c>
      <c r="M92" s="375">
        <v>0.72222222222222221</v>
      </c>
      <c r="N92" s="375">
        <v>0.74305555555555547</v>
      </c>
      <c r="O92" s="365">
        <v>20</v>
      </c>
      <c r="P92" s="557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324</v>
      </c>
      <c r="E93" s="415"/>
      <c r="F93" s="369">
        <v>23.27</v>
      </c>
      <c r="G93" s="378">
        <v>516</v>
      </c>
      <c r="H93" s="370">
        <f t="shared" si="22"/>
        <v>12007.32</v>
      </c>
      <c r="I93" s="555"/>
      <c r="J93" s="372">
        <v>4</v>
      </c>
      <c r="K93" s="373">
        <f t="shared" ref="K93:K94" si="24">G93/P93*60</f>
        <v>2064.0000000000073</v>
      </c>
      <c r="L93" s="374">
        <f t="shared" si="23"/>
        <v>516.00000000000182</v>
      </c>
      <c r="M93" s="375">
        <v>0.75694444444444453</v>
      </c>
      <c r="N93" s="375">
        <v>0.76736111111111116</v>
      </c>
      <c r="O93" s="365">
        <v>20</v>
      </c>
      <c r="P93" s="557">
        <f>(N93-M93)*24*60</f>
        <v>14.999999999999947</v>
      </c>
      <c r="Q93" s="377"/>
      <c r="R93" s="377"/>
    </row>
    <row r="94" spans="1:18">
      <c r="A94" s="916"/>
      <c r="B94" s="366" t="s">
        <v>104</v>
      </c>
      <c r="C94" s="383"/>
      <c r="D94" s="395" t="s">
        <v>662</v>
      </c>
      <c r="E94" s="415"/>
      <c r="F94" s="369">
        <v>24.33</v>
      </c>
      <c r="G94" s="378">
        <v>1047</v>
      </c>
      <c r="H94" s="370">
        <f t="shared" si="22"/>
        <v>25473.51</v>
      </c>
      <c r="I94" s="555"/>
      <c r="J94" s="372">
        <v>4</v>
      </c>
      <c r="K94" s="373">
        <f t="shared" si="24"/>
        <v>2512.7999999999929</v>
      </c>
      <c r="L94" s="374">
        <f t="shared" si="23"/>
        <v>628.19999999999823</v>
      </c>
      <c r="M94" s="375">
        <v>0.78125</v>
      </c>
      <c r="N94" s="375">
        <v>0.79861111111111116</v>
      </c>
      <c r="O94" s="365">
        <v>20</v>
      </c>
      <c r="P94" s="557">
        <f>(N94-M94)*24*60</f>
        <v>25.000000000000071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55"/>
      <c r="J95" s="372"/>
      <c r="K95" s="373"/>
      <c r="L95" s="374"/>
      <c r="M95" s="375"/>
      <c r="N95" s="375"/>
      <c r="O95" s="365"/>
      <c r="P95" s="557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55"/>
      <c r="J96" s="372"/>
      <c r="K96" s="373"/>
      <c r="L96" s="374"/>
      <c r="M96" s="375"/>
      <c r="N96" s="375"/>
      <c r="O96" s="365"/>
      <c r="P96" s="557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55"/>
      <c r="J97" s="372"/>
      <c r="K97" s="373"/>
      <c r="L97" s="374"/>
      <c r="M97" s="375"/>
      <c r="N97" s="375"/>
      <c r="O97" s="365"/>
      <c r="P97" s="557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55"/>
      <c r="J98" s="372"/>
      <c r="K98" s="373"/>
      <c r="L98" s="374"/>
      <c r="M98" s="375"/>
      <c r="N98" s="375"/>
      <c r="O98" s="365"/>
      <c r="P98" s="557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55"/>
      <c r="J99" s="372"/>
      <c r="K99" s="373"/>
      <c r="L99" s="374"/>
      <c r="M99" s="375"/>
      <c r="N99" s="375"/>
      <c r="O99" s="365"/>
      <c r="P99" s="557"/>
      <c r="Q99" s="377"/>
      <c r="R99" s="377"/>
    </row>
    <row r="100" spans="1:18" ht="15.75" customHeight="1">
      <c r="A100" s="917"/>
      <c r="B100" s="366">
        <v>0</v>
      </c>
      <c r="C100" s="6" t="s">
        <v>420</v>
      </c>
      <c r="D100" s="918" t="s">
        <v>230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2320.2666666666696</v>
      </c>
      <c r="L100" s="389">
        <f>AVERAGE(L92:L99)</f>
        <v>646.28888888888991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553">
        <v>678</v>
      </c>
      <c r="H101" s="370">
        <f t="shared" ref="H101:H110" si="25">F101*G101</f>
        <v>16970.34</v>
      </c>
      <c r="I101" s="555"/>
      <c r="J101" s="372">
        <v>4</v>
      </c>
      <c r="K101" s="373">
        <f>G101/P101*60</f>
        <v>2712.0000000000095</v>
      </c>
      <c r="L101" s="374">
        <f t="shared" ref="L101:L107" si="26">K101/J101</f>
        <v>678.00000000000239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665</v>
      </c>
      <c r="E102" s="429"/>
      <c r="F102" s="369">
        <v>28.57</v>
      </c>
      <c r="G102" s="553">
        <v>2617</v>
      </c>
      <c r="H102" s="370">
        <f t="shared" si="25"/>
        <v>74767.69</v>
      </c>
      <c r="I102" s="555"/>
      <c r="J102" s="372">
        <v>3</v>
      </c>
      <c r="K102" s="373">
        <f t="shared" ref="K102:K107" si="28">G102/P102*60</f>
        <v>3140.400000000001</v>
      </c>
      <c r="L102" s="374">
        <f t="shared" si="26"/>
        <v>1046.8000000000004</v>
      </c>
      <c r="M102" s="375">
        <v>0.74652777777777779</v>
      </c>
      <c r="N102" s="375">
        <v>0.78125</v>
      </c>
      <c r="O102" s="365">
        <v>20</v>
      </c>
      <c r="P102" s="373">
        <f t="shared" si="27"/>
        <v>49.999999999999986</v>
      </c>
      <c r="Q102" s="377"/>
      <c r="R102" s="377"/>
    </row>
    <row r="103" spans="1:18">
      <c r="A103" s="920"/>
      <c r="B103" s="366">
        <v>0</v>
      </c>
      <c r="C103" s="6"/>
      <c r="D103" s="395" t="s">
        <v>331</v>
      </c>
      <c r="E103" s="395"/>
      <c r="F103" s="369" t="s">
        <v>106</v>
      </c>
      <c r="G103" s="553">
        <v>231</v>
      </c>
      <c r="H103" s="370">
        <f t="shared" si="25"/>
        <v>0</v>
      </c>
      <c r="I103" s="555"/>
      <c r="J103" s="372">
        <v>5</v>
      </c>
      <c r="K103" s="373">
        <f t="shared" si="28"/>
        <v>2771.9999999999213</v>
      </c>
      <c r="L103" s="374">
        <f t="shared" si="26"/>
        <v>554.39999999998429</v>
      </c>
      <c r="M103" s="375">
        <v>0.79513888888888884</v>
      </c>
      <c r="N103" s="375">
        <v>0.79861111111111116</v>
      </c>
      <c r="O103" s="365">
        <v>20</v>
      </c>
      <c r="P103" s="373">
        <f t="shared" si="27"/>
        <v>5.0000000000001421</v>
      </c>
      <c r="Q103" s="377"/>
      <c r="R103" s="377"/>
    </row>
    <row r="104" spans="1:18">
      <c r="A104" s="920"/>
      <c r="B104" s="366">
        <v>0</v>
      </c>
      <c r="C104" s="6"/>
      <c r="D104" s="395" t="s">
        <v>667</v>
      </c>
      <c r="E104" s="415"/>
      <c r="F104" s="369" t="s">
        <v>106</v>
      </c>
      <c r="G104" s="553">
        <v>386</v>
      </c>
      <c r="H104" s="370">
        <f t="shared" si="25"/>
        <v>0</v>
      </c>
      <c r="I104" s="555"/>
      <c r="J104" s="372">
        <v>5</v>
      </c>
      <c r="K104" s="373">
        <f t="shared" si="28"/>
        <v>2315.9999999999709</v>
      </c>
      <c r="L104" s="374">
        <f t="shared" si="26"/>
        <v>463.19999999999419</v>
      </c>
      <c r="M104" s="375">
        <v>0.80555555555555547</v>
      </c>
      <c r="N104" s="375">
        <v>0.8125</v>
      </c>
      <c r="O104" s="365">
        <v>20</v>
      </c>
      <c r="P104" s="373">
        <f>(N104-M104)*24*60</f>
        <v>10.000000000000124</v>
      </c>
      <c r="Q104" s="377">
        <v>0.8125</v>
      </c>
      <c r="R104" s="377">
        <v>0.85416666666666663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553">
        <v>1342</v>
      </c>
      <c r="H105" s="370">
        <f t="shared" si="25"/>
        <v>33308.44</v>
      </c>
      <c r="I105" s="555"/>
      <c r="J105" s="372">
        <v>4</v>
      </c>
      <c r="K105" s="373">
        <f t="shared" si="28"/>
        <v>3220.7999999999911</v>
      </c>
      <c r="L105" s="374">
        <f t="shared" si="26"/>
        <v>805.19999999999777</v>
      </c>
      <c r="M105" s="375">
        <v>0.86805555555555547</v>
      </c>
      <c r="N105" s="375">
        <v>0.88541666666666663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920"/>
      <c r="B106" s="366" t="s">
        <v>104</v>
      </c>
      <c r="C106" s="6"/>
      <c r="D106" s="395" t="s">
        <v>757</v>
      </c>
      <c r="E106" s="429"/>
      <c r="F106" s="369">
        <v>30</v>
      </c>
      <c r="G106" s="378">
        <v>1382</v>
      </c>
      <c r="H106" s="370">
        <f t="shared" si="25"/>
        <v>41460</v>
      </c>
      <c r="I106" s="555"/>
      <c r="J106" s="372">
        <v>3</v>
      </c>
      <c r="K106" s="373">
        <f t="shared" si="28"/>
        <v>3316.7999999999906</v>
      </c>
      <c r="L106" s="374">
        <f t="shared" si="26"/>
        <v>1105.599999999997</v>
      </c>
      <c r="M106" s="375">
        <v>0.89930555555555547</v>
      </c>
      <c r="N106" s="375">
        <v>0.91666666666666663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553">
        <v>7740</v>
      </c>
      <c r="H107" s="370">
        <f t="shared" si="25"/>
        <v>110571.42857142855</v>
      </c>
      <c r="I107" s="555"/>
      <c r="J107" s="372">
        <v>3</v>
      </c>
      <c r="K107" s="373">
        <f t="shared" si="28"/>
        <v>3096.0000000000014</v>
      </c>
      <c r="L107" s="374">
        <f t="shared" si="26"/>
        <v>1032.0000000000005</v>
      </c>
      <c r="M107" s="375">
        <v>0.93055555555555547</v>
      </c>
      <c r="N107" s="375">
        <v>1.0347222222222221</v>
      </c>
      <c r="O107" s="365">
        <v>20</v>
      </c>
      <c r="P107" s="373">
        <f>(N107-M107)*24*60</f>
        <v>149.99999999999994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553"/>
      <c r="H108" s="370">
        <f t="shared" si="25"/>
        <v>0</v>
      </c>
      <c r="I108" s="55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553"/>
      <c r="H109" s="370">
        <f t="shared" si="25"/>
        <v>0</v>
      </c>
      <c r="I109" s="55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553"/>
      <c r="H110" s="370">
        <f t="shared" si="25"/>
        <v>0</v>
      </c>
      <c r="I110" s="55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408</v>
      </c>
      <c r="D111" s="887" t="s">
        <v>230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2939.142857142841</v>
      </c>
      <c r="L111" s="389">
        <f>AVERAGE(L101:L110)</f>
        <v>812.17142857142528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53">
        <v>1003</v>
      </c>
      <c r="H112" s="422">
        <f t="shared" si="13"/>
        <v>16750.099999999999</v>
      </c>
      <c r="I112" s="555"/>
      <c r="J112" s="372">
        <v>3</v>
      </c>
      <c r="K112" s="373">
        <f t="shared" ref="K112:K118" si="29">G112/P112*60</f>
        <v>3008.9999999999868</v>
      </c>
      <c r="L112" s="374">
        <f t="shared" ref="L112:L118" si="30">K112/J112</f>
        <v>1002.9999999999956</v>
      </c>
      <c r="M112" s="375">
        <v>0.72222222222222221</v>
      </c>
      <c r="N112" s="375">
        <v>0.73611111111111116</v>
      </c>
      <c r="O112" s="365">
        <v>20</v>
      </c>
      <c r="P112" s="557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549" t="s">
        <v>672</v>
      </c>
      <c r="E113" s="549"/>
      <c r="F113" s="369">
        <v>18.18</v>
      </c>
      <c r="G113" s="553">
        <v>989</v>
      </c>
      <c r="H113" s="422">
        <f t="shared" si="13"/>
        <v>17980.02</v>
      </c>
      <c r="I113" s="555"/>
      <c r="J113" s="372">
        <v>4</v>
      </c>
      <c r="K113" s="373">
        <f t="shared" si="29"/>
        <v>2967.0000000000105</v>
      </c>
      <c r="L113" s="374">
        <f t="shared" si="30"/>
        <v>741.75000000000261</v>
      </c>
      <c r="M113" s="375">
        <v>0.75</v>
      </c>
      <c r="N113" s="375">
        <v>0.76388888888888884</v>
      </c>
      <c r="O113" s="365">
        <v>20</v>
      </c>
      <c r="P113" s="557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549" t="s">
        <v>366</v>
      </c>
      <c r="E114" s="395"/>
      <c r="F114" s="369">
        <v>18.18</v>
      </c>
      <c r="G114" s="553">
        <v>1073</v>
      </c>
      <c r="H114" s="422">
        <f t="shared" si="13"/>
        <v>19507.14</v>
      </c>
      <c r="I114" s="555"/>
      <c r="J114" s="372">
        <v>3</v>
      </c>
      <c r="K114" s="373">
        <f t="shared" si="29"/>
        <v>3219.0000000000114</v>
      </c>
      <c r="L114" s="374">
        <f t="shared" si="30"/>
        <v>1073.0000000000039</v>
      </c>
      <c r="M114" s="375">
        <v>0.77777777777777779</v>
      </c>
      <c r="N114" s="375">
        <v>0.79166666666666663</v>
      </c>
      <c r="O114" s="365">
        <v>20</v>
      </c>
      <c r="P114" s="557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553">
        <v>4998</v>
      </c>
      <c r="H115" s="422">
        <f t="shared" si="13"/>
        <v>83266.680000000008</v>
      </c>
      <c r="I115" s="555"/>
      <c r="J115" s="372">
        <v>4</v>
      </c>
      <c r="K115" s="373">
        <f t="shared" si="29"/>
        <v>2998.7999999999961</v>
      </c>
      <c r="L115" s="374">
        <f t="shared" si="30"/>
        <v>749.69999999999902</v>
      </c>
      <c r="M115" s="375">
        <v>0.80555555555555547</v>
      </c>
      <c r="N115" s="375">
        <v>0.875</v>
      </c>
      <c r="O115" s="365">
        <v>20</v>
      </c>
      <c r="P115" s="557">
        <f t="shared" si="31"/>
        <v>100.00000000000013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53">
        <v>926</v>
      </c>
      <c r="H116" s="422">
        <f t="shared" si="13"/>
        <v>20632.963636363635</v>
      </c>
      <c r="I116" s="555"/>
      <c r="J116" s="372">
        <v>4</v>
      </c>
      <c r="K116" s="373">
        <f t="shared" si="29"/>
        <v>2777.9999999999873</v>
      </c>
      <c r="L116" s="374">
        <f t="shared" si="30"/>
        <v>694.49999999999682</v>
      </c>
      <c r="M116" s="375">
        <v>0.88888888888888884</v>
      </c>
      <c r="N116" s="424">
        <v>0.90277777777777779</v>
      </c>
      <c r="O116" s="365">
        <v>20</v>
      </c>
      <c r="P116" s="557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53">
        <v>3443</v>
      </c>
      <c r="H117" s="422">
        <f t="shared" ref="H117:H123" si="32">F117*G117</f>
        <v>61598.400000000001</v>
      </c>
      <c r="I117" s="555"/>
      <c r="J117" s="372">
        <v>3</v>
      </c>
      <c r="K117" s="373">
        <f t="shared" si="29"/>
        <v>3178.1538465522922</v>
      </c>
      <c r="L117" s="374">
        <f t="shared" si="30"/>
        <v>1059.3846155174308</v>
      </c>
      <c r="M117" s="375">
        <v>46240.958333333336</v>
      </c>
      <c r="N117" s="375">
        <v>46241.003472222219</v>
      </c>
      <c r="O117" s="373">
        <v>20</v>
      </c>
      <c r="P117" s="557">
        <f t="shared" si="31"/>
        <v>64.999999991850927</v>
      </c>
      <c r="Q117" s="377"/>
      <c r="R117" s="377"/>
    </row>
    <row r="118" spans="1:18">
      <c r="A118" s="922"/>
      <c r="B118" s="366" t="s">
        <v>104</v>
      </c>
      <c r="C118" s="393"/>
      <c r="D118" s="395" t="s">
        <v>427</v>
      </c>
      <c r="E118" s="412"/>
      <c r="F118" s="369">
        <v>14.03</v>
      </c>
      <c r="G118" s="553">
        <v>5545</v>
      </c>
      <c r="H118" s="422">
        <f t="shared" si="32"/>
        <v>77796.349999999991</v>
      </c>
      <c r="I118" s="555"/>
      <c r="J118" s="372">
        <v>3</v>
      </c>
      <c r="K118" s="373">
        <f t="shared" si="29"/>
        <v>3024.545454545454</v>
      </c>
      <c r="L118" s="374">
        <f t="shared" si="30"/>
        <v>1008.181818181818</v>
      </c>
      <c r="M118" s="375">
        <v>1.7361111111111112E-2</v>
      </c>
      <c r="N118" s="375">
        <v>9.375E-2</v>
      </c>
      <c r="O118" s="373">
        <v>20</v>
      </c>
      <c r="P118" s="557">
        <f t="shared" si="31"/>
        <v>110.00000000000001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553"/>
      <c r="H119" s="422">
        <f t="shared" si="32"/>
        <v>0</v>
      </c>
      <c r="I119" s="555"/>
      <c r="J119" s="372"/>
      <c r="K119" s="373"/>
      <c r="L119" s="374"/>
      <c r="M119" s="375"/>
      <c r="N119" s="375"/>
      <c r="O119" s="365"/>
      <c r="P119" s="557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553"/>
      <c r="H120" s="422">
        <f t="shared" si="32"/>
        <v>0</v>
      </c>
      <c r="I120" s="555"/>
      <c r="J120" s="372"/>
      <c r="K120" s="373"/>
      <c r="L120" s="374"/>
      <c r="M120" s="375"/>
      <c r="N120" s="375"/>
      <c r="O120" s="365"/>
      <c r="P120" s="557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553"/>
      <c r="H121" s="422">
        <f t="shared" si="32"/>
        <v>0</v>
      </c>
      <c r="I121" s="555"/>
      <c r="J121" s="372"/>
      <c r="K121" s="373"/>
      <c r="L121" s="374"/>
      <c r="M121" s="375"/>
      <c r="N121" s="375"/>
      <c r="O121" s="365"/>
      <c r="P121" s="557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553"/>
      <c r="H122" s="422">
        <f t="shared" si="32"/>
        <v>0</v>
      </c>
      <c r="I122" s="555"/>
      <c r="J122" s="372"/>
      <c r="K122" s="373"/>
      <c r="L122" s="374"/>
      <c r="M122" s="375"/>
      <c r="N122" s="375"/>
      <c r="O122" s="365"/>
      <c r="P122" s="557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553"/>
      <c r="H123" s="422">
        <f t="shared" si="32"/>
        <v>0</v>
      </c>
      <c r="I123" s="555"/>
      <c r="J123" s="372"/>
      <c r="K123" s="373"/>
      <c r="L123" s="374"/>
      <c r="M123" s="375"/>
      <c r="N123" s="375"/>
      <c r="O123" s="365"/>
      <c r="P123" s="557"/>
      <c r="Q123" s="377"/>
      <c r="R123" s="377"/>
    </row>
    <row r="124" spans="1:18" ht="17.399999999999999" customHeight="1">
      <c r="A124" s="922"/>
      <c r="B124" s="383">
        <v>0</v>
      </c>
      <c r="C124" s="6" t="s">
        <v>657</v>
      </c>
      <c r="D124" s="923" t="s">
        <v>230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3024.9284715853914</v>
      </c>
      <c r="L124" s="389">
        <f>AVERAGE(L112:L123)</f>
        <v>904.21663338560654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theme="9" tint="0.79998168889431442"/>
    <pageSetUpPr fitToPage="1"/>
  </sheetPr>
  <dimension ref="A1:AJ186"/>
  <sheetViews>
    <sheetView zoomScale="55" zoomScaleNormal="55" workbookViewId="0">
      <pane ySplit="4" topLeftCell="A92" activePane="bottomLeft" state="frozen"/>
      <selection activeCell="P23" sqref="P23"/>
      <selection pane="bottomLeft" activeCell="V104" sqref="V10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531" t="s">
        <v>678</v>
      </c>
      <c r="E1" s="29">
        <f>SUM(G5:G173)</f>
        <v>156261</v>
      </c>
      <c r="F1" s="532" t="s">
        <v>3</v>
      </c>
      <c r="G1" s="30">
        <f>SUM(H5:H173)</f>
        <v>6194285.4480338525</v>
      </c>
      <c r="H1" s="528" t="s">
        <v>37</v>
      </c>
      <c r="I1" s="31">
        <f>M17+M30+M43+M56+M69+M82+M95+M108+M121+M134+M147+M160+M173</f>
        <v>189.83690476190475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679</v>
      </c>
      <c r="Q1" s="987"/>
      <c r="R1" s="987"/>
      <c r="S1" s="987"/>
      <c r="T1" s="987" t="s">
        <v>680</v>
      </c>
      <c r="U1" s="987"/>
      <c r="V1" s="987"/>
      <c r="W1" s="987"/>
      <c r="X1" s="987"/>
      <c r="Y1" s="987"/>
      <c r="Z1" s="32" t="s">
        <v>681</v>
      </c>
      <c r="AA1" s="32" t="s">
        <v>682</v>
      </c>
      <c r="AB1" s="994" t="s">
        <v>683</v>
      </c>
      <c r="AC1" s="995"/>
      <c r="AD1" s="32" t="s">
        <v>681</v>
      </c>
      <c r="AE1" s="32" t="s">
        <v>684</v>
      </c>
      <c r="AF1" s="987" t="s">
        <v>685</v>
      </c>
      <c r="AG1" s="988"/>
      <c r="AH1" s="988"/>
    </row>
    <row r="2" spans="1:34" ht="26.25" customHeight="1">
      <c r="A2" s="989" t="s">
        <v>686</v>
      </c>
      <c r="B2" s="989"/>
      <c r="C2" s="531"/>
      <c r="D2" s="531" t="s">
        <v>687</v>
      </c>
      <c r="E2" s="34">
        <f>AVERAGE(O17,O30,O43,O56,O69,O82,O95,O108,O121,O134,O147,O160,O173)</f>
        <v>136.13620001587873</v>
      </c>
      <c r="F2" s="35" t="s">
        <v>40</v>
      </c>
      <c r="G2" s="36">
        <f>G1/E1</f>
        <v>39.640636166630529</v>
      </c>
      <c r="H2" s="528" t="s">
        <v>41</v>
      </c>
      <c r="I2" s="528">
        <f>COUNT(I5:I173)</f>
        <v>10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8</v>
      </c>
      <c r="AE2" s="38">
        <f>AE17+AE30+AE43+AE56+AE69+AE82+AE95+AE108+AE121+AE134+AE147+AE160+AE173</f>
        <v>3</v>
      </c>
      <c r="AF2" s="988"/>
      <c r="AG2" s="988"/>
      <c r="AH2" s="988"/>
    </row>
    <row r="3" spans="1:34" ht="30.6" customHeight="1">
      <c r="A3" s="928" t="s">
        <v>688</v>
      </c>
      <c r="B3" s="928" t="s">
        <v>42</v>
      </c>
      <c r="C3" s="985"/>
      <c r="D3" s="928" t="s">
        <v>689</v>
      </c>
      <c r="E3" s="928"/>
      <c r="F3" s="985" t="s">
        <v>43</v>
      </c>
      <c r="G3" s="977" t="s">
        <v>44</v>
      </c>
      <c r="H3" s="985" t="s">
        <v>45</v>
      </c>
      <c r="I3" s="979" t="s">
        <v>690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691</v>
      </c>
      <c r="O3" s="957" t="s">
        <v>687</v>
      </c>
      <c r="P3" s="983" t="s">
        <v>692</v>
      </c>
      <c r="Q3" s="957" t="s">
        <v>687</v>
      </c>
      <c r="R3" s="984" t="s">
        <v>693</v>
      </c>
      <c r="S3" s="958" t="s">
        <v>694</v>
      </c>
      <c r="T3" s="977" t="s">
        <v>48</v>
      </c>
      <c r="U3" s="977"/>
      <c r="V3" s="978" t="s">
        <v>49</v>
      </c>
      <c r="W3" s="979" t="s">
        <v>695</v>
      </c>
      <c r="X3" s="977" t="s">
        <v>696</v>
      </c>
      <c r="Y3" s="977"/>
      <c r="Z3" s="980" t="s">
        <v>697</v>
      </c>
      <c r="AA3" s="981"/>
      <c r="AB3" s="990" t="s">
        <v>698</v>
      </c>
      <c r="AC3" s="991"/>
      <c r="AD3" s="992" t="s">
        <v>699</v>
      </c>
      <c r="AE3" s="993"/>
      <c r="AF3" s="982" t="s">
        <v>700</v>
      </c>
      <c r="AG3" s="984" t="s">
        <v>701</v>
      </c>
      <c r="AH3" s="958" t="s">
        <v>702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538" t="s">
        <v>50</v>
      </c>
      <c r="U4" s="538" t="s">
        <v>51</v>
      </c>
      <c r="V4" s="977"/>
      <c r="W4" s="979"/>
      <c r="X4" s="532" t="s">
        <v>703</v>
      </c>
      <c r="Y4" s="532" t="s">
        <v>36</v>
      </c>
      <c r="Z4" s="538" t="s">
        <v>704</v>
      </c>
      <c r="AA4" s="538" t="s">
        <v>705</v>
      </c>
      <c r="AB4" s="991"/>
      <c r="AC4" s="991"/>
      <c r="AD4" s="538" t="s">
        <v>706</v>
      </c>
      <c r="AE4" s="39" t="s">
        <v>707</v>
      </c>
      <c r="AF4" s="982"/>
      <c r="AG4" s="984"/>
      <c r="AH4" s="958"/>
    </row>
    <row r="5" spans="1:34" ht="18.75" customHeight="1">
      <c r="A5" s="974" t="s">
        <v>708</v>
      </c>
      <c r="B5" s="40" t="s">
        <v>100</v>
      </c>
      <c r="C5" s="41"/>
      <c r="D5" s="42" t="s">
        <v>52</v>
      </c>
      <c r="E5" s="43"/>
      <c r="F5" s="273">
        <v>37.83</v>
      </c>
      <c r="G5" s="44">
        <v>6696</v>
      </c>
      <c r="H5" s="45">
        <f t="shared" ref="H5:H16" si="0">F5*G5</f>
        <v>253309.68</v>
      </c>
      <c r="I5" s="529"/>
      <c r="J5" s="46">
        <v>20</v>
      </c>
      <c r="K5" s="44">
        <v>2400</v>
      </c>
      <c r="L5" s="47">
        <v>120</v>
      </c>
      <c r="M5" s="530">
        <v>20</v>
      </c>
      <c r="N5" s="44">
        <f t="shared" ref="N5:N9" si="1">G5/W5*60</f>
        <v>2377.2781065088752</v>
      </c>
      <c r="O5" s="47">
        <f t="shared" ref="O5:O9" si="2">N5/M5</f>
        <v>118.86390532544377</v>
      </c>
      <c r="P5" s="48">
        <f t="shared" ref="P5:P9" si="3">M5-J5</f>
        <v>0</v>
      </c>
      <c r="Q5" s="49">
        <f t="shared" ref="Q5:Q9" si="4">O5-L5</f>
        <v>-1.136094674556233</v>
      </c>
      <c r="R5" s="536">
        <f t="shared" ref="R5:R9" si="5">O5/L5</f>
        <v>0.99053254437869809</v>
      </c>
      <c r="S5" s="943">
        <f>R17</f>
        <v>0.95063408194580468</v>
      </c>
      <c r="T5" s="89">
        <v>0.25</v>
      </c>
      <c r="U5" s="89">
        <v>0.36736111111111114</v>
      </c>
      <c r="V5" s="532">
        <v>5</v>
      </c>
      <c r="W5" s="529">
        <f>(U5-T5)*24*60</f>
        <v>169.00000000000003</v>
      </c>
      <c r="X5" s="532"/>
      <c r="Y5" s="532"/>
      <c r="Z5" s="51"/>
      <c r="AA5" s="51"/>
      <c r="AB5" s="928"/>
      <c r="AC5" s="928"/>
      <c r="AD5" s="52">
        <v>1</v>
      </c>
      <c r="AE5" s="52"/>
      <c r="AF5" s="48">
        <f t="shared" ref="AF5:AF70" si="6">N5-K5</f>
        <v>-22.721893491124774</v>
      </c>
      <c r="AG5" s="536">
        <f t="shared" ref="AG5:AG70" si="7">N5/K5</f>
        <v>0.99053254437869798</v>
      </c>
      <c r="AH5" s="943">
        <f>AG17</f>
        <v>0.9363430509149937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2720</v>
      </c>
      <c r="H6" s="45">
        <f t="shared" si="0"/>
        <v>99905.599999999991</v>
      </c>
      <c r="I6" s="529"/>
      <c r="J6" s="46">
        <v>18</v>
      </c>
      <c r="K6" s="44">
        <v>2571</v>
      </c>
      <c r="L6" s="47">
        <v>142.83333333333334</v>
      </c>
      <c r="M6" s="530">
        <v>18</v>
      </c>
      <c r="N6" s="44">
        <f t="shared" si="1"/>
        <v>2400</v>
      </c>
      <c r="O6" s="47">
        <f t="shared" si="2"/>
        <v>133.33333333333334</v>
      </c>
      <c r="P6" s="48">
        <f t="shared" si="3"/>
        <v>0</v>
      </c>
      <c r="Q6" s="49">
        <f t="shared" si="4"/>
        <v>-9.5</v>
      </c>
      <c r="R6" s="536">
        <f t="shared" si="5"/>
        <v>0.93348891481913654</v>
      </c>
      <c r="S6" s="943"/>
      <c r="T6" s="89">
        <v>0.38263888888888892</v>
      </c>
      <c r="U6" s="89">
        <v>0.42986111111111114</v>
      </c>
      <c r="V6" s="532">
        <v>22</v>
      </c>
      <c r="W6" s="529">
        <f t="shared" ref="W6:W17" si="8">(U6-T6)*24*60</f>
        <v>68</v>
      </c>
      <c r="X6" s="53">
        <v>0.3659722222222222</v>
      </c>
      <c r="Y6" s="53">
        <v>0.375</v>
      </c>
      <c r="Z6" s="54"/>
      <c r="AA6" s="54"/>
      <c r="AB6" s="928"/>
      <c r="AC6" s="928"/>
      <c r="AD6" s="545"/>
      <c r="AE6" s="545"/>
      <c r="AF6" s="48">
        <f t="shared" si="6"/>
        <v>-171</v>
      </c>
      <c r="AG6" s="536">
        <f t="shared" si="7"/>
        <v>0.93348891481913654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1978</v>
      </c>
      <c r="H7" s="45">
        <f t="shared" si="0"/>
        <v>70990.42</v>
      </c>
      <c r="I7" s="529"/>
      <c r="J7" s="46">
        <v>18</v>
      </c>
      <c r="K7" s="44">
        <v>2571</v>
      </c>
      <c r="L7" s="47">
        <v>142.83333333333334</v>
      </c>
      <c r="M7" s="530">
        <v>17</v>
      </c>
      <c r="N7" s="44">
        <f t="shared" si="1"/>
        <v>2373.6000000000004</v>
      </c>
      <c r="O7" s="47">
        <f t="shared" si="2"/>
        <v>139.62352941176474</v>
      </c>
      <c r="P7" s="48">
        <f t="shared" si="3"/>
        <v>-1</v>
      </c>
      <c r="Q7" s="49">
        <f t="shared" si="4"/>
        <v>-3.2098039215686072</v>
      </c>
      <c r="R7" s="536">
        <f t="shared" si="5"/>
        <v>0.97752762715354535</v>
      </c>
      <c r="S7" s="943"/>
      <c r="T7" s="89">
        <v>0.43472222222222223</v>
      </c>
      <c r="U7" s="89">
        <v>0.46944444444444444</v>
      </c>
      <c r="V7" s="532">
        <v>7</v>
      </c>
      <c r="W7" s="529">
        <f t="shared" si="8"/>
        <v>49.999999999999986</v>
      </c>
      <c r="X7" s="53"/>
      <c r="Y7" s="53"/>
      <c r="Z7" s="54"/>
      <c r="AA7" s="54"/>
      <c r="AB7" s="928"/>
      <c r="AC7" s="928"/>
      <c r="AD7" s="545"/>
      <c r="AE7" s="545"/>
      <c r="AF7" s="48">
        <f t="shared" si="6"/>
        <v>-197.39999999999964</v>
      </c>
      <c r="AG7" s="536">
        <f t="shared" si="7"/>
        <v>0.92322053675612614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1553</v>
      </c>
      <c r="H8" s="45">
        <f t="shared" si="0"/>
        <v>44819.58</v>
      </c>
      <c r="I8" s="529"/>
      <c r="J8" s="46">
        <v>17</v>
      </c>
      <c r="K8" s="44">
        <v>2571</v>
      </c>
      <c r="L8" s="47">
        <v>151.23529411764707</v>
      </c>
      <c r="M8" s="530">
        <v>17</v>
      </c>
      <c r="N8" s="44">
        <f t="shared" si="1"/>
        <v>2389.2307692307677</v>
      </c>
      <c r="O8" s="47">
        <f t="shared" si="2"/>
        <v>140.54298642533928</v>
      </c>
      <c r="P8" s="48">
        <f t="shared" si="3"/>
        <v>0</v>
      </c>
      <c r="Q8" s="49">
        <f t="shared" si="4"/>
        <v>-10.692307692307793</v>
      </c>
      <c r="R8" s="536">
        <f t="shared" si="5"/>
        <v>0.92930018250905</v>
      </c>
      <c r="S8" s="943"/>
      <c r="T8" s="89">
        <v>0.50972222222222219</v>
      </c>
      <c r="U8" s="89">
        <v>0.53680555555555554</v>
      </c>
      <c r="V8" s="532">
        <v>5</v>
      </c>
      <c r="W8" s="529">
        <f t="shared" si="8"/>
        <v>39.000000000000021</v>
      </c>
      <c r="X8" s="53"/>
      <c r="Y8" s="53"/>
      <c r="Z8" s="54"/>
      <c r="AA8" s="54"/>
      <c r="AB8" s="928"/>
      <c r="AC8" s="928"/>
      <c r="AD8" s="545"/>
      <c r="AE8" s="545"/>
      <c r="AF8" s="48">
        <f t="shared" si="6"/>
        <v>-181.76923076923231</v>
      </c>
      <c r="AG8" s="536">
        <f t="shared" si="7"/>
        <v>0.92930018250905011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2485</v>
      </c>
      <c r="H9" s="45">
        <f t="shared" si="0"/>
        <v>77308.350000000006</v>
      </c>
      <c r="I9" s="545"/>
      <c r="J9" s="46">
        <v>18</v>
      </c>
      <c r="K9" s="44">
        <v>2769</v>
      </c>
      <c r="L9" s="47">
        <v>153.83333333333334</v>
      </c>
      <c r="M9" s="530">
        <v>18</v>
      </c>
      <c r="N9" s="44">
        <f t="shared" si="1"/>
        <v>2570.6896551724153</v>
      </c>
      <c r="O9" s="47">
        <f t="shared" si="2"/>
        <v>142.81609195402308</v>
      </c>
      <c r="P9" s="48">
        <f t="shared" si="3"/>
        <v>0</v>
      </c>
      <c r="Q9" s="49">
        <f t="shared" si="4"/>
        <v>-11.017241379310263</v>
      </c>
      <c r="R9" s="536">
        <f t="shared" si="5"/>
        <v>0.92838196286472197</v>
      </c>
      <c r="S9" s="943"/>
      <c r="T9" s="89">
        <v>0.54166666666666663</v>
      </c>
      <c r="U9" s="89">
        <v>0.58194444444444438</v>
      </c>
      <c r="V9" s="532">
        <v>7</v>
      </c>
      <c r="W9" s="529">
        <f t="shared" si="8"/>
        <v>57.999999999999957</v>
      </c>
      <c r="X9" s="53"/>
      <c r="Y9" s="53"/>
      <c r="Z9" s="54"/>
      <c r="AA9" s="54"/>
      <c r="AB9" s="928"/>
      <c r="AC9" s="928"/>
      <c r="AD9" s="545"/>
      <c r="AE9" s="545"/>
      <c r="AF9" s="48">
        <f t="shared" si="6"/>
        <v>-198.31034482758469</v>
      </c>
      <c r="AG9" s="536">
        <f t="shared" si="7"/>
        <v>0.92838196286472208</v>
      </c>
      <c r="AH9" s="943"/>
    </row>
    <row r="10" spans="1:34" ht="19.2" customHeight="1">
      <c r="A10" s="976"/>
      <c r="B10" s="40" t="s">
        <v>100</v>
      </c>
      <c r="C10" s="41"/>
      <c r="D10" s="42" t="s">
        <v>170</v>
      </c>
      <c r="E10" s="43"/>
      <c r="F10" s="273">
        <v>43.96</v>
      </c>
      <c r="G10" s="44">
        <v>1156</v>
      </c>
      <c r="H10" s="45">
        <f t="shared" si="0"/>
        <v>50817.760000000002</v>
      </c>
      <c r="I10" s="529"/>
      <c r="J10" s="46">
        <v>19</v>
      </c>
      <c r="K10" s="44">
        <v>2400</v>
      </c>
      <c r="L10" s="47">
        <v>126.31578947368421</v>
      </c>
      <c r="M10" s="530">
        <v>19</v>
      </c>
      <c r="N10" s="44">
        <f>G10/W10*60</f>
        <v>2237.4193548387061</v>
      </c>
      <c r="O10" s="47">
        <f>N10/M10</f>
        <v>117.75891341256347</v>
      </c>
      <c r="P10" s="48">
        <f>M10-J10</f>
        <v>0</v>
      </c>
      <c r="Q10" s="49">
        <f>O10-L10</f>
        <v>-8.5568760611207324</v>
      </c>
      <c r="R10" s="536">
        <f>O10/L10</f>
        <v>0.93225806451612758</v>
      </c>
      <c r="S10" s="944"/>
      <c r="T10" s="89">
        <v>0.58611111111111103</v>
      </c>
      <c r="U10" s="89">
        <v>0.60763888888888884</v>
      </c>
      <c r="V10" s="532">
        <v>6</v>
      </c>
      <c r="W10" s="529">
        <f t="shared" si="8"/>
        <v>31.00000000000005</v>
      </c>
      <c r="X10" s="53">
        <v>0.58611111111111114</v>
      </c>
      <c r="Y10" s="53">
        <v>0.59583333333333333</v>
      </c>
      <c r="Z10" s="54"/>
      <c r="AA10" s="54"/>
      <c r="AB10" s="928"/>
      <c r="AC10" s="928"/>
      <c r="AD10" s="545"/>
      <c r="AE10" s="545"/>
      <c r="AF10" s="48">
        <f>N10-K10</f>
        <v>-162.58064516129389</v>
      </c>
      <c r="AG10" s="536">
        <f>N10/K10</f>
        <v>0.93225806451612758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3234.7</v>
      </c>
      <c r="H11" s="45">
        <f t="shared" si="0"/>
        <v>122271.65999999999</v>
      </c>
      <c r="I11" s="529"/>
      <c r="J11" s="46">
        <v>20</v>
      </c>
      <c r="K11" s="44">
        <v>2769</v>
      </c>
      <c r="L11" s="47">
        <v>138.44999999999999</v>
      </c>
      <c r="M11" s="530">
        <v>19</v>
      </c>
      <c r="N11" s="44">
        <f>G11/W11*60</f>
        <v>2553.7105263157873</v>
      </c>
      <c r="O11" s="47">
        <f>N11/M11</f>
        <v>134.40581717451514</v>
      </c>
      <c r="P11" s="48">
        <f>M11-J11</f>
        <v>-1</v>
      </c>
      <c r="Q11" s="49">
        <f>O11-L11</f>
        <v>-4.0441828254848531</v>
      </c>
      <c r="R11" s="536">
        <f>O11/L11</f>
        <v>0.97078957872528093</v>
      </c>
      <c r="S11" s="944"/>
      <c r="T11" s="89">
        <v>0.62222222222222212</v>
      </c>
      <c r="U11" s="89">
        <v>0.67499999999999993</v>
      </c>
      <c r="V11" s="532">
        <v>21</v>
      </c>
      <c r="W11" s="529">
        <f t="shared" si="8"/>
        <v>76.000000000000057</v>
      </c>
      <c r="X11" s="53"/>
      <c r="Y11" s="53"/>
      <c r="Z11" s="54"/>
      <c r="AA11" s="54"/>
      <c r="AB11" s="928"/>
      <c r="AC11" s="928"/>
      <c r="AD11" s="545"/>
      <c r="AE11" s="545">
        <v>1</v>
      </c>
      <c r="AF11" s="48">
        <f>N11-K11</f>
        <v>-215.28947368421268</v>
      </c>
      <c r="AG11" s="536">
        <f>N11/K11</f>
        <v>0.92225009978901673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29"/>
      <c r="J12" s="46"/>
      <c r="K12" s="44"/>
      <c r="L12" s="47"/>
      <c r="M12" s="530"/>
      <c r="N12" s="44"/>
      <c r="O12" s="47"/>
      <c r="P12" s="48"/>
      <c r="Q12" s="49"/>
      <c r="R12" s="536"/>
      <c r="S12" s="944"/>
      <c r="T12" s="89"/>
      <c r="U12" s="89"/>
      <c r="V12" s="532"/>
      <c r="W12" s="529">
        <f t="shared" si="8"/>
        <v>0</v>
      </c>
      <c r="X12" s="53"/>
      <c r="Y12" s="53"/>
      <c r="Z12" s="54"/>
      <c r="AA12" s="54"/>
      <c r="AB12" s="928"/>
      <c r="AC12" s="928"/>
      <c r="AD12" s="545"/>
      <c r="AE12" s="545"/>
      <c r="AF12" s="48">
        <f t="shared" si="6"/>
        <v>0</v>
      </c>
      <c r="AG12" s="536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33"/>
      <c r="J13" s="46"/>
      <c r="K13" s="44"/>
      <c r="L13" s="47"/>
      <c r="M13" s="62"/>
      <c r="N13" s="44"/>
      <c r="O13" s="47"/>
      <c r="P13" s="48"/>
      <c r="Q13" s="49"/>
      <c r="R13" s="536"/>
      <c r="S13" s="944"/>
      <c r="T13" s="89"/>
      <c r="U13" s="89"/>
      <c r="V13" s="533"/>
      <c r="W13" s="529">
        <f t="shared" si="8"/>
        <v>0</v>
      </c>
      <c r="X13" s="64"/>
      <c r="Y13" s="64"/>
      <c r="Z13" s="54"/>
      <c r="AA13" s="54"/>
      <c r="AB13" s="928"/>
      <c r="AC13" s="928"/>
      <c r="AD13" s="545"/>
      <c r="AE13" s="545"/>
      <c r="AF13" s="48">
        <f t="shared" si="6"/>
        <v>0</v>
      </c>
      <c r="AG13" s="536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33"/>
      <c r="J14" s="46"/>
      <c r="K14" s="44"/>
      <c r="L14" s="47"/>
      <c r="M14" s="62"/>
      <c r="N14" s="44"/>
      <c r="O14" s="47"/>
      <c r="P14" s="48"/>
      <c r="Q14" s="49"/>
      <c r="R14" s="536"/>
      <c r="S14" s="944"/>
      <c r="T14" s="89"/>
      <c r="U14" s="89"/>
      <c r="V14" s="533"/>
      <c r="W14" s="529">
        <f t="shared" si="8"/>
        <v>0</v>
      </c>
      <c r="X14" s="64"/>
      <c r="Y14" s="64"/>
      <c r="Z14" s="54"/>
      <c r="AA14" s="54"/>
      <c r="AB14" s="928"/>
      <c r="AC14" s="928"/>
      <c r="AD14" s="545"/>
      <c r="AE14" s="545"/>
      <c r="AF14" s="48">
        <f t="shared" si="6"/>
        <v>0</v>
      </c>
      <c r="AG14" s="536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33"/>
      <c r="J15" s="46"/>
      <c r="K15" s="44"/>
      <c r="L15" s="47"/>
      <c r="M15" s="62"/>
      <c r="N15" s="68"/>
      <c r="O15" s="47"/>
      <c r="P15" s="48"/>
      <c r="Q15" s="49"/>
      <c r="R15" s="536"/>
      <c r="S15" s="944"/>
      <c r="T15" s="89"/>
      <c r="U15" s="89"/>
      <c r="V15" s="533"/>
      <c r="W15" s="529">
        <f t="shared" si="8"/>
        <v>0</v>
      </c>
      <c r="X15" s="64"/>
      <c r="Y15" s="64"/>
      <c r="Z15" s="54"/>
      <c r="AA15" s="54"/>
      <c r="AB15" s="928"/>
      <c r="AC15" s="928"/>
      <c r="AD15" s="545"/>
      <c r="AE15" s="545"/>
      <c r="AF15" s="48">
        <f t="shared" si="6"/>
        <v>0</v>
      </c>
      <c r="AG15" s="536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33"/>
      <c r="J16" s="46"/>
      <c r="K16" s="44"/>
      <c r="L16" s="47"/>
      <c r="M16" s="62"/>
      <c r="N16" s="68"/>
      <c r="O16" s="47"/>
      <c r="P16" s="48"/>
      <c r="Q16" s="49"/>
      <c r="R16" s="536"/>
      <c r="S16" s="944"/>
      <c r="T16" s="89"/>
      <c r="U16" s="89"/>
      <c r="V16" s="533"/>
      <c r="W16" s="529">
        <f t="shared" si="8"/>
        <v>0</v>
      </c>
      <c r="X16" s="64"/>
      <c r="Y16" s="64"/>
      <c r="Z16" s="54"/>
      <c r="AA16" s="54"/>
      <c r="AB16" s="928"/>
      <c r="AC16" s="928"/>
      <c r="AD16" s="545"/>
      <c r="AE16" s="545"/>
      <c r="AF16" s="48">
        <f t="shared" si="6"/>
        <v>0</v>
      </c>
      <c r="AG16" s="536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709</v>
      </c>
      <c r="D17" s="938" t="s">
        <v>710</v>
      </c>
      <c r="E17" s="93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2414.5612017237931</v>
      </c>
      <c r="O17" s="73">
        <f t="shared" si="9"/>
        <v>132.47779671956897</v>
      </c>
      <c r="P17" s="65">
        <f t="shared" ref="P17:P24" si="10">M17-J17</f>
        <v>-0.28571428571428825</v>
      </c>
      <c r="Q17" s="74">
        <f t="shared" ref="Q17:Q24" si="11">O17-L17</f>
        <v>-6.8795009363354893</v>
      </c>
      <c r="R17" s="75">
        <f>O17/L17</f>
        <v>0.95063408194580468</v>
      </c>
      <c r="S17" s="944"/>
      <c r="T17" s="89"/>
      <c r="U17" s="89"/>
      <c r="V17" s="5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1</v>
      </c>
      <c r="AF17" s="65">
        <f t="shared" si="6"/>
        <v>-164.15308399049263</v>
      </c>
      <c r="AG17" s="537">
        <f t="shared" si="7"/>
        <v>0.9363430509149937</v>
      </c>
      <c r="AH17" s="944"/>
    </row>
    <row r="18" spans="1:34" ht="19.2" customHeight="1">
      <c r="A18" s="926" t="s">
        <v>711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563</v>
      </c>
      <c r="H18" s="84">
        <f t="shared" ref="H18:H29" si="12">F18*G18</f>
        <v>15482.5</v>
      </c>
      <c r="I18" s="54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1535.4545454545455</v>
      </c>
      <c r="O18" s="86">
        <f t="shared" ref="O18:O24" si="14">N18/M18</f>
        <v>127.95454545454545</v>
      </c>
      <c r="P18" s="54">
        <f t="shared" si="10"/>
        <v>0</v>
      </c>
      <c r="Q18" s="88">
        <f t="shared" si="11"/>
        <v>-38.712121212121204</v>
      </c>
      <c r="R18" s="539">
        <f t="shared" ref="R18:R24" si="15">O18/L18</f>
        <v>0.76772727272727281</v>
      </c>
      <c r="S18" s="927">
        <f>R30</f>
        <v>0.89194828139075599</v>
      </c>
      <c r="T18" s="89">
        <v>0.125</v>
      </c>
      <c r="U18" s="89">
        <v>0.14027777777777778</v>
      </c>
      <c r="V18" s="545">
        <v>5</v>
      </c>
      <c r="W18" s="90">
        <f>(U18-T18)*24*60</f>
        <v>22</v>
      </c>
      <c r="X18" s="86"/>
      <c r="Y18" s="86"/>
      <c r="Z18" s="54"/>
      <c r="AA18" s="54"/>
      <c r="AB18" s="928"/>
      <c r="AC18" s="928"/>
      <c r="AD18" s="545"/>
      <c r="AE18" s="545"/>
      <c r="AF18" s="91">
        <f t="shared" si="6"/>
        <v>-464.5454545454545</v>
      </c>
      <c r="AG18" s="92">
        <f t="shared" si="7"/>
        <v>0.7677272727272727</v>
      </c>
      <c r="AH18" s="969">
        <f>AG30</f>
        <v>0.90170436795665287</v>
      </c>
    </row>
    <row r="19" spans="1:34" ht="19.2" customHeight="1">
      <c r="A19" s="926"/>
      <c r="B19" s="543" t="s">
        <v>102</v>
      </c>
      <c r="C19" s="542"/>
      <c r="D19" s="82" t="s">
        <v>168</v>
      </c>
      <c r="E19" s="83"/>
      <c r="F19" s="273">
        <v>44.3</v>
      </c>
      <c r="G19" s="57">
        <v>1469</v>
      </c>
      <c r="H19" s="84">
        <f t="shared" si="12"/>
        <v>65076.7</v>
      </c>
      <c r="I19" s="54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1469.0000000000002</v>
      </c>
      <c r="O19" s="95">
        <f t="shared" si="14"/>
        <v>81.611111111111128</v>
      </c>
      <c r="P19" s="54">
        <f t="shared" si="10"/>
        <v>0</v>
      </c>
      <c r="Q19" s="88">
        <f t="shared" si="11"/>
        <v>-5.3333333333333144</v>
      </c>
      <c r="R19" s="539">
        <f t="shared" si="15"/>
        <v>0.9386581469648565</v>
      </c>
      <c r="S19" s="927"/>
      <c r="T19" s="89">
        <v>0.1451388888888889</v>
      </c>
      <c r="U19" s="89">
        <v>0.18680555555555556</v>
      </c>
      <c r="V19" s="545">
        <v>7</v>
      </c>
      <c r="W19" s="90">
        <f>(U19-T19)*24*60</f>
        <v>59.999999999999986</v>
      </c>
      <c r="X19" s="96"/>
      <c r="Y19" s="96"/>
      <c r="Z19" s="54"/>
      <c r="AA19" s="54"/>
      <c r="AB19" s="928"/>
      <c r="AC19" s="928"/>
      <c r="AD19" s="545"/>
      <c r="AE19" s="545"/>
      <c r="AF19" s="48">
        <f t="shared" si="6"/>
        <v>-95.999999999999773</v>
      </c>
      <c r="AG19" s="536">
        <f t="shared" si="7"/>
        <v>0.93865814696485639</v>
      </c>
      <c r="AH19" s="970"/>
    </row>
    <row r="20" spans="1:34" ht="19.2" customHeight="1">
      <c r="A20" s="926"/>
      <c r="B20" s="543" t="s">
        <v>102</v>
      </c>
      <c r="C20" s="55"/>
      <c r="D20" s="42" t="s">
        <v>174</v>
      </c>
      <c r="E20" s="83"/>
      <c r="F20" s="273">
        <v>49.91</v>
      </c>
      <c r="G20" s="57">
        <v>1518.3</v>
      </c>
      <c r="H20" s="84">
        <f t="shared" si="12"/>
        <v>75778.352999999988</v>
      </c>
      <c r="I20" s="54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1469.3225806451617</v>
      </c>
      <c r="O20" s="95">
        <f t="shared" si="14"/>
        <v>86.430740037950684</v>
      </c>
      <c r="P20" s="54">
        <f t="shared" si="10"/>
        <v>0</v>
      </c>
      <c r="Q20" s="88">
        <f t="shared" si="11"/>
        <v>-5.6280834914610836</v>
      </c>
      <c r="R20" s="539">
        <f t="shared" si="15"/>
        <v>0.9388642687828509</v>
      </c>
      <c r="S20" s="927"/>
      <c r="T20" s="89">
        <v>0.19097222222222224</v>
      </c>
      <c r="U20" s="89">
        <v>0.23402777777777778</v>
      </c>
      <c r="V20" s="545">
        <v>6</v>
      </c>
      <c r="W20" s="90">
        <f t="shared" ref="W20:W29" si="16">(U20-T20)*24*60</f>
        <v>61.999999999999979</v>
      </c>
      <c r="X20" s="96">
        <v>0.19513888888888889</v>
      </c>
      <c r="Y20" s="96">
        <v>0.20486111111111113</v>
      </c>
      <c r="Z20" s="54"/>
      <c r="AA20" s="54"/>
      <c r="AB20" s="928"/>
      <c r="AC20" s="928"/>
      <c r="AD20" s="545"/>
      <c r="AE20" s="545"/>
      <c r="AF20" s="91">
        <f t="shared" si="6"/>
        <v>-95.677419354838321</v>
      </c>
      <c r="AG20" s="92">
        <f t="shared" si="7"/>
        <v>0.9388642687828509</v>
      </c>
      <c r="AH20" s="970"/>
    </row>
    <row r="21" spans="1:34" ht="19.2" customHeight="1">
      <c r="A21" s="926"/>
      <c r="B21" s="543" t="s">
        <v>102</v>
      </c>
      <c r="C21" s="97"/>
      <c r="D21" s="98" t="s">
        <v>164</v>
      </c>
      <c r="E21" s="43"/>
      <c r="F21" s="273">
        <v>50.67</v>
      </c>
      <c r="G21" s="44">
        <v>2261</v>
      </c>
      <c r="H21" s="84">
        <f t="shared" si="12"/>
        <v>114564.87000000001</v>
      </c>
      <c r="I21" s="53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1413.1250000000005</v>
      </c>
      <c r="O21" s="95">
        <f t="shared" si="14"/>
        <v>74.375000000000028</v>
      </c>
      <c r="P21" s="54">
        <f t="shared" si="10"/>
        <v>0</v>
      </c>
      <c r="Q21" s="88">
        <f t="shared" si="11"/>
        <v>-4.5723684210526017</v>
      </c>
      <c r="R21" s="539">
        <f t="shared" si="15"/>
        <v>0.94208333333333372</v>
      </c>
      <c r="S21" s="927"/>
      <c r="T21" s="89">
        <v>0.24930555555555556</v>
      </c>
      <c r="U21" s="89">
        <v>0.31597222222222221</v>
      </c>
      <c r="V21" s="545">
        <v>22</v>
      </c>
      <c r="W21" s="90">
        <f t="shared" si="16"/>
        <v>95.999999999999972</v>
      </c>
      <c r="X21" s="96"/>
      <c r="Y21" s="96"/>
      <c r="Z21" s="54"/>
      <c r="AA21" s="54"/>
      <c r="AB21" s="928"/>
      <c r="AC21" s="928"/>
      <c r="AD21" s="545">
        <v>1</v>
      </c>
      <c r="AE21" s="545"/>
      <c r="AF21" s="48">
        <f t="shared" si="6"/>
        <v>-86.874999999999545</v>
      </c>
      <c r="AG21" s="536">
        <f t="shared" si="7"/>
        <v>0.94208333333333361</v>
      </c>
      <c r="AH21" s="971"/>
    </row>
    <row r="22" spans="1:34" ht="19.2" customHeight="1">
      <c r="A22" s="926"/>
      <c r="B22" s="543" t="s">
        <v>102</v>
      </c>
      <c r="C22" s="97"/>
      <c r="D22" s="42" t="s">
        <v>187</v>
      </c>
      <c r="E22" s="43"/>
      <c r="F22" s="273">
        <v>53.27</v>
      </c>
      <c r="G22" s="44">
        <v>2279.1999999999998</v>
      </c>
      <c r="H22" s="84">
        <f t="shared" si="12"/>
        <v>121412.984</v>
      </c>
      <c r="I22" s="53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1367.5200000000002</v>
      </c>
      <c r="O22" s="95">
        <f t="shared" si="14"/>
        <v>80.44235294117648</v>
      </c>
      <c r="P22" s="54">
        <f t="shared" si="10"/>
        <v>0</v>
      </c>
      <c r="Q22" s="88">
        <f t="shared" si="11"/>
        <v>-11.616470588235288</v>
      </c>
      <c r="R22" s="539">
        <f t="shared" si="15"/>
        <v>0.87381469648562304</v>
      </c>
      <c r="S22" s="927"/>
      <c r="T22" s="89">
        <v>0.32152777777777775</v>
      </c>
      <c r="U22" s="89">
        <v>0.39097222222222217</v>
      </c>
      <c r="V22" s="545">
        <v>8</v>
      </c>
      <c r="W22" s="90">
        <f t="shared" si="16"/>
        <v>99.999999999999972</v>
      </c>
      <c r="X22" s="96">
        <v>0.35625000000000001</v>
      </c>
      <c r="Y22" s="96">
        <v>0.3659722222222222</v>
      </c>
      <c r="Z22" s="54"/>
      <c r="AA22" s="54"/>
      <c r="AB22" s="928"/>
      <c r="AC22" s="928"/>
      <c r="AD22" s="545"/>
      <c r="AE22" s="545"/>
      <c r="AF22" s="91">
        <f t="shared" si="6"/>
        <v>-197.47999999999979</v>
      </c>
      <c r="AG22" s="92">
        <f t="shared" si="7"/>
        <v>0.87381469648562315</v>
      </c>
      <c r="AH22" s="971"/>
    </row>
    <row r="23" spans="1:34" ht="19.2" customHeight="1">
      <c r="A23" s="926"/>
      <c r="B23" s="543" t="s">
        <v>100</v>
      </c>
      <c r="C23" s="97"/>
      <c r="D23" s="42" t="s">
        <v>188</v>
      </c>
      <c r="E23" s="43"/>
      <c r="F23" s="273">
        <v>48.4</v>
      </c>
      <c r="G23" s="44">
        <v>1543</v>
      </c>
      <c r="H23" s="84">
        <f t="shared" si="12"/>
        <v>74681.2</v>
      </c>
      <c r="I23" s="532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2373.8461538461524</v>
      </c>
      <c r="O23" s="95">
        <f t="shared" si="14"/>
        <v>131.8803418803418</v>
      </c>
      <c r="P23" s="54">
        <f t="shared" si="10"/>
        <v>1</v>
      </c>
      <c r="Q23" s="88">
        <f t="shared" si="11"/>
        <v>-19.35495223730527</v>
      </c>
      <c r="R23" s="539">
        <f t="shared" si="15"/>
        <v>0.87202093036398698</v>
      </c>
      <c r="S23" s="927"/>
      <c r="T23" s="89">
        <v>0.43124999999999991</v>
      </c>
      <c r="U23" s="89">
        <v>0.45833333333333326</v>
      </c>
      <c r="V23" s="545">
        <v>5</v>
      </c>
      <c r="W23" s="90">
        <f t="shared" si="16"/>
        <v>39.000000000000021</v>
      </c>
      <c r="X23" s="96"/>
      <c r="Y23" s="96"/>
      <c r="Z23" s="54"/>
      <c r="AA23" s="54"/>
      <c r="AB23" s="928"/>
      <c r="AC23" s="928"/>
      <c r="AD23" s="545"/>
      <c r="AE23" s="545"/>
      <c r="AF23" s="48">
        <f t="shared" si="6"/>
        <v>-197.15384615384755</v>
      </c>
      <c r="AG23" s="536">
        <f t="shared" si="7"/>
        <v>0.92331627920892745</v>
      </c>
      <c r="AH23" s="971"/>
    </row>
    <row r="24" spans="1:34" ht="19.2" customHeight="1">
      <c r="A24" s="926"/>
      <c r="B24" s="543" t="s">
        <v>100</v>
      </c>
      <c r="C24" s="81"/>
      <c r="D24" s="82" t="s">
        <v>59</v>
      </c>
      <c r="E24" s="83"/>
      <c r="F24" s="273">
        <v>36.729999999999997</v>
      </c>
      <c r="G24" s="57">
        <v>2094</v>
      </c>
      <c r="H24" s="84">
        <f t="shared" si="12"/>
        <v>76912.62</v>
      </c>
      <c r="I24" s="532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2243.5714285714303</v>
      </c>
      <c r="O24" s="95">
        <f t="shared" si="14"/>
        <v>131.97478991596648</v>
      </c>
      <c r="P24" s="54">
        <f t="shared" si="10"/>
        <v>-1</v>
      </c>
      <c r="Q24" s="88">
        <f t="shared" si="11"/>
        <v>-1.3585434173668602</v>
      </c>
      <c r="R24" s="539">
        <f t="shared" si="15"/>
        <v>0.9898109243697486</v>
      </c>
      <c r="S24" s="927"/>
      <c r="T24" s="89">
        <v>0.46249999999999991</v>
      </c>
      <c r="U24" s="89">
        <v>0.50138888888888877</v>
      </c>
      <c r="V24" s="545">
        <v>6</v>
      </c>
      <c r="W24" s="90">
        <f t="shared" si="16"/>
        <v>55.999999999999957</v>
      </c>
      <c r="X24" s="96"/>
      <c r="Y24" s="96"/>
      <c r="Z24" s="54"/>
      <c r="AA24" s="54"/>
      <c r="AB24" s="928"/>
      <c r="AC24" s="928"/>
      <c r="AD24" s="545"/>
      <c r="AE24" s="545"/>
      <c r="AF24" s="91">
        <f t="shared" si="6"/>
        <v>-156.42857142856974</v>
      </c>
      <c r="AG24" s="92">
        <f t="shared" si="7"/>
        <v>0.93482142857142925</v>
      </c>
      <c r="AH24" s="971"/>
    </row>
    <row r="25" spans="1:34" ht="19.2" customHeight="1">
      <c r="A25" s="926"/>
      <c r="B25" s="54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9"/>
      <c r="S25" s="927"/>
      <c r="T25" s="89"/>
      <c r="U25" s="89"/>
      <c r="V25" s="545"/>
      <c r="W25" s="90">
        <f t="shared" si="16"/>
        <v>0</v>
      </c>
      <c r="X25" s="545"/>
      <c r="Y25" s="545"/>
      <c r="Z25" s="54"/>
      <c r="AA25" s="54"/>
      <c r="AB25" s="928"/>
      <c r="AC25" s="928"/>
      <c r="AD25" s="545"/>
      <c r="AE25" s="545"/>
      <c r="AF25" s="48">
        <f t="shared" si="6"/>
        <v>0</v>
      </c>
      <c r="AG25" s="536" t="e">
        <f t="shared" si="7"/>
        <v>#DIV/0!</v>
      </c>
      <c r="AH25" s="971"/>
    </row>
    <row r="26" spans="1:34" ht="19.2" customHeight="1">
      <c r="A26" s="926"/>
      <c r="B26" s="54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39"/>
      <c r="S26" s="927"/>
      <c r="T26" s="89"/>
      <c r="U26" s="89"/>
      <c r="V26" s="545"/>
      <c r="W26" s="90">
        <f t="shared" si="16"/>
        <v>0</v>
      </c>
      <c r="X26" s="545"/>
      <c r="Y26" s="545"/>
      <c r="Z26" s="54"/>
      <c r="AA26" s="54"/>
      <c r="AB26" s="928"/>
      <c r="AC26" s="928"/>
      <c r="AD26" s="545"/>
      <c r="AE26" s="545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39"/>
      <c r="S27" s="927"/>
      <c r="T27" s="89"/>
      <c r="U27" s="89"/>
      <c r="V27" s="545"/>
      <c r="W27" s="90">
        <f t="shared" si="16"/>
        <v>0</v>
      </c>
      <c r="X27" s="545"/>
      <c r="Y27" s="545"/>
      <c r="Z27" s="54"/>
      <c r="AA27" s="54"/>
      <c r="AB27" s="928"/>
      <c r="AC27" s="928"/>
      <c r="AD27" s="545"/>
      <c r="AE27" s="545"/>
      <c r="AF27" s="48">
        <f t="shared" si="6"/>
        <v>0</v>
      </c>
      <c r="AG27" s="536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39"/>
      <c r="S28" s="927"/>
      <c r="T28" s="89"/>
      <c r="U28" s="89"/>
      <c r="V28" s="545"/>
      <c r="W28" s="90">
        <f t="shared" si="16"/>
        <v>0</v>
      </c>
      <c r="X28" s="545"/>
      <c r="Y28" s="545"/>
      <c r="Z28" s="54"/>
      <c r="AA28" s="54"/>
      <c r="AB28" s="928"/>
      <c r="AC28" s="928"/>
      <c r="AD28" s="545"/>
      <c r="AE28" s="545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9"/>
      <c r="S29" s="927"/>
      <c r="T29" s="89"/>
      <c r="U29" s="89"/>
      <c r="V29" s="545"/>
      <c r="W29" s="90">
        <f t="shared" si="16"/>
        <v>0</v>
      </c>
      <c r="X29" s="545"/>
      <c r="Y29" s="545"/>
      <c r="Z29" s="54"/>
      <c r="AA29" s="54"/>
      <c r="AB29" s="928"/>
      <c r="AC29" s="928"/>
      <c r="AD29" s="545"/>
      <c r="AE29" s="545"/>
      <c r="AF29" s="48">
        <f t="shared" si="6"/>
        <v>0</v>
      </c>
      <c r="AG29" s="536"/>
      <c r="AH29" s="971"/>
    </row>
    <row r="30" spans="1:34" ht="19.2" customHeight="1">
      <c r="A30" s="926"/>
      <c r="B30" s="99">
        <v>0</v>
      </c>
      <c r="C30" s="100" t="s">
        <v>712</v>
      </c>
      <c r="D30" s="973" t="s">
        <v>230</v>
      </c>
      <c r="E30" s="973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16.857142857142858</v>
      </c>
      <c r="N30" s="101">
        <f t="shared" si="17"/>
        <v>1695.977101216756</v>
      </c>
      <c r="O30" s="104">
        <f t="shared" si="17"/>
        <v>102.09555447729888</v>
      </c>
      <c r="P30" s="54">
        <f t="shared" ref="P30:P37" si="18">M30-J30</f>
        <v>0</v>
      </c>
      <c r="Q30" s="88">
        <f t="shared" ref="Q30:Q37" si="19">O30-L30</f>
        <v>-12.367981814410797</v>
      </c>
      <c r="R30" s="105">
        <f t="shared" ref="R30:R37" si="20">O30/L30</f>
        <v>0.89194828139075599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-184.88004164038693</v>
      </c>
      <c r="AG30" s="109">
        <f t="shared" ref="AG30" si="21">N30/K30</f>
        <v>0.90170436795665287</v>
      </c>
      <c r="AH30" s="972"/>
    </row>
    <row r="31" spans="1:34" ht="19.2" customHeight="1">
      <c r="A31" s="96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1571.7</v>
      </c>
      <c r="H31" s="112">
        <f t="shared" ref="H31:H41" si="22">F31*G31</f>
        <v>41650.050000000003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1598.3389830508477</v>
      </c>
      <c r="O31" s="115">
        <f t="shared" ref="O31:O37" si="24">N31/M31</f>
        <v>133.19491525423732</v>
      </c>
      <c r="P31" s="116">
        <f t="shared" si="18"/>
        <v>0</v>
      </c>
      <c r="Q31" s="117">
        <f t="shared" si="19"/>
        <v>-33.471751412429342</v>
      </c>
      <c r="R31" s="540">
        <f t="shared" si="20"/>
        <v>0.79916949152542394</v>
      </c>
      <c r="S31" s="964">
        <f>R43</f>
        <v>0.87993264751546918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-401.66101694915233</v>
      </c>
      <c r="AG31" s="120">
        <f t="shared" si="7"/>
        <v>0.79916949152542383</v>
      </c>
      <c r="AH31" s="942">
        <f>AG43</f>
        <v>0.85402348731436073</v>
      </c>
    </row>
    <row r="32" spans="1:34" ht="19.2" customHeight="1">
      <c r="A32" s="956"/>
      <c r="B32" s="121" t="s">
        <v>104</v>
      </c>
      <c r="C32" s="122"/>
      <c r="D32" s="42" t="s">
        <v>61</v>
      </c>
      <c r="E32" s="43"/>
      <c r="F32" s="273">
        <v>35.33</v>
      </c>
      <c r="G32" s="134">
        <v>1062.5999999999999</v>
      </c>
      <c r="H32" s="84">
        <f t="shared" si="22"/>
        <v>37541.657999999996</v>
      </c>
      <c r="I32" s="52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1875.1764705882351</v>
      </c>
      <c r="O32" s="47">
        <f t="shared" si="24"/>
        <v>156.26470588235293</v>
      </c>
      <c r="P32" s="116">
        <f t="shared" si="18"/>
        <v>0</v>
      </c>
      <c r="Q32" s="49">
        <f t="shared" si="19"/>
        <v>-20.235294117647072</v>
      </c>
      <c r="R32" s="536">
        <f t="shared" si="20"/>
        <v>0.88535244125978996</v>
      </c>
      <c r="S32" s="927"/>
      <c r="T32" s="89">
        <v>0.17083333333333334</v>
      </c>
      <c r="U32" s="89">
        <v>0.19444444444444445</v>
      </c>
      <c r="V32" s="142">
        <v>7</v>
      </c>
      <c r="W32" s="90">
        <f t="shared" si="25"/>
        <v>34</v>
      </c>
      <c r="X32" s="123"/>
      <c r="Y32" s="123"/>
      <c r="Z32" s="124"/>
      <c r="AA32" s="124"/>
      <c r="AB32" s="928"/>
      <c r="AC32" s="928"/>
      <c r="AD32" s="545"/>
      <c r="AE32" s="545"/>
      <c r="AF32" s="48">
        <f t="shared" si="6"/>
        <v>-242.82352941176487</v>
      </c>
      <c r="AG32" s="536">
        <f t="shared" si="7"/>
        <v>0.88535244125978996</v>
      </c>
      <c r="AH32" s="943"/>
    </row>
    <row r="33" spans="1:34" ht="19.2" customHeight="1">
      <c r="A33" s="956"/>
      <c r="B33" s="121" t="s">
        <v>104</v>
      </c>
      <c r="C33" s="545"/>
      <c r="D33" s="42" t="s">
        <v>87</v>
      </c>
      <c r="E33" s="83"/>
      <c r="F33" s="273">
        <v>34.229999999999997</v>
      </c>
      <c r="G33" s="134">
        <v>1726.8</v>
      </c>
      <c r="H33" s="84">
        <f t="shared" si="22"/>
        <v>59108.363999999994</v>
      </c>
      <c r="I33" s="54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1992.4615384615395</v>
      </c>
      <c r="O33" s="47">
        <f t="shared" si="24"/>
        <v>153.26627218934919</v>
      </c>
      <c r="P33" s="116">
        <f t="shared" si="18"/>
        <v>0</v>
      </c>
      <c r="Q33" s="49">
        <f t="shared" si="19"/>
        <v>-19.810650887573871</v>
      </c>
      <c r="R33" s="536">
        <f t="shared" si="20"/>
        <v>0.88553846153846205</v>
      </c>
      <c r="S33" s="927"/>
      <c r="T33" s="89">
        <v>0.19861111111111113</v>
      </c>
      <c r="U33" s="89">
        <v>0.23472222222222222</v>
      </c>
      <c r="V33" s="142">
        <v>6</v>
      </c>
      <c r="W33" s="90">
        <f t="shared" si="25"/>
        <v>51.999999999999972</v>
      </c>
      <c r="X33" s="123">
        <v>0.21875</v>
      </c>
      <c r="Y33" s="123">
        <v>0.22847222222222222</v>
      </c>
      <c r="Z33" s="124"/>
      <c r="AA33" s="124"/>
      <c r="AB33" s="928"/>
      <c r="AC33" s="928"/>
      <c r="AD33" s="545">
        <v>1</v>
      </c>
      <c r="AE33" s="545"/>
      <c r="AF33" s="48">
        <f t="shared" si="6"/>
        <v>-257.53846153846052</v>
      </c>
      <c r="AG33" s="125">
        <f t="shared" si="7"/>
        <v>0.88553846153846194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693</v>
      </c>
      <c r="H34" s="84">
        <f t="shared" si="22"/>
        <v>17505.18</v>
      </c>
      <c r="I34" s="54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1979.9999999999991</v>
      </c>
      <c r="O34" s="47">
        <f t="shared" si="24"/>
        <v>282.85714285714272</v>
      </c>
      <c r="P34" s="116">
        <f t="shared" si="18"/>
        <v>0</v>
      </c>
      <c r="Q34" s="49">
        <f t="shared" si="19"/>
        <v>-31.428571428571558</v>
      </c>
      <c r="R34" s="536">
        <f t="shared" si="20"/>
        <v>0.89999999999999958</v>
      </c>
      <c r="S34" s="927"/>
      <c r="T34" s="89">
        <v>0.25</v>
      </c>
      <c r="U34" s="89">
        <v>0.26458333333333334</v>
      </c>
      <c r="V34" s="137">
        <v>22</v>
      </c>
      <c r="W34" s="90">
        <f t="shared" si="25"/>
        <v>21.000000000000007</v>
      </c>
      <c r="X34" s="123"/>
      <c r="Y34" s="123"/>
      <c r="Z34" s="124"/>
      <c r="AA34" s="124"/>
      <c r="AB34" s="928"/>
      <c r="AC34" s="928"/>
      <c r="AD34" s="545"/>
      <c r="AE34" s="545"/>
      <c r="AF34" s="48">
        <f t="shared" si="6"/>
        <v>-220.00000000000091</v>
      </c>
      <c r="AG34" s="125">
        <f t="shared" si="7"/>
        <v>0.89999999999999958</v>
      </c>
      <c r="AH34" s="943"/>
    </row>
    <row r="35" spans="1:34" ht="19.2" customHeight="1">
      <c r="A35" s="956"/>
      <c r="B35" s="121" t="s">
        <v>103</v>
      </c>
      <c r="C35" s="41"/>
      <c r="D35" s="150" t="s">
        <v>60</v>
      </c>
      <c r="E35" s="43"/>
      <c r="F35" s="273">
        <v>43.14</v>
      </c>
      <c r="G35" s="137">
        <v>1851</v>
      </c>
      <c r="H35" s="84">
        <f t="shared" si="22"/>
        <v>79852.14</v>
      </c>
      <c r="I35" s="53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1291.395348837209</v>
      </c>
      <c r="O35" s="47">
        <f t="shared" si="24"/>
        <v>80.712209302325562</v>
      </c>
      <c r="P35" s="116">
        <f t="shared" si="18"/>
        <v>-1</v>
      </c>
      <c r="Q35" s="49">
        <f t="shared" si="19"/>
        <v>-7.5230848153214964</v>
      </c>
      <c r="R35" s="536">
        <f t="shared" si="20"/>
        <v>0.914738372093023</v>
      </c>
      <c r="S35" s="927"/>
      <c r="T35" s="89">
        <v>0.26874999999999999</v>
      </c>
      <c r="U35" s="89">
        <v>0.32847222222222222</v>
      </c>
      <c r="V35" s="134">
        <v>6</v>
      </c>
      <c r="W35" s="90">
        <f t="shared" si="25"/>
        <v>86.000000000000014</v>
      </c>
      <c r="X35" s="123">
        <v>0.29583333333333334</v>
      </c>
      <c r="Y35" s="123">
        <v>0.30624999999999997</v>
      </c>
      <c r="Z35" s="124"/>
      <c r="AA35" s="124"/>
      <c r="AB35" s="928"/>
      <c r="AC35" s="928"/>
      <c r="AD35" s="545"/>
      <c r="AE35" s="545"/>
      <c r="AF35" s="116">
        <f t="shared" si="6"/>
        <v>-208.60465116279101</v>
      </c>
      <c r="AG35" s="120">
        <f t="shared" si="7"/>
        <v>0.86093023255813927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2061</v>
      </c>
      <c r="H36" s="84">
        <f t="shared" si="22"/>
        <v>102864.51</v>
      </c>
      <c r="I36" s="54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1329.6774193548388</v>
      </c>
      <c r="O36" s="47">
        <f t="shared" si="24"/>
        <v>78.21631878557875</v>
      </c>
      <c r="P36" s="116">
        <f t="shared" si="18"/>
        <v>0</v>
      </c>
      <c r="Q36" s="49">
        <f t="shared" si="19"/>
        <v>-13.842504743833018</v>
      </c>
      <c r="R36" s="536">
        <f t="shared" si="20"/>
        <v>0.84963413377305985</v>
      </c>
      <c r="S36" s="927"/>
      <c r="T36" s="89">
        <v>0.33333333333333331</v>
      </c>
      <c r="U36" s="89">
        <v>0.39791666666666664</v>
      </c>
      <c r="V36" s="134">
        <v>7</v>
      </c>
      <c r="W36" s="90">
        <f t="shared" si="25"/>
        <v>92.999999999999986</v>
      </c>
      <c r="X36" s="123">
        <v>0.36736111111111108</v>
      </c>
      <c r="Y36" s="123">
        <v>0.37638888888888888</v>
      </c>
      <c r="Z36" s="124"/>
      <c r="AA36" s="124"/>
      <c r="AB36" s="928"/>
      <c r="AC36" s="928"/>
      <c r="AD36" s="545"/>
      <c r="AE36" s="545"/>
      <c r="AF36" s="48">
        <f t="shared" si="6"/>
        <v>-235.32258064516122</v>
      </c>
      <c r="AG36" s="536">
        <f t="shared" si="7"/>
        <v>0.84963413377305996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951</v>
      </c>
      <c r="H37" s="84">
        <f t="shared" si="22"/>
        <v>44630.43</v>
      </c>
      <c r="I37" s="545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1967.5862068965532</v>
      </c>
      <c r="O37" s="47">
        <f t="shared" si="24"/>
        <v>115.74036511156196</v>
      </c>
      <c r="P37" s="116">
        <f t="shared" si="18"/>
        <v>-2</v>
      </c>
      <c r="Q37" s="49">
        <f t="shared" si="19"/>
        <v>-10.575424362122249</v>
      </c>
      <c r="R37" s="536">
        <f t="shared" si="20"/>
        <v>0.91627789046653219</v>
      </c>
      <c r="S37" s="927"/>
      <c r="T37" s="89">
        <v>0.43819444444444439</v>
      </c>
      <c r="U37" s="89">
        <v>0.45833333333333326</v>
      </c>
      <c r="V37" s="134">
        <v>5</v>
      </c>
      <c r="W37" s="90">
        <f t="shared" si="25"/>
        <v>28.999999999999979</v>
      </c>
      <c r="X37" s="123"/>
      <c r="Y37" s="123"/>
      <c r="Z37" s="124"/>
      <c r="AA37" s="124"/>
      <c r="AB37" s="928"/>
      <c r="AC37" s="928"/>
      <c r="AD37" s="545"/>
      <c r="AE37" s="545"/>
      <c r="AF37" s="48">
        <f t="shared" si="6"/>
        <v>-432.41379310344678</v>
      </c>
      <c r="AG37" s="125">
        <f t="shared" si="7"/>
        <v>0.81982758620689722</v>
      </c>
      <c r="AH37" s="944"/>
    </row>
    <row r="38" spans="1:34" ht="19.2" customHeight="1">
      <c r="A38" s="956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3472</v>
      </c>
      <c r="H38" s="84">
        <f t="shared" si="22"/>
        <v>133602.56</v>
      </c>
      <c r="I38" s="545"/>
      <c r="J38" s="113">
        <v>19</v>
      </c>
      <c r="K38" s="94">
        <v>2769</v>
      </c>
      <c r="L38" s="95">
        <v>145.73684210526315</v>
      </c>
      <c r="M38" s="535">
        <v>18</v>
      </c>
      <c r="N38" s="44">
        <f t="shared" ref="N38" si="26">G38/W38*60</f>
        <v>2314.6666666666665</v>
      </c>
      <c r="O38" s="47">
        <f t="shared" ref="O38" si="27">N38/M38</f>
        <v>128.59259259259258</v>
      </c>
      <c r="P38" s="116">
        <f t="shared" ref="P38" si="28">M38-J38</f>
        <v>-1</v>
      </c>
      <c r="Q38" s="49">
        <f t="shared" ref="Q38" si="29">O38-L38</f>
        <v>-17.144249512670569</v>
      </c>
      <c r="R38" s="558">
        <f t="shared" ref="R38" si="30">O38/L38</f>
        <v>0.88236159597661945</v>
      </c>
      <c r="S38" s="927"/>
      <c r="T38" s="151">
        <v>0.4638888888888888</v>
      </c>
      <c r="U38" s="151">
        <v>0.5263888888888888</v>
      </c>
      <c r="V38" s="545">
        <v>8</v>
      </c>
      <c r="W38" s="90">
        <f t="shared" si="25"/>
        <v>90</v>
      </c>
      <c r="X38" s="123"/>
      <c r="Y38" s="123"/>
      <c r="Z38" s="124"/>
      <c r="AA38" s="124"/>
      <c r="AB38" s="928"/>
      <c r="AC38" s="928"/>
      <c r="AD38" s="545"/>
      <c r="AE38" s="545"/>
      <c r="AF38" s="48">
        <f t="shared" si="6"/>
        <v>-454.33333333333348</v>
      </c>
      <c r="AG38" s="125">
        <f t="shared" si="7"/>
        <v>0.83592151197784992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45"/>
      <c r="J39" s="113"/>
      <c r="K39" s="94"/>
      <c r="L39" s="95"/>
      <c r="M39" s="535" t="s">
        <v>15</v>
      </c>
      <c r="N39" s="44"/>
      <c r="O39" s="47"/>
      <c r="P39" s="116"/>
      <c r="Q39" s="49"/>
      <c r="R39" s="536"/>
      <c r="S39" s="927"/>
      <c r="T39" s="89"/>
      <c r="U39" s="89"/>
      <c r="V39" s="545"/>
      <c r="W39" s="90"/>
      <c r="X39" s="123"/>
      <c r="Y39" s="123"/>
      <c r="Z39" s="124"/>
      <c r="AA39" s="124"/>
      <c r="AB39" s="928"/>
      <c r="AC39" s="928"/>
      <c r="AD39" s="545"/>
      <c r="AE39" s="545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32"/>
      <c r="J40" s="46"/>
      <c r="K40" s="44"/>
      <c r="L40" s="47"/>
      <c r="M40" s="530" t="s">
        <v>15</v>
      </c>
      <c r="N40" s="44"/>
      <c r="O40" s="47"/>
      <c r="P40" s="116"/>
      <c r="Q40" s="49"/>
      <c r="R40" s="536"/>
      <c r="S40" s="927"/>
      <c r="T40" s="89"/>
      <c r="U40" s="89"/>
      <c r="V40" s="545"/>
      <c r="W40" s="90">
        <f>(U40-T40)*24*60</f>
        <v>0</v>
      </c>
      <c r="X40" s="123"/>
      <c r="Y40" s="123"/>
      <c r="Z40" s="124"/>
      <c r="AA40" s="124"/>
      <c r="AB40" s="928"/>
      <c r="AC40" s="928"/>
      <c r="AD40" s="545"/>
      <c r="AE40" s="545"/>
      <c r="AF40" s="48">
        <f t="shared" si="6"/>
        <v>0</v>
      </c>
      <c r="AG40" s="536" t="e">
        <f t="shared" si="7"/>
        <v>#DIV/0!</v>
      </c>
      <c r="AH40" s="944"/>
    </row>
    <row r="41" spans="1:34" ht="19.2" customHeight="1">
      <c r="A41" s="956"/>
      <c r="B41" s="54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45"/>
      <c r="J41" s="87"/>
      <c r="K41" s="57"/>
      <c r="L41" s="86"/>
      <c r="M41" s="535" t="s">
        <v>15</v>
      </c>
      <c r="N41" s="57"/>
      <c r="O41" s="86"/>
      <c r="P41" s="54"/>
      <c r="Q41" s="88"/>
      <c r="R41" s="539"/>
      <c r="S41" s="927"/>
      <c r="T41" s="89"/>
      <c r="U41" s="89"/>
      <c r="V41" s="545"/>
      <c r="W41" s="90">
        <f>(U41-T41)*24*60</f>
        <v>0</v>
      </c>
      <c r="X41" s="123"/>
      <c r="Y41" s="123"/>
      <c r="Z41" s="124"/>
      <c r="AA41" s="124"/>
      <c r="AB41" s="928"/>
      <c r="AC41" s="928"/>
      <c r="AD41" s="545"/>
      <c r="AE41" s="545"/>
      <c r="AF41" s="48"/>
      <c r="AG41" s="129"/>
      <c r="AH41" s="944"/>
    </row>
    <row r="42" spans="1:34" ht="19.2" customHeight="1">
      <c r="A42" s="956"/>
      <c r="B42" s="54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45"/>
      <c r="J42" s="87"/>
      <c r="K42" s="57"/>
      <c r="L42" s="86"/>
      <c r="M42" s="535" t="s">
        <v>15</v>
      </c>
      <c r="N42" s="57"/>
      <c r="O42" s="86"/>
      <c r="P42" s="54"/>
      <c r="Q42" s="88"/>
      <c r="R42" s="539"/>
      <c r="S42" s="927"/>
      <c r="T42" s="89"/>
      <c r="U42" s="89"/>
      <c r="V42" s="545"/>
      <c r="W42" s="90">
        <f t="shared" si="25"/>
        <v>0</v>
      </c>
      <c r="X42" s="123"/>
      <c r="Y42" s="123"/>
      <c r="Z42" s="124"/>
      <c r="AA42" s="124"/>
      <c r="AB42" s="928"/>
      <c r="AC42" s="928"/>
      <c r="AD42" s="545"/>
      <c r="AE42" s="545"/>
      <c r="AF42" s="48"/>
      <c r="AG42" s="129"/>
      <c r="AH42" s="944"/>
    </row>
    <row r="43" spans="1:34" ht="19.2" customHeight="1">
      <c r="A43" s="956"/>
      <c r="B43" s="121">
        <v>0</v>
      </c>
      <c r="C43" s="100" t="s">
        <v>713</v>
      </c>
      <c r="D43" s="924" t="s">
        <v>710</v>
      </c>
      <c r="E43" s="924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31">AVERAGE(M31:M42)</f>
        <v>14</v>
      </c>
      <c r="N43" s="101">
        <f t="shared" si="31"/>
        <v>1793.6628292319861</v>
      </c>
      <c r="O43" s="104">
        <f t="shared" si="31"/>
        <v>141.10556524689264</v>
      </c>
      <c r="P43" s="54">
        <f>M43-J43</f>
        <v>-0.5</v>
      </c>
      <c r="Q43" s="88">
        <f>N43-K43</f>
        <v>-306.58717076801395</v>
      </c>
      <c r="R43" s="105">
        <f t="shared" ref="R43:R50" si="32">O43/L43</f>
        <v>0.87993264751546918</v>
      </c>
      <c r="S43" s="927"/>
      <c r="T43" s="89"/>
      <c r="U43" s="89"/>
      <c r="V43" s="545"/>
      <c r="W43" s="545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1</v>
      </c>
      <c r="AE43" s="107">
        <f>SUM(AE31:AE42)</f>
        <v>0</v>
      </c>
      <c r="AF43" s="48">
        <f t="shared" ref="AF43:AF54" si="33">N43-K43</f>
        <v>-306.58717076801395</v>
      </c>
      <c r="AG43" s="537">
        <f t="shared" si="7"/>
        <v>0.85402348731436073</v>
      </c>
      <c r="AH43" s="944"/>
    </row>
    <row r="44" spans="1:34" s="145" customFormat="1" ht="19.2" customHeight="1">
      <c r="A44" s="966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1602</v>
      </c>
      <c r="H44" s="45">
        <f>F44*G44</f>
        <v>39617.46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34">G44/W44*60</f>
        <v>2184.5454545454545</v>
      </c>
      <c r="O44" s="138">
        <f t="shared" ref="O44:O50" si="35">N44/M44</f>
        <v>436.90909090909088</v>
      </c>
      <c r="P44" s="51">
        <f t="shared" ref="P44:P50" si="36">M44-J44</f>
        <v>1</v>
      </c>
      <c r="Q44" s="139">
        <f t="shared" ref="Q44:Q50" si="37">O44-L44</f>
        <v>-63.090909090909122</v>
      </c>
      <c r="R44" s="140">
        <f t="shared" si="32"/>
        <v>0.87381818181818172</v>
      </c>
      <c r="S44" s="943">
        <f>R56</f>
        <v>0.92914007082812722</v>
      </c>
      <c r="T44" s="118">
        <v>0.125</v>
      </c>
      <c r="U44" s="118">
        <v>0.15555555555555556</v>
      </c>
      <c r="V44" s="142">
        <v>5</v>
      </c>
      <c r="W44" s="143">
        <f t="shared" ref="W44:W56" si="38">(U44-T44)*24*60</f>
        <v>44</v>
      </c>
      <c r="X44" s="123"/>
      <c r="Y44" s="123"/>
      <c r="Z44" s="124"/>
      <c r="AA44" s="124"/>
      <c r="AB44" s="928"/>
      <c r="AC44" s="928"/>
      <c r="AD44" s="545"/>
      <c r="AE44" s="545"/>
      <c r="AF44" s="144">
        <f t="shared" si="33"/>
        <v>184.5454545454545</v>
      </c>
      <c r="AG44" s="541">
        <f t="shared" si="7"/>
        <v>1.0922727272727273</v>
      </c>
      <c r="AH44" s="960">
        <f>AG56</f>
        <v>1.0162025975806157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1561</v>
      </c>
      <c r="H45" s="45">
        <f>F45*G45</f>
        <v>38603.53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4"/>
        <v>2178.1395348837204</v>
      </c>
      <c r="O45" s="138">
        <f t="shared" si="35"/>
        <v>435.6279069767441</v>
      </c>
      <c r="P45" s="51">
        <f t="shared" si="36"/>
        <v>1</v>
      </c>
      <c r="Q45" s="139">
        <f t="shared" si="37"/>
        <v>-64.3720930232559</v>
      </c>
      <c r="R45" s="140">
        <f t="shared" si="32"/>
        <v>0.87125581395348817</v>
      </c>
      <c r="S45" s="943"/>
      <c r="T45" s="89">
        <v>0.15902777777777777</v>
      </c>
      <c r="U45" s="89">
        <v>0.18888888888888888</v>
      </c>
      <c r="V45" s="142">
        <v>5</v>
      </c>
      <c r="W45" s="143">
        <f t="shared" si="38"/>
        <v>43.000000000000007</v>
      </c>
      <c r="X45" s="123"/>
      <c r="Y45" s="123"/>
      <c r="Z45" s="124"/>
      <c r="AA45" s="124"/>
      <c r="AB45" s="928"/>
      <c r="AC45" s="928"/>
      <c r="AD45" s="545"/>
      <c r="AE45" s="545"/>
      <c r="AF45" s="144">
        <f t="shared" si="33"/>
        <v>178.13953488372044</v>
      </c>
      <c r="AG45" s="541">
        <f t="shared" si="7"/>
        <v>1.0890697674418601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1844</v>
      </c>
      <c r="H46" s="45">
        <f t="shared" ref="H46:H55" si="39">F46*G46</f>
        <v>57956.92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34"/>
        <v>1495.1351351351359</v>
      </c>
      <c r="O46" s="138">
        <f t="shared" si="35"/>
        <v>213.59073359073369</v>
      </c>
      <c r="P46" s="51">
        <f t="shared" si="36"/>
        <v>0</v>
      </c>
      <c r="Q46" s="139">
        <f t="shared" si="37"/>
        <v>-0.69498069498058612</v>
      </c>
      <c r="R46" s="140">
        <f t="shared" si="32"/>
        <v>0.99675675675675723</v>
      </c>
      <c r="S46" s="943"/>
      <c r="T46" s="89">
        <v>0.20277777777777778</v>
      </c>
      <c r="U46" s="89">
        <v>0.25416666666666665</v>
      </c>
      <c r="V46" s="142">
        <v>20</v>
      </c>
      <c r="W46" s="143">
        <f t="shared" si="38"/>
        <v>73.999999999999972</v>
      </c>
      <c r="X46" s="123">
        <v>0.1986111111111111</v>
      </c>
      <c r="Y46" s="123">
        <v>0.21041666666666667</v>
      </c>
      <c r="Z46" s="124"/>
      <c r="AA46" s="124"/>
      <c r="AB46" s="928"/>
      <c r="AC46" s="928"/>
      <c r="AD46" s="545"/>
      <c r="AE46" s="545"/>
      <c r="AF46" s="144">
        <f t="shared" si="33"/>
        <v>-4.8648648648641029</v>
      </c>
      <c r="AG46" s="541">
        <f t="shared" si="7"/>
        <v>0.99675675675675723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148</v>
      </c>
      <c r="E47" s="148"/>
      <c r="F47" s="280">
        <v>11.86</v>
      </c>
      <c r="G47" s="137">
        <v>1595</v>
      </c>
      <c r="H47" s="45">
        <f t="shared" si="39"/>
        <v>18916.7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34"/>
        <v>1495.3124999999995</v>
      </c>
      <c r="O47" s="138">
        <f t="shared" si="35"/>
        <v>249.21874999999991</v>
      </c>
      <c r="P47" s="51">
        <f t="shared" si="36"/>
        <v>0</v>
      </c>
      <c r="Q47" s="139">
        <f t="shared" si="37"/>
        <v>-23.447916666666771</v>
      </c>
      <c r="R47" s="140">
        <f t="shared" si="32"/>
        <v>0.9140051955990216</v>
      </c>
      <c r="S47" s="943"/>
      <c r="T47" s="89">
        <v>0.26458333333333334</v>
      </c>
      <c r="U47" s="89">
        <v>0.30902777777777779</v>
      </c>
      <c r="V47" s="137">
        <v>15</v>
      </c>
      <c r="W47" s="143">
        <f t="shared" si="38"/>
        <v>64.000000000000014</v>
      </c>
      <c r="X47" s="123"/>
      <c r="Y47" s="123"/>
      <c r="Z47" s="124"/>
      <c r="AA47" s="124"/>
      <c r="AB47" s="928"/>
      <c r="AC47" s="928"/>
      <c r="AD47" s="545"/>
      <c r="AE47" s="545"/>
      <c r="AF47" s="144">
        <f t="shared" si="33"/>
        <v>-140.68750000000045</v>
      </c>
      <c r="AG47" s="541">
        <f t="shared" si="7"/>
        <v>0.91400519559902171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171</v>
      </c>
      <c r="E48" s="148"/>
      <c r="F48" s="280">
        <v>28.47</v>
      </c>
      <c r="G48" s="137">
        <v>989</v>
      </c>
      <c r="H48" s="45">
        <f t="shared" si="39"/>
        <v>28156.829999999998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34"/>
        <v>1483.4999999999995</v>
      </c>
      <c r="O48" s="138">
        <f t="shared" si="35"/>
        <v>211.92857142857136</v>
      </c>
      <c r="P48" s="51">
        <f t="shared" si="36"/>
        <v>0</v>
      </c>
      <c r="Q48" s="139">
        <f t="shared" si="37"/>
        <v>-2.357142857142918</v>
      </c>
      <c r="R48" s="140">
        <f t="shared" si="32"/>
        <v>0.98899999999999977</v>
      </c>
      <c r="S48" s="943"/>
      <c r="T48" s="89">
        <v>0.31944444444444448</v>
      </c>
      <c r="U48" s="89">
        <v>0.34722222222222227</v>
      </c>
      <c r="V48" s="134">
        <v>15</v>
      </c>
      <c r="W48" s="143">
        <f t="shared" si="38"/>
        <v>40.000000000000014</v>
      </c>
      <c r="X48" s="123"/>
      <c r="Y48" s="123"/>
      <c r="Z48" s="124"/>
      <c r="AA48" s="124"/>
      <c r="AB48" s="928"/>
      <c r="AC48" s="928"/>
      <c r="AD48" s="545"/>
      <c r="AE48" s="545"/>
      <c r="AF48" s="144">
        <f t="shared" si="33"/>
        <v>-16.500000000000455</v>
      </c>
      <c r="AG48" s="541">
        <f t="shared" si="7"/>
        <v>0.98899999999999966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3819.92</v>
      </c>
      <c r="H49" s="45">
        <f t="shared" si="39"/>
        <v>38542.9928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34"/>
        <v>1498.0078431372547</v>
      </c>
      <c r="O49" s="138">
        <f t="shared" si="35"/>
        <v>249.6679738562091</v>
      </c>
      <c r="P49" s="51">
        <f t="shared" si="36"/>
        <v>0</v>
      </c>
      <c r="Q49" s="139">
        <f t="shared" si="37"/>
        <v>-0.33202614379089823</v>
      </c>
      <c r="R49" s="140">
        <f t="shared" si="32"/>
        <v>0.99867189542483636</v>
      </c>
      <c r="S49" s="943"/>
      <c r="T49" s="89">
        <v>0.36805555555555558</v>
      </c>
      <c r="U49" s="89">
        <v>0.47430555555555559</v>
      </c>
      <c r="V49" s="134">
        <v>30</v>
      </c>
      <c r="W49" s="143">
        <f t="shared" si="38"/>
        <v>153.00000000000003</v>
      </c>
      <c r="X49" s="152">
        <v>0.36319444444444443</v>
      </c>
      <c r="Y49" s="152">
        <v>0.37847222222222227</v>
      </c>
      <c r="Z49" s="153"/>
      <c r="AA49" s="124"/>
      <c r="AB49" s="928"/>
      <c r="AC49" s="928"/>
      <c r="AD49" s="545"/>
      <c r="AE49" s="545"/>
      <c r="AF49" s="144">
        <f t="shared" si="33"/>
        <v>-1.9921568627453325</v>
      </c>
      <c r="AG49" s="541">
        <f t="shared" si="7"/>
        <v>0.99867189542483648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3526.08</v>
      </c>
      <c r="H50" s="45">
        <f t="shared" si="39"/>
        <v>35578.147199999999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4"/>
        <v>1489.8929577464792</v>
      </c>
      <c r="O50" s="138">
        <f t="shared" si="35"/>
        <v>248.31549295774653</v>
      </c>
      <c r="P50" s="51">
        <f t="shared" si="36"/>
        <v>0</v>
      </c>
      <c r="Q50" s="139">
        <f t="shared" si="37"/>
        <v>-1.6845070422534718</v>
      </c>
      <c r="R50" s="140">
        <f t="shared" si="32"/>
        <v>0.99326197183098608</v>
      </c>
      <c r="S50" s="943"/>
      <c r="T50" s="89">
        <v>0.49513888888888891</v>
      </c>
      <c r="U50" s="89">
        <v>0.59375</v>
      </c>
      <c r="V50" s="134">
        <v>30</v>
      </c>
      <c r="W50" s="143">
        <f t="shared" si="38"/>
        <v>141.99999999999997</v>
      </c>
      <c r="X50" s="152">
        <v>0.47361111111111115</v>
      </c>
      <c r="Y50" s="152">
        <v>0.48888888888888887</v>
      </c>
      <c r="Z50" s="153"/>
      <c r="AA50" s="153"/>
      <c r="AB50" s="928"/>
      <c r="AC50" s="928"/>
      <c r="AD50" s="545"/>
      <c r="AE50" s="545"/>
      <c r="AF50" s="144">
        <f t="shared" si="33"/>
        <v>-10.107042253520831</v>
      </c>
      <c r="AG50" s="541">
        <f t="shared" si="7"/>
        <v>0.99326197183098608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9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8"/>
        <v>0</v>
      </c>
      <c r="X51" s="152"/>
      <c r="Y51" s="152"/>
      <c r="Z51" s="153"/>
      <c r="AA51" s="153"/>
      <c r="AB51" s="928"/>
      <c r="AC51" s="928"/>
      <c r="AD51" s="545"/>
      <c r="AE51" s="545"/>
      <c r="AF51" s="144">
        <f t="shared" si="33"/>
        <v>0</v>
      </c>
      <c r="AG51" s="541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9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8"/>
        <v>0</v>
      </c>
      <c r="X52" s="152"/>
      <c r="Y52" s="152"/>
      <c r="Z52" s="153"/>
      <c r="AA52" s="153"/>
      <c r="AB52" s="928"/>
      <c r="AC52" s="928"/>
      <c r="AD52" s="545"/>
      <c r="AE52" s="545"/>
      <c r="AF52" s="144">
        <f t="shared" si="33"/>
        <v>0</v>
      </c>
      <c r="AG52" s="541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9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39"/>
      <c r="S53" s="943"/>
      <c r="T53" s="151"/>
      <c r="U53" s="151"/>
      <c r="V53" s="134"/>
      <c r="W53" s="143">
        <f t="shared" si="38"/>
        <v>0</v>
      </c>
      <c r="X53" s="152"/>
      <c r="Y53" s="152"/>
      <c r="Z53" s="153"/>
      <c r="AA53" s="153"/>
      <c r="AB53" s="928"/>
      <c r="AC53" s="928"/>
      <c r="AD53" s="545"/>
      <c r="AE53" s="545"/>
      <c r="AF53" s="144">
        <f t="shared" si="33"/>
        <v>0</v>
      </c>
      <c r="AG53" s="541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9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39"/>
      <c r="S54" s="943"/>
      <c r="T54" s="151"/>
      <c r="U54" s="151"/>
      <c r="V54" s="134"/>
      <c r="W54" s="143">
        <f t="shared" si="38"/>
        <v>0</v>
      </c>
      <c r="X54" s="152"/>
      <c r="Y54" s="152"/>
      <c r="Z54" s="153"/>
      <c r="AA54" s="153"/>
      <c r="AB54" s="928"/>
      <c r="AC54" s="928"/>
      <c r="AD54" s="545"/>
      <c r="AE54" s="545"/>
      <c r="AF54" s="144">
        <f t="shared" si="33"/>
        <v>0</v>
      </c>
      <c r="AG54" s="541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9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9"/>
      <c r="S55" s="943"/>
      <c r="T55" s="151"/>
      <c r="U55" s="151"/>
      <c r="V55" s="134"/>
      <c r="W55" s="143">
        <f t="shared" si="38"/>
        <v>0</v>
      </c>
      <c r="X55" s="152"/>
      <c r="Y55" s="152"/>
      <c r="Z55" s="153"/>
      <c r="AA55" s="153"/>
      <c r="AB55" s="928"/>
      <c r="AC55" s="928"/>
      <c r="AD55" s="545"/>
      <c r="AE55" s="545"/>
      <c r="AF55" s="144"/>
      <c r="AG55" s="541"/>
      <c r="AH55" s="960"/>
    </row>
    <row r="56" spans="1:34" ht="19.2" customHeight="1">
      <c r="A56" s="968"/>
      <c r="B56" s="157">
        <v>0</v>
      </c>
      <c r="C56" s="265" t="s">
        <v>715</v>
      </c>
      <c r="D56" s="965" t="s">
        <v>716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40">AVERAGE(M44:M55)</f>
        <v>6</v>
      </c>
      <c r="N56" s="101">
        <f t="shared" si="40"/>
        <v>1689.219060778292</v>
      </c>
      <c r="O56" s="104">
        <f t="shared" si="40"/>
        <v>292.17978853129938</v>
      </c>
      <c r="P56" s="158">
        <f>M56-J56</f>
        <v>0.28571428571428559</v>
      </c>
      <c r="Q56" s="117">
        <f>N56-K56</f>
        <v>26.933346492577812</v>
      </c>
      <c r="R56" s="159">
        <f t="shared" ref="R56:R61" si="41">O56/L56</f>
        <v>0.92914007082812722</v>
      </c>
      <c r="S56" s="943"/>
      <c r="T56" s="160"/>
      <c r="U56" s="160"/>
      <c r="V56" s="534"/>
      <c r="W56" s="143">
        <f t="shared" si="38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26.933346492577812</v>
      </c>
      <c r="AG56" s="539">
        <f>N56/K56</f>
        <v>1.0162025975806157</v>
      </c>
      <c r="AH56" s="960"/>
    </row>
    <row r="57" spans="1:34" ht="19.2" customHeight="1">
      <c r="A57" s="955" t="s">
        <v>717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1130</v>
      </c>
      <c r="H57" s="84">
        <f t="shared" ref="H57:H66" si="42">F57*G57</f>
        <v>31933.800000000003</v>
      </c>
      <c r="I57" s="545"/>
      <c r="J57" s="87">
        <v>7</v>
      </c>
      <c r="K57" s="57">
        <v>1500</v>
      </c>
      <c r="L57" s="86">
        <v>214.28571428571428</v>
      </c>
      <c r="M57" s="535">
        <v>7</v>
      </c>
      <c r="N57" s="57">
        <f t="shared" ref="N57:N61" si="43">G57/W57*60</f>
        <v>1473.9130434782608</v>
      </c>
      <c r="O57" s="86">
        <f t="shared" ref="O57:O61" si="44">N57/M57</f>
        <v>210.5590062111801</v>
      </c>
      <c r="P57" s="165">
        <f t="shared" ref="P57:P61" si="45">M57-J57</f>
        <v>0</v>
      </c>
      <c r="Q57" s="49">
        <f t="shared" ref="Q57:Q61" si="46">O57-L57</f>
        <v>-3.726708074534173</v>
      </c>
      <c r="R57" s="536">
        <f t="shared" si="41"/>
        <v>0.9826086956521739</v>
      </c>
      <c r="S57" s="943">
        <f>R69</f>
        <v>0.99414546638879553</v>
      </c>
      <c r="T57" s="50">
        <v>0.125</v>
      </c>
      <c r="U57" s="50">
        <v>0.15694444444444444</v>
      </c>
      <c r="V57" s="532">
        <v>5</v>
      </c>
      <c r="W57" s="529">
        <f>(U57-T57)*24*60</f>
        <v>46</v>
      </c>
      <c r="X57" s="53"/>
      <c r="Y57" s="53"/>
      <c r="Z57" s="54"/>
      <c r="AA57" s="54"/>
      <c r="AB57" s="928"/>
      <c r="AC57" s="928"/>
      <c r="AD57" s="545"/>
      <c r="AE57" s="545"/>
      <c r="AF57" s="48">
        <f t="shared" si="6"/>
        <v>-26.086956521739239</v>
      </c>
      <c r="AG57" s="540">
        <f t="shared" si="7"/>
        <v>0.98260869565217379</v>
      </c>
      <c r="AH57" s="942">
        <f>AG69</f>
        <v>0.99402790554649467</v>
      </c>
    </row>
    <row r="58" spans="1:34" ht="19.2" customHeight="1">
      <c r="A58" s="956"/>
      <c r="B58" s="121" t="s">
        <v>103</v>
      </c>
      <c r="C58" s="545"/>
      <c r="D58" s="42" t="s">
        <v>67</v>
      </c>
      <c r="E58" s="43"/>
      <c r="F58" s="273">
        <v>27.88</v>
      </c>
      <c r="G58" s="44">
        <v>3262</v>
      </c>
      <c r="H58" s="45">
        <f t="shared" si="42"/>
        <v>90944.56</v>
      </c>
      <c r="I58" s="532"/>
      <c r="J58" s="46">
        <v>7</v>
      </c>
      <c r="K58" s="44">
        <v>1500</v>
      </c>
      <c r="L58" s="86">
        <v>214.28571428571428</v>
      </c>
      <c r="M58" s="530">
        <v>7</v>
      </c>
      <c r="N58" s="44">
        <f t="shared" si="43"/>
        <v>1494.0458015267175</v>
      </c>
      <c r="O58" s="47">
        <f t="shared" si="44"/>
        <v>213.43511450381678</v>
      </c>
      <c r="P58" s="165">
        <f t="shared" si="45"/>
        <v>0</v>
      </c>
      <c r="Q58" s="49">
        <f t="shared" si="46"/>
        <v>-0.85059978189750041</v>
      </c>
      <c r="R58" s="536">
        <f t="shared" si="41"/>
        <v>0.99603053435114497</v>
      </c>
      <c r="S58" s="943"/>
      <c r="T58" s="50">
        <v>0.17083333333333334</v>
      </c>
      <c r="U58" s="50">
        <v>0.26180555555555557</v>
      </c>
      <c r="V58" s="532">
        <v>20</v>
      </c>
      <c r="W58" s="529">
        <f>(U58-T58)*24*60</f>
        <v>131</v>
      </c>
      <c r="X58" s="53">
        <v>0.16180555555555556</v>
      </c>
      <c r="Y58" s="53">
        <v>0.17013888888888887</v>
      </c>
      <c r="Z58" s="54"/>
      <c r="AA58" s="54"/>
      <c r="AB58" s="961"/>
      <c r="AC58" s="962"/>
      <c r="AD58" s="545"/>
      <c r="AE58" s="545"/>
      <c r="AF58" s="48">
        <f t="shared" si="6"/>
        <v>-5.9541984732825313</v>
      </c>
      <c r="AG58" s="536">
        <f t="shared" si="7"/>
        <v>0.99603053435114497</v>
      </c>
      <c r="AH58" s="943"/>
    </row>
    <row r="59" spans="1:34" ht="19.2" customHeight="1">
      <c r="A59" s="956"/>
      <c r="B59" s="121" t="s">
        <v>103</v>
      </c>
      <c r="C59" s="545"/>
      <c r="D59" s="42" t="s">
        <v>68</v>
      </c>
      <c r="E59" s="43"/>
      <c r="F59" s="273">
        <v>28</v>
      </c>
      <c r="G59" s="44">
        <v>3149</v>
      </c>
      <c r="H59" s="45">
        <f t="shared" si="42"/>
        <v>88172</v>
      </c>
      <c r="I59" s="532"/>
      <c r="J59" s="46">
        <v>7</v>
      </c>
      <c r="K59" s="44">
        <v>1500</v>
      </c>
      <c r="L59" s="86">
        <v>214.28571428571428</v>
      </c>
      <c r="M59" s="530">
        <v>7</v>
      </c>
      <c r="N59" s="44">
        <f t="shared" si="43"/>
        <v>1499.5238095238092</v>
      </c>
      <c r="O59" s="47">
        <f t="shared" si="44"/>
        <v>214.21768707482988</v>
      </c>
      <c r="P59" s="165">
        <f t="shared" si="45"/>
        <v>0</v>
      </c>
      <c r="Q59" s="49">
        <f t="shared" si="46"/>
        <v>-6.8027210884395117E-2</v>
      </c>
      <c r="R59" s="536">
        <f t="shared" si="41"/>
        <v>0.99968253968253951</v>
      </c>
      <c r="S59" s="943"/>
      <c r="T59" s="50">
        <v>0.27916666666666667</v>
      </c>
      <c r="U59" s="50">
        <v>0.3666666666666667</v>
      </c>
      <c r="V59" s="142">
        <v>25</v>
      </c>
      <c r="W59" s="529">
        <f t="shared" ref="W59:W69" si="47">(U59-T59)*24*60</f>
        <v>126.00000000000003</v>
      </c>
      <c r="X59" s="53">
        <v>0.27013888888888887</v>
      </c>
      <c r="Y59" s="53">
        <v>0.28194444444444444</v>
      </c>
      <c r="Z59" s="54"/>
      <c r="AA59" s="54"/>
      <c r="AB59" s="928"/>
      <c r="AC59" s="928"/>
      <c r="AD59" s="545"/>
      <c r="AE59" s="545"/>
      <c r="AF59" s="48">
        <f t="shared" si="6"/>
        <v>-0.47619047619082266</v>
      </c>
      <c r="AG59" s="536">
        <f t="shared" si="7"/>
        <v>0.99968253968253951</v>
      </c>
      <c r="AH59" s="943"/>
    </row>
    <row r="60" spans="1:34" ht="19.2" customHeight="1">
      <c r="A60" s="956"/>
      <c r="B60" s="121" t="s">
        <v>105</v>
      </c>
      <c r="C60" s="545"/>
      <c r="D60" s="42" t="s">
        <v>64</v>
      </c>
      <c r="E60" s="43"/>
      <c r="F60" s="273">
        <v>10.09</v>
      </c>
      <c r="G60" s="44">
        <v>3379.1600000000003</v>
      </c>
      <c r="H60" s="45">
        <f t="shared" si="42"/>
        <v>34095.724399999999</v>
      </c>
      <c r="I60" s="532"/>
      <c r="J60" s="46">
        <v>6</v>
      </c>
      <c r="K60" s="44">
        <v>1500</v>
      </c>
      <c r="L60" s="86">
        <v>250</v>
      </c>
      <c r="M60" s="62">
        <v>6</v>
      </c>
      <c r="N60" s="44">
        <f t="shared" si="43"/>
        <v>1490.8058823529411</v>
      </c>
      <c r="O60" s="47">
        <f t="shared" si="44"/>
        <v>248.46764705882353</v>
      </c>
      <c r="P60" s="165">
        <f t="shared" si="45"/>
        <v>0</v>
      </c>
      <c r="Q60" s="49">
        <f t="shared" si="46"/>
        <v>-1.5323529411764696</v>
      </c>
      <c r="R60" s="536">
        <f t="shared" si="41"/>
        <v>0.99387058823529417</v>
      </c>
      <c r="S60" s="943"/>
      <c r="T60" s="50">
        <v>0.38750000000000001</v>
      </c>
      <c r="U60" s="50">
        <v>0.48194444444444445</v>
      </c>
      <c r="V60" s="142">
        <v>30</v>
      </c>
      <c r="W60" s="529">
        <f t="shared" si="47"/>
        <v>136</v>
      </c>
      <c r="X60" s="53">
        <v>0.37916666666666665</v>
      </c>
      <c r="Y60" s="53">
        <v>0.39444444444444443</v>
      </c>
      <c r="Z60" s="54"/>
      <c r="AA60" s="54"/>
      <c r="AB60" s="928"/>
      <c r="AC60" s="928"/>
      <c r="AD60" s="545"/>
      <c r="AE60" s="545"/>
      <c r="AF60" s="48">
        <f t="shared" si="6"/>
        <v>-9.1941176470588744</v>
      </c>
      <c r="AG60" s="540">
        <f t="shared" si="7"/>
        <v>0.99387058823529406</v>
      </c>
      <c r="AH60" s="943"/>
    </row>
    <row r="61" spans="1:34" ht="19.2" customHeight="1">
      <c r="A61" s="956"/>
      <c r="B61" s="121" t="s">
        <v>105</v>
      </c>
      <c r="C61" s="545"/>
      <c r="D61" s="42" t="s">
        <v>64</v>
      </c>
      <c r="E61" s="43"/>
      <c r="F61" s="273">
        <v>10.09</v>
      </c>
      <c r="G61" s="44">
        <v>3966.84</v>
      </c>
      <c r="H61" s="45">
        <f t="shared" si="42"/>
        <v>40025.4156</v>
      </c>
      <c r="I61" s="532"/>
      <c r="J61" s="46">
        <v>6</v>
      </c>
      <c r="K61" s="44">
        <v>1500</v>
      </c>
      <c r="L61" s="86">
        <v>250</v>
      </c>
      <c r="M61" s="62">
        <v>6</v>
      </c>
      <c r="N61" s="44">
        <f t="shared" si="43"/>
        <v>1496.9207547169819</v>
      </c>
      <c r="O61" s="47">
        <f t="shared" si="44"/>
        <v>249.48679245283031</v>
      </c>
      <c r="P61" s="165">
        <f t="shared" si="45"/>
        <v>0</v>
      </c>
      <c r="Q61" s="49">
        <f t="shared" si="46"/>
        <v>-0.51320754716968509</v>
      </c>
      <c r="R61" s="536">
        <f t="shared" si="41"/>
        <v>0.99794716981132126</v>
      </c>
      <c r="S61" s="943"/>
      <c r="T61" s="50">
        <v>0.50277777777777777</v>
      </c>
      <c r="U61" s="50">
        <v>0.61319444444444438</v>
      </c>
      <c r="V61" s="142">
        <v>30</v>
      </c>
      <c r="W61" s="529">
        <f t="shared" si="47"/>
        <v>158.99999999999991</v>
      </c>
      <c r="X61" s="53">
        <v>0.51388888888888895</v>
      </c>
      <c r="Y61" s="53">
        <v>0.52986111111111112</v>
      </c>
      <c r="Z61" s="54"/>
      <c r="AA61" s="54"/>
      <c r="AB61" s="928"/>
      <c r="AC61" s="928"/>
      <c r="AD61" s="545"/>
      <c r="AE61" s="545"/>
      <c r="AF61" s="48">
        <f t="shared" si="6"/>
        <v>-3.0792452830180537</v>
      </c>
      <c r="AG61" s="536">
        <f t="shared" si="7"/>
        <v>0.99794716981132126</v>
      </c>
      <c r="AH61" s="943"/>
    </row>
    <row r="62" spans="1:34" ht="19.2" customHeight="1">
      <c r="A62" s="956"/>
      <c r="B62" s="121">
        <v>0</v>
      </c>
      <c r="C62" s="545"/>
      <c r="D62" s="42"/>
      <c r="E62" s="43"/>
      <c r="F62" s="273" t="s">
        <v>106</v>
      </c>
      <c r="G62" s="134"/>
      <c r="H62" s="45">
        <f t="shared" si="42"/>
        <v>0</v>
      </c>
      <c r="I62" s="532"/>
      <c r="J62" s="46"/>
      <c r="K62" s="44"/>
      <c r="L62" s="86"/>
      <c r="M62" s="62"/>
      <c r="N62" s="44"/>
      <c r="O62" s="47"/>
      <c r="P62" s="165"/>
      <c r="Q62" s="49"/>
      <c r="R62" s="536"/>
      <c r="S62" s="943"/>
      <c r="T62" s="166"/>
      <c r="U62" s="166"/>
      <c r="V62" s="142"/>
      <c r="W62" s="529">
        <f t="shared" si="47"/>
        <v>0</v>
      </c>
      <c r="X62" s="53"/>
      <c r="Y62" s="53"/>
      <c r="Z62" s="54"/>
      <c r="AA62" s="54"/>
      <c r="AB62" s="928"/>
      <c r="AC62" s="928"/>
      <c r="AD62" s="545"/>
      <c r="AE62" s="545"/>
      <c r="AF62" s="48">
        <f t="shared" si="6"/>
        <v>0</v>
      </c>
      <c r="AG62" s="536" t="e">
        <f t="shared" si="7"/>
        <v>#DIV/0!</v>
      </c>
      <c r="AH62" s="943"/>
    </row>
    <row r="63" spans="1:34" ht="19.2" customHeight="1">
      <c r="A63" s="956"/>
      <c r="B63" s="121">
        <v>0</v>
      </c>
      <c r="C63" s="545"/>
      <c r="D63" s="42"/>
      <c r="E63" s="43"/>
      <c r="F63" s="273" t="s">
        <v>106</v>
      </c>
      <c r="G63" s="134"/>
      <c r="H63" s="45">
        <f t="shared" si="42"/>
        <v>0</v>
      </c>
      <c r="I63" s="532"/>
      <c r="J63" s="46"/>
      <c r="K63" s="44"/>
      <c r="L63" s="86"/>
      <c r="M63" s="62" t="s">
        <v>15</v>
      </c>
      <c r="N63" s="44"/>
      <c r="O63" s="47"/>
      <c r="P63" s="165"/>
      <c r="Q63" s="49"/>
      <c r="R63" s="536"/>
      <c r="S63" s="943"/>
      <c r="T63" s="166"/>
      <c r="U63" s="166"/>
      <c r="V63" s="142"/>
      <c r="W63" s="529">
        <f t="shared" si="47"/>
        <v>0</v>
      </c>
      <c r="X63" s="53"/>
      <c r="Y63" s="53"/>
      <c r="Z63" s="54"/>
      <c r="AA63" s="54"/>
      <c r="AB63" s="928"/>
      <c r="AC63" s="928"/>
      <c r="AD63" s="545"/>
      <c r="AE63" s="545"/>
      <c r="AF63" s="48">
        <f t="shared" si="6"/>
        <v>0</v>
      </c>
      <c r="AG63" s="540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42"/>
        <v>0</v>
      </c>
      <c r="I64" s="532"/>
      <c r="J64" s="167"/>
      <c r="K64" s="61"/>
      <c r="L64" s="86"/>
      <c r="M64" s="62"/>
      <c r="N64" s="44"/>
      <c r="O64" s="47"/>
      <c r="P64" s="165"/>
      <c r="Q64" s="49"/>
      <c r="R64" s="536"/>
      <c r="S64" s="943"/>
      <c r="T64" s="166"/>
      <c r="U64" s="166"/>
      <c r="V64" s="142"/>
      <c r="W64" s="529">
        <f t="shared" si="47"/>
        <v>0</v>
      </c>
      <c r="X64" s="532"/>
      <c r="Y64" s="532"/>
      <c r="Z64" s="54"/>
      <c r="AA64" s="54"/>
      <c r="AB64" s="928"/>
      <c r="AC64" s="928"/>
      <c r="AD64" s="545"/>
      <c r="AE64" s="545"/>
      <c r="AF64" s="48">
        <f t="shared" si="6"/>
        <v>0</v>
      </c>
      <c r="AG64" s="536" t="e">
        <f t="shared" si="7"/>
        <v>#DIV/0!</v>
      </c>
      <c r="AH64" s="943"/>
    </row>
    <row r="65" spans="1:34" ht="19.2" customHeight="1">
      <c r="A65" s="957"/>
      <c r="B65" s="97">
        <v>0</v>
      </c>
      <c r="C65" s="542"/>
      <c r="D65" s="42"/>
      <c r="E65" s="43"/>
      <c r="F65" s="273" t="s">
        <v>106</v>
      </c>
      <c r="G65" s="134"/>
      <c r="H65" s="45">
        <f t="shared" si="42"/>
        <v>0</v>
      </c>
      <c r="I65" s="532"/>
      <c r="J65" s="167"/>
      <c r="K65" s="61"/>
      <c r="L65" s="86"/>
      <c r="M65" s="62"/>
      <c r="N65" s="61"/>
      <c r="O65" s="77"/>
      <c r="P65" s="48"/>
      <c r="Q65" s="49"/>
      <c r="R65" s="536"/>
      <c r="S65" s="943"/>
      <c r="T65" s="166"/>
      <c r="U65" s="166"/>
      <c r="V65" s="142"/>
      <c r="W65" s="529">
        <f t="shared" si="47"/>
        <v>0</v>
      </c>
      <c r="X65" s="532"/>
      <c r="Y65" s="532"/>
      <c r="Z65" s="54"/>
      <c r="AA65" s="54"/>
      <c r="AB65" s="928"/>
      <c r="AC65" s="928"/>
      <c r="AD65" s="545"/>
      <c r="AE65" s="545"/>
      <c r="AF65" s="48">
        <f t="shared" si="6"/>
        <v>0</v>
      </c>
      <c r="AG65" s="536" t="e">
        <f t="shared" si="7"/>
        <v>#DIV/0!</v>
      </c>
      <c r="AH65" s="943"/>
    </row>
    <row r="66" spans="1:34" ht="19.2" customHeight="1">
      <c r="A66" s="957"/>
      <c r="B66" s="97">
        <v>0</v>
      </c>
      <c r="C66" s="542"/>
      <c r="D66" s="42"/>
      <c r="E66" s="43"/>
      <c r="F66" s="273" t="s">
        <v>106</v>
      </c>
      <c r="G66" s="134"/>
      <c r="H66" s="45">
        <f t="shared" si="42"/>
        <v>0</v>
      </c>
      <c r="I66" s="532"/>
      <c r="J66" s="167"/>
      <c r="K66" s="61"/>
      <c r="L66" s="86"/>
      <c r="M66" s="62"/>
      <c r="N66" s="61"/>
      <c r="O66" s="77"/>
      <c r="P66" s="48"/>
      <c r="Q66" s="49"/>
      <c r="R66" s="536"/>
      <c r="S66" s="943"/>
      <c r="T66" s="166"/>
      <c r="U66" s="166"/>
      <c r="V66" s="142"/>
      <c r="W66" s="529">
        <f t="shared" si="47"/>
        <v>0</v>
      </c>
      <c r="X66" s="532"/>
      <c r="Y66" s="532"/>
      <c r="Z66" s="54"/>
      <c r="AA66" s="54"/>
      <c r="AB66" s="928"/>
      <c r="AC66" s="928"/>
      <c r="AD66" s="545"/>
      <c r="AE66" s="545"/>
      <c r="AF66" s="48">
        <f t="shared" si="6"/>
        <v>0</v>
      </c>
      <c r="AG66" s="540" t="e">
        <f t="shared" si="7"/>
        <v>#DIV/0!</v>
      </c>
      <c r="AH66" s="943"/>
    </row>
    <row r="67" spans="1:34" ht="19.2" customHeight="1">
      <c r="A67" s="957"/>
      <c r="B67" s="97">
        <v>0</v>
      </c>
      <c r="C67" s="542"/>
      <c r="D67" s="42"/>
      <c r="E67" s="43"/>
      <c r="F67" s="273" t="s">
        <v>106</v>
      </c>
      <c r="G67" s="134"/>
      <c r="H67" s="45">
        <f>F67*G67</f>
        <v>0</v>
      </c>
      <c r="I67" s="532"/>
      <c r="J67" s="167"/>
      <c r="K67" s="61"/>
      <c r="L67" s="86"/>
      <c r="M67" s="62"/>
      <c r="N67" s="61"/>
      <c r="O67" s="77"/>
      <c r="P67" s="48"/>
      <c r="Q67" s="49"/>
      <c r="R67" s="536"/>
      <c r="S67" s="943"/>
      <c r="T67" s="166"/>
      <c r="U67" s="166"/>
      <c r="V67" s="142"/>
      <c r="W67" s="529">
        <f t="shared" si="47"/>
        <v>0</v>
      </c>
      <c r="X67" s="532"/>
      <c r="Y67" s="532"/>
      <c r="Z67" s="54"/>
      <c r="AA67" s="54"/>
      <c r="AB67" s="928"/>
      <c r="AC67" s="928"/>
      <c r="AD67" s="545"/>
      <c r="AE67" s="545"/>
      <c r="AF67" s="48">
        <f t="shared" si="6"/>
        <v>0</v>
      </c>
      <c r="AG67" s="536" t="e">
        <f t="shared" si="7"/>
        <v>#DIV/0!</v>
      </c>
      <c r="AH67" s="943"/>
    </row>
    <row r="68" spans="1:34" ht="19.2" customHeight="1">
      <c r="A68" s="957"/>
      <c r="B68" s="532">
        <v>0</v>
      </c>
      <c r="C68" s="542"/>
      <c r="D68" s="42"/>
      <c r="E68" s="43"/>
      <c r="F68" s="280" t="s">
        <v>106</v>
      </c>
      <c r="G68" s="134"/>
      <c r="H68" s="45">
        <f>F68*G68</f>
        <v>0</v>
      </c>
      <c r="I68" s="532"/>
      <c r="J68" s="167"/>
      <c r="K68" s="61"/>
      <c r="L68" s="86"/>
      <c r="M68" s="62"/>
      <c r="N68" s="61"/>
      <c r="O68" s="77"/>
      <c r="P68" s="48"/>
      <c r="Q68" s="49"/>
      <c r="R68" s="536"/>
      <c r="S68" s="943"/>
      <c r="T68" s="166"/>
      <c r="U68" s="166"/>
      <c r="V68" s="142"/>
      <c r="W68" s="529">
        <f t="shared" si="47"/>
        <v>0</v>
      </c>
      <c r="X68" s="532"/>
      <c r="Y68" s="532"/>
      <c r="Z68" s="54"/>
      <c r="AA68" s="54"/>
      <c r="AB68" s="928"/>
      <c r="AC68" s="928"/>
      <c r="AD68" s="545"/>
      <c r="AE68" s="545"/>
      <c r="AF68" s="48"/>
      <c r="AG68" s="536"/>
      <c r="AH68" s="943"/>
    </row>
    <row r="69" spans="1:34" ht="19.2" customHeight="1">
      <c r="A69" s="957"/>
      <c r="B69" s="168">
        <v>0</v>
      </c>
      <c r="C69" s="6" t="s">
        <v>718</v>
      </c>
      <c r="D69" s="924" t="s">
        <v>710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8">AVERAGE(M57:M68)</f>
        <v>6.6</v>
      </c>
      <c r="N69" s="70">
        <f t="shared" si="48"/>
        <v>1491.041858319742</v>
      </c>
      <c r="O69" s="73">
        <f t="shared" si="48"/>
        <v>227.23324946029612</v>
      </c>
      <c r="P69" s="48">
        <f>M69-J69</f>
        <v>0</v>
      </c>
      <c r="Q69" s="49">
        <f>N69-K69</f>
        <v>-8.9581416802579952</v>
      </c>
      <c r="R69" s="172">
        <f t="shared" ref="R69:R75" si="49">O69/L69</f>
        <v>0.99414546638879553</v>
      </c>
      <c r="S69" s="943"/>
      <c r="T69" s="141"/>
      <c r="U69" s="141"/>
      <c r="V69" s="44"/>
      <c r="W69" s="529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0</v>
      </c>
      <c r="AF69" s="48">
        <f t="shared" si="6"/>
        <v>-8.9581416802579952</v>
      </c>
      <c r="AG69" s="536">
        <f t="shared" si="7"/>
        <v>0.99402790554649467</v>
      </c>
      <c r="AH69" s="943"/>
    </row>
    <row r="70" spans="1:34" ht="19.2" customHeight="1">
      <c r="A70" s="958" t="s">
        <v>719</v>
      </c>
      <c r="B70" s="532" t="s">
        <v>105</v>
      </c>
      <c r="C70" s="97"/>
      <c r="D70" s="42" t="s">
        <v>115</v>
      </c>
      <c r="E70" s="43"/>
      <c r="F70" s="273">
        <v>54.09</v>
      </c>
      <c r="G70" s="57">
        <v>505.8</v>
      </c>
      <c r="H70" s="45">
        <f>F70*G70</f>
        <v>27358.722000000002</v>
      </c>
      <c r="I70" s="532"/>
      <c r="J70" s="46">
        <v>16</v>
      </c>
      <c r="K70" s="44">
        <v>1500</v>
      </c>
      <c r="L70" s="47">
        <v>93.75</v>
      </c>
      <c r="M70" s="530">
        <v>17</v>
      </c>
      <c r="N70" s="44">
        <f t="shared" ref="N70:N75" si="50">G70/W70*60</f>
        <v>1379.4545454545455</v>
      </c>
      <c r="O70" s="47">
        <f t="shared" ref="O70:O75" si="51">N70/M70</f>
        <v>81.144385026737964</v>
      </c>
      <c r="P70" s="48">
        <f t="shared" ref="P70:P75" si="52">M70-J70</f>
        <v>1</v>
      </c>
      <c r="Q70" s="49">
        <f t="shared" ref="Q70:Q75" si="53">O70-L70</f>
        <v>-12.605614973262036</v>
      </c>
      <c r="R70" s="536">
        <f t="shared" si="49"/>
        <v>0.86554010695187167</v>
      </c>
      <c r="S70" s="943">
        <f>R82</f>
        <v>0.92679629626034554</v>
      </c>
      <c r="T70" s="50">
        <v>0.25</v>
      </c>
      <c r="U70" s="50">
        <v>0.26527777777777778</v>
      </c>
      <c r="V70" s="532">
        <v>5</v>
      </c>
      <c r="W70" s="529">
        <f>(U70-T70)*24*60</f>
        <v>22</v>
      </c>
      <c r="X70" s="532"/>
      <c r="Y70" s="532"/>
      <c r="Z70" s="54"/>
      <c r="AA70" s="54"/>
      <c r="AB70" s="928"/>
      <c r="AC70" s="928"/>
      <c r="AD70" s="545"/>
      <c r="AE70" s="545"/>
      <c r="AF70" s="48">
        <f t="shared" si="6"/>
        <v>-120.5454545454545</v>
      </c>
      <c r="AG70" s="536">
        <f t="shared" si="7"/>
        <v>0.9196363636363637</v>
      </c>
      <c r="AH70" s="943">
        <f>AG82</f>
        <v>0.92762704807683938</v>
      </c>
    </row>
    <row r="71" spans="1:34" ht="19.2" customHeight="1">
      <c r="A71" s="958"/>
      <c r="B71" s="532" t="s">
        <v>101</v>
      </c>
      <c r="C71" s="41"/>
      <c r="D71" s="173" t="s">
        <v>183</v>
      </c>
      <c r="E71" s="43"/>
      <c r="F71" s="273">
        <v>65.27</v>
      </c>
      <c r="G71" s="44">
        <v>931</v>
      </c>
      <c r="H71" s="45">
        <f>F71*G71</f>
        <v>60766.369999999995</v>
      </c>
      <c r="I71" s="532"/>
      <c r="J71" s="46">
        <v>18</v>
      </c>
      <c r="K71" s="174">
        <v>1440</v>
      </c>
      <c r="L71" s="47">
        <v>80</v>
      </c>
      <c r="M71" s="535">
        <v>17</v>
      </c>
      <c r="N71" s="44">
        <f t="shared" si="50"/>
        <v>1329.9999999999995</v>
      </c>
      <c r="O71" s="47">
        <f t="shared" si="51"/>
        <v>78.23529411764703</v>
      </c>
      <c r="P71" s="48">
        <f t="shared" si="52"/>
        <v>-1</v>
      </c>
      <c r="Q71" s="49">
        <f t="shared" si="53"/>
        <v>-1.7647058823529704</v>
      </c>
      <c r="R71" s="536">
        <f t="shared" si="49"/>
        <v>0.97794117647058787</v>
      </c>
      <c r="S71" s="943"/>
      <c r="T71" s="50">
        <v>0.27013888888888887</v>
      </c>
      <c r="U71" s="50">
        <v>0.29930555555555555</v>
      </c>
      <c r="V71" s="532">
        <v>7</v>
      </c>
      <c r="W71" s="529">
        <f t="shared" ref="W71:W81" si="54">(U71-T71)*24*60</f>
        <v>42.000000000000014</v>
      </c>
      <c r="X71" s="53"/>
      <c r="Y71" s="53"/>
      <c r="Z71" s="54"/>
      <c r="AA71" s="54"/>
      <c r="AB71" s="928"/>
      <c r="AC71" s="928"/>
      <c r="AD71" s="545"/>
      <c r="AE71" s="545"/>
      <c r="AF71" s="48">
        <f>N71-K71</f>
        <v>-110.00000000000045</v>
      </c>
      <c r="AG71" s="536">
        <f>N71/K71</f>
        <v>0.92361111111111083</v>
      </c>
      <c r="AH71" s="943"/>
    </row>
    <row r="72" spans="1:34" ht="19.2" customHeight="1">
      <c r="A72" s="958"/>
      <c r="B72" s="532" t="s">
        <v>101</v>
      </c>
      <c r="C72" s="66"/>
      <c r="D72" s="173" t="s">
        <v>57</v>
      </c>
      <c r="E72" s="43"/>
      <c r="F72" s="273">
        <v>77.34</v>
      </c>
      <c r="G72" s="44">
        <v>2198</v>
      </c>
      <c r="H72" s="45">
        <f t="shared" ref="H72:H76" si="55">F72*G72</f>
        <v>169993.32</v>
      </c>
      <c r="I72" s="532"/>
      <c r="J72" s="87">
        <v>18</v>
      </c>
      <c r="K72" s="57">
        <v>1440</v>
      </c>
      <c r="L72" s="86">
        <v>80</v>
      </c>
      <c r="M72" s="530">
        <v>18</v>
      </c>
      <c r="N72" s="44">
        <f t="shared" si="50"/>
        <v>1359.5876288659799</v>
      </c>
      <c r="O72" s="47">
        <f t="shared" si="51"/>
        <v>75.532646048109996</v>
      </c>
      <c r="P72" s="48">
        <f t="shared" si="52"/>
        <v>0</v>
      </c>
      <c r="Q72" s="49">
        <f t="shared" si="53"/>
        <v>-4.4673539518900043</v>
      </c>
      <c r="R72" s="536">
        <f t="shared" si="49"/>
        <v>0.94415807560137499</v>
      </c>
      <c r="S72" s="943"/>
      <c r="T72" s="50">
        <v>0.30416666666666664</v>
      </c>
      <c r="U72" s="50">
        <v>0.37152777777777773</v>
      </c>
      <c r="V72" s="532">
        <v>7</v>
      </c>
      <c r="W72" s="529">
        <f t="shared" si="54"/>
        <v>96.999999999999972</v>
      </c>
      <c r="X72" s="53">
        <v>0.31736111111111115</v>
      </c>
      <c r="Y72" s="53">
        <v>750</v>
      </c>
      <c r="Z72" s="54"/>
      <c r="AA72" s="54"/>
      <c r="AB72" s="928"/>
      <c r="AC72" s="928"/>
      <c r="AD72" s="545"/>
      <c r="AE72" s="545"/>
      <c r="AF72" s="48">
        <f>N72-K72</f>
        <v>-80.412371134020077</v>
      </c>
      <c r="AG72" s="536">
        <f>N72/K72</f>
        <v>0.94415807560137499</v>
      </c>
      <c r="AH72" s="943"/>
    </row>
    <row r="73" spans="1:34" ht="19.2" customHeight="1">
      <c r="A73" s="958"/>
      <c r="B73" s="532" t="s">
        <v>101</v>
      </c>
      <c r="C73" s="175"/>
      <c r="D73" s="176" t="s">
        <v>69</v>
      </c>
      <c r="E73" s="177"/>
      <c r="F73" s="273">
        <v>53.36</v>
      </c>
      <c r="G73" s="44">
        <v>2619</v>
      </c>
      <c r="H73" s="45">
        <f t="shared" si="55"/>
        <v>139749.84</v>
      </c>
      <c r="I73" s="545"/>
      <c r="J73" s="178">
        <v>19</v>
      </c>
      <c r="K73" s="179">
        <v>1636</v>
      </c>
      <c r="L73" s="86">
        <v>86.10526315789474</v>
      </c>
      <c r="M73" s="530">
        <v>19</v>
      </c>
      <c r="N73" s="44">
        <f t="shared" si="50"/>
        <v>1468.5981308411212</v>
      </c>
      <c r="O73" s="47">
        <f t="shared" si="51"/>
        <v>77.294638465322166</v>
      </c>
      <c r="P73" s="48">
        <f t="shared" si="52"/>
        <v>0</v>
      </c>
      <c r="Q73" s="49">
        <f t="shared" si="53"/>
        <v>-8.8106246925725742</v>
      </c>
      <c r="R73" s="536">
        <f t="shared" si="49"/>
        <v>0.89767611909603984</v>
      </c>
      <c r="S73" s="943"/>
      <c r="T73" s="50">
        <v>0.38680555555555551</v>
      </c>
      <c r="U73" s="50">
        <v>0.46111111111111108</v>
      </c>
      <c r="V73" s="532">
        <v>22</v>
      </c>
      <c r="W73" s="529">
        <f t="shared" si="54"/>
        <v>107.00000000000001</v>
      </c>
      <c r="X73" s="180"/>
      <c r="Y73" s="180"/>
      <c r="Z73" s="124"/>
      <c r="AA73" s="124"/>
      <c r="AB73" s="928"/>
      <c r="AC73" s="928"/>
      <c r="AD73" s="545"/>
      <c r="AE73" s="545"/>
      <c r="AF73" s="48">
        <f>N73-K73</f>
        <v>-167.40186915887875</v>
      </c>
      <c r="AG73" s="536">
        <f>N73/K73</f>
        <v>0.89767611909603984</v>
      </c>
      <c r="AH73" s="943"/>
    </row>
    <row r="74" spans="1:34" ht="19.2" customHeight="1">
      <c r="A74" s="958"/>
      <c r="B74" s="532" t="s">
        <v>101</v>
      </c>
      <c r="C74" s="175"/>
      <c r="D74" s="176" t="s">
        <v>71</v>
      </c>
      <c r="E74" s="177"/>
      <c r="F74" s="273">
        <v>47.51</v>
      </c>
      <c r="G74" s="174">
        <v>1465</v>
      </c>
      <c r="H74" s="45">
        <f t="shared" si="55"/>
        <v>69602.149999999994</v>
      </c>
      <c r="I74" s="532"/>
      <c r="J74" s="87">
        <v>17</v>
      </c>
      <c r="K74" s="57">
        <v>1440</v>
      </c>
      <c r="L74" s="86">
        <v>84.705882352941174</v>
      </c>
      <c r="M74" s="530">
        <v>17</v>
      </c>
      <c r="N74" s="44">
        <f t="shared" si="50"/>
        <v>1352.3076923076937</v>
      </c>
      <c r="O74" s="47">
        <f t="shared" si="51"/>
        <v>79.547511312217281</v>
      </c>
      <c r="P74" s="48">
        <f t="shared" si="52"/>
        <v>0</v>
      </c>
      <c r="Q74" s="49">
        <f t="shared" si="53"/>
        <v>-5.1583710407238925</v>
      </c>
      <c r="R74" s="536">
        <f t="shared" si="49"/>
        <v>0.93910256410256521</v>
      </c>
      <c r="S74" s="943"/>
      <c r="T74" s="50">
        <v>0.50138888888888888</v>
      </c>
      <c r="U74" s="50">
        <v>0.54652777777777772</v>
      </c>
      <c r="V74" s="532">
        <v>5</v>
      </c>
      <c r="W74" s="529">
        <f t="shared" si="54"/>
        <v>64.999999999999929</v>
      </c>
      <c r="X74" s="180">
        <v>0.51250000000000007</v>
      </c>
      <c r="Y74" s="180">
        <v>0.52222222222222225</v>
      </c>
      <c r="Z74" s="124"/>
      <c r="AA74" s="124"/>
      <c r="AB74" s="928"/>
      <c r="AC74" s="928"/>
      <c r="AD74" s="545"/>
      <c r="AE74" s="545"/>
      <c r="AF74" s="48">
        <f t="shared" ref="AF74:AF80" si="56">N74-K74</f>
        <v>-87.692307692306258</v>
      </c>
      <c r="AG74" s="536">
        <f t="shared" ref="AG74:AG80" si="57">N74/K74</f>
        <v>0.9391025641025651</v>
      </c>
      <c r="AH74" s="943"/>
    </row>
    <row r="75" spans="1:34" ht="19.2" customHeight="1">
      <c r="A75" s="958"/>
      <c r="B75" s="532" t="s">
        <v>101</v>
      </c>
      <c r="C75" s="66"/>
      <c r="D75" s="176" t="s">
        <v>70</v>
      </c>
      <c r="E75" s="177"/>
      <c r="F75" s="273">
        <v>53.76</v>
      </c>
      <c r="G75" s="174">
        <v>2452</v>
      </c>
      <c r="H75" s="45">
        <f t="shared" si="55"/>
        <v>131819.51999999999</v>
      </c>
      <c r="I75" s="532"/>
      <c r="J75" s="87">
        <v>16</v>
      </c>
      <c r="K75" s="57">
        <v>1440</v>
      </c>
      <c r="L75" s="86">
        <v>90</v>
      </c>
      <c r="M75" s="535">
        <v>16</v>
      </c>
      <c r="N75" s="44">
        <f t="shared" si="50"/>
        <v>1362.2222222222231</v>
      </c>
      <c r="O75" s="47">
        <f t="shared" si="51"/>
        <v>85.138888888888943</v>
      </c>
      <c r="P75" s="48">
        <f t="shared" si="52"/>
        <v>0</v>
      </c>
      <c r="Q75" s="49">
        <f t="shared" si="53"/>
        <v>-4.8611111111110574</v>
      </c>
      <c r="R75" s="536">
        <f t="shared" si="49"/>
        <v>0.9459876543209883</v>
      </c>
      <c r="S75" s="943"/>
      <c r="T75" s="50">
        <v>0.56111111111111101</v>
      </c>
      <c r="U75" s="50">
        <v>0.63611111111111096</v>
      </c>
      <c r="V75" s="532">
        <v>21</v>
      </c>
      <c r="W75" s="529">
        <f t="shared" si="54"/>
        <v>107.99999999999994</v>
      </c>
      <c r="X75" s="180"/>
      <c r="Y75" s="180"/>
      <c r="Z75" s="124"/>
      <c r="AA75" s="124"/>
      <c r="AB75" s="928"/>
      <c r="AC75" s="928"/>
      <c r="AD75" s="545">
        <v>1</v>
      </c>
      <c r="AE75" s="545"/>
      <c r="AF75" s="48">
        <f t="shared" si="56"/>
        <v>-77.777777777776919</v>
      </c>
      <c r="AG75" s="536">
        <f t="shared" si="57"/>
        <v>0.9459876543209883</v>
      </c>
      <c r="AH75" s="943"/>
    </row>
    <row r="76" spans="1:34" ht="19.2" customHeight="1">
      <c r="A76" s="958"/>
      <c r="B76" s="532">
        <v>0</v>
      </c>
      <c r="C76" s="175"/>
      <c r="D76" s="42"/>
      <c r="E76" s="43"/>
      <c r="F76" s="273" t="s">
        <v>106</v>
      </c>
      <c r="G76" s="174"/>
      <c r="H76" s="45">
        <f t="shared" si="55"/>
        <v>0</v>
      </c>
      <c r="I76" s="532"/>
      <c r="J76" s="87"/>
      <c r="K76" s="57"/>
      <c r="L76" s="86"/>
      <c r="M76" s="535"/>
      <c r="N76" s="44"/>
      <c r="O76" s="47"/>
      <c r="P76" s="48"/>
      <c r="Q76" s="49"/>
      <c r="R76" s="536"/>
      <c r="S76" s="943"/>
      <c r="T76" s="50"/>
      <c r="U76" s="50"/>
      <c r="V76" s="532"/>
      <c r="W76" s="529">
        <f t="shared" si="54"/>
        <v>0</v>
      </c>
      <c r="X76" s="180"/>
      <c r="Y76" s="180"/>
      <c r="Z76" s="124"/>
      <c r="AA76" s="124"/>
      <c r="AB76" s="928"/>
      <c r="AC76" s="928"/>
      <c r="AD76" s="545"/>
      <c r="AE76" s="545"/>
      <c r="AF76" s="48">
        <f t="shared" si="56"/>
        <v>0</v>
      </c>
      <c r="AG76" s="536" t="e">
        <f t="shared" si="57"/>
        <v>#DIV/0!</v>
      </c>
      <c r="AH76" s="943"/>
    </row>
    <row r="77" spans="1:34" ht="19.2" customHeight="1">
      <c r="A77" s="958"/>
      <c r="B77" s="532">
        <v>0</v>
      </c>
      <c r="C77" s="542"/>
      <c r="D77" s="42"/>
      <c r="E77" s="43"/>
      <c r="F77" s="273"/>
      <c r="G77" s="174"/>
      <c r="H77" s="45"/>
      <c r="I77" s="545"/>
      <c r="J77" s="46"/>
      <c r="K77" s="174"/>
      <c r="L77" s="47"/>
      <c r="M77" s="535"/>
      <c r="N77" s="44"/>
      <c r="O77" s="47"/>
      <c r="P77" s="48"/>
      <c r="Q77" s="49"/>
      <c r="R77" s="536"/>
      <c r="S77" s="943"/>
      <c r="T77" s="50"/>
      <c r="U77" s="50"/>
      <c r="V77" s="532"/>
      <c r="W77" s="529">
        <f t="shared" si="54"/>
        <v>0</v>
      </c>
      <c r="X77" s="180"/>
      <c r="Y77" s="180"/>
      <c r="Z77" s="124"/>
      <c r="AA77" s="124"/>
      <c r="AB77" s="928"/>
      <c r="AC77" s="928"/>
      <c r="AD77" s="545"/>
      <c r="AE77" s="545"/>
      <c r="AF77" s="48">
        <f t="shared" si="56"/>
        <v>0</v>
      </c>
      <c r="AG77" s="536" t="e">
        <f t="shared" si="57"/>
        <v>#DIV/0!</v>
      </c>
      <c r="AH77" s="943"/>
    </row>
    <row r="78" spans="1:34" ht="19.2" customHeight="1">
      <c r="A78" s="958"/>
      <c r="B78" s="532">
        <v>0</v>
      </c>
      <c r="C78" s="542"/>
      <c r="D78" s="42"/>
      <c r="E78" s="43"/>
      <c r="F78" s="273"/>
      <c r="G78" s="57"/>
      <c r="H78" s="45"/>
      <c r="I78" s="545"/>
      <c r="J78" s="87"/>
      <c r="K78" s="57"/>
      <c r="L78" s="86"/>
      <c r="M78" s="535"/>
      <c r="N78" s="44"/>
      <c r="O78" s="47"/>
      <c r="P78" s="48"/>
      <c r="Q78" s="49"/>
      <c r="R78" s="536"/>
      <c r="S78" s="943"/>
      <c r="T78" s="50"/>
      <c r="U78" s="50"/>
      <c r="V78" s="532"/>
      <c r="W78" s="529">
        <f t="shared" si="54"/>
        <v>0</v>
      </c>
      <c r="X78" s="180"/>
      <c r="Y78" s="180"/>
      <c r="Z78" s="124"/>
      <c r="AA78" s="124"/>
      <c r="AB78" s="928"/>
      <c r="AC78" s="928"/>
      <c r="AD78" s="545"/>
      <c r="AE78" s="545"/>
      <c r="AF78" s="48">
        <f t="shared" si="56"/>
        <v>0</v>
      </c>
      <c r="AG78" s="536" t="e">
        <f t="shared" si="57"/>
        <v>#DIV/0!</v>
      </c>
      <c r="AH78" s="943"/>
    </row>
    <row r="79" spans="1:34" ht="19.2" customHeight="1">
      <c r="A79" s="958"/>
      <c r="B79" s="532">
        <v>0</v>
      </c>
      <c r="C79" s="175"/>
      <c r="D79" s="176"/>
      <c r="E79" s="177"/>
      <c r="F79" s="273"/>
      <c r="G79" s="57"/>
      <c r="H79" s="45"/>
      <c r="I79" s="545"/>
      <c r="J79" s="87"/>
      <c r="K79" s="57"/>
      <c r="L79" s="86"/>
      <c r="M79" s="535"/>
      <c r="N79" s="57"/>
      <c r="O79" s="181"/>
      <c r="P79" s="108"/>
      <c r="Q79" s="182"/>
      <c r="R79" s="109"/>
      <c r="S79" s="943"/>
      <c r="T79" s="50"/>
      <c r="U79" s="50"/>
      <c r="V79" s="532"/>
      <c r="W79" s="529">
        <f t="shared" si="54"/>
        <v>0</v>
      </c>
      <c r="X79" s="180"/>
      <c r="Y79" s="180"/>
      <c r="Z79" s="124"/>
      <c r="AA79" s="124"/>
      <c r="AB79" s="928"/>
      <c r="AC79" s="928"/>
      <c r="AD79" s="545"/>
      <c r="AE79" s="545"/>
      <c r="AF79" s="48">
        <f t="shared" si="56"/>
        <v>0</v>
      </c>
      <c r="AG79" s="536" t="e">
        <f t="shared" si="57"/>
        <v>#DIV/0!</v>
      </c>
      <c r="AH79" s="943"/>
    </row>
    <row r="80" spans="1:34" ht="19.2" customHeight="1">
      <c r="A80" s="958"/>
      <c r="B80" s="532">
        <v>0</v>
      </c>
      <c r="C80" s="542"/>
      <c r="D80" s="42"/>
      <c r="E80" s="43"/>
      <c r="F80" s="273"/>
      <c r="G80" s="57"/>
      <c r="H80" s="45"/>
      <c r="I80" s="545"/>
      <c r="J80" s="87"/>
      <c r="K80" s="57"/>
      <c r="L80" s="86"/>
      <c r="M80" s="535"/>
      <c r="N80" s="57"/>
      <c r="O80" s="183"/>
      <c r="P80" s="54"/>
      <c r="Q80" s="88"/>
      <c r="R80" s="544"/>
      <c r="S80" s="943"/>
      <c r="T80" s="50"/>
      <c r="U80" s="50"/>
      <c r="V80" s="532"/>
      <c r="W80" s="529">
        <f t="shared" si="54"/>
        <v>0</v>
      </c>
      <c r="X80" s="180"/>
      <c r="Y80" s="180"/>
      <c r="Z80" s="124"/>
      <c r="AA80" s="124"/>
      <c r="AB80" s="928"/>
      <c r="AC80" s="928"/>
      <c r="AD80" s="545"/>
      <c r="AE80" s="545"/>
      <c r="AF80" s="48">
        <f t="shared" si="56"/>
        <v>0</v>
      </c>
      <c r="AG80" s="536" t="e">
        <f t="shared" si="57"/>
        <v>#DIV/0!</v>
      </c>
      <c r="AH80" s="943"/>
    </row>
    <row r="81" spans="1:34" ht="19.2" customHeight="1">
      <c r="A81" s="958"/>
      <c r="B81" s="532">
        <v>0</v>
      </c>
      <c r="C81" s="542"/>
      <c r="D81" s="42"/>
      <c r="E81" s="43"/>
      <c r="F81" s="280"/>
      <c r="G81" s="57"/>
      <c r="H81" s="84"/>
      <c r="I81" s="545"/>
      <c r="J81" s="87"/>
      <c r="K81" s="57"/>
      <c r="L81" s="86"/>
      <c r="M81" s="535"/>
      <c r="N81" s="57"/>
      <c r="O81" s="183"/>
      <c r="P81" s="54"/>
      <c r="Q81" s="88"/>
      <c r="R81" s="544"/>
      <c r="S81" s="943"/>
      <c r="T81" s="50"/>
      <c r="U81" s="50"/>
      <c r="V81" s="532"/>
      <c r="W81" s="529">
        <f t="shared" si="54"/>
        <v>0</v>
      </c>
      <c r="X81" s="180"/>
      <c r="Y81" s="180"/>
      <c r="Z81" s="124"/>
      <c r="AA81" s="124"/>
      <c r="AB81" s="928"/>
      <c r="AC81" s="928"/>
      <c r="AD81" s="545"/>
      <c r="AE81" s="545"/>
      <c r="AF81" s="48"/>
      <c r="AG81" s="125"/>
      <c r="AH81" s="943"/>
    </row>
    <row r="82" spans="1:34" ht="19.2" customHeight="1">
      <c r="A82" s="959"/>
      <c r="B82" s="168">
        <v>0</v>
      </c>
      <c r="C82" s="100" t="s">
        <v>720</v>
      </c>
      <c r="D82" s="924" t="s">
        <v>721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8">AVERAGE(M70:M81)</f>
        <v>17.333333333333332</v>
      </c>
      <c r="N82" s="101">
        <f t="shared" si="58"/>
        <v>1375.3617032819272</v>
      </c>
      <c r="O82" s="184">
        <f t="shared" si="58"/>
        <v>79.482227309820573</v>
      </c>
      <c r="P82" s="116">
        <f>M82-J82</f>
        <v>0</v>
      </c>
      <c r="Q82" s="117">
        <f>N82-K82</f>
        <v>-107.30496338473949</v>
      </c>
      <c r="R82" s="172">
        <f>O82/L82</f>
        <v>0.92679629626034554</v>
      </c>
      <c r="S82" s="943"/>
      <c r="T82" s="50"/>
      <c r="U82" s="50"/>
      <c r="V82" s="532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0</v>
      </c>
      <c r="AF82" s="48">
        <f>N82-K82</f>
        <v>-107.30496338473949</v>
      </c>
      <c r="AG82" s="536">
        <f>N82/K82</f>
        <v>0.92762704807683938</v>
      </c>
      <c r="AH82" s="943"/>
    </row>
    <row r="83" spans="1:34" ht="19.2" customHeight="1">
      <c r="A83" s="951" t="s">
        <v>722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1886</v>
      </c>
      <c r="H83" s="84">
        <f t="shared" ref="H83:H94" si="59">F83*G83</f>
        <v>106426.98</v>
      </c>
      <c r="I83" s="545"/>
      <c r="J83" s="87">
        <v>18</v>
      </c>
      <c r="K83" s="57">
        <v>1500</v>
      </c>
      <c r="L83" s="86">
        <v>83.333333333333329</v>
      </c>
      <c r="M83" s="535">
        <v>18</v>
      </c>
      <c r="N83" s="57">
        <f t="shared" ref="N83:N89" si="60">G83/W83*60</f>
        <v>1271.4606741573034</v>
      </c>
      <c r="O83" s="183">
        <f t="shared" ref="O83:O89" si="61">N83/M83</f>
        <v>70.636704119850194</v>
      </c>
      <c r="P83" s="54">
        <f t="shared" ref="P83:P85" si="62">M83-J83</f>
        <v>0</v>
      </c>
      <c r="Q83" s="88">
        <f t="shared" ref="Q83:Q85" si="63">O83-L83</f>
        <v>-12.696629213483135</v>
      </c>
      <c r="R83" s="185">
        <f t="shared" ref="R83:R85" si="64">O83/L83</f>
        <v>0.84764044943820238</v>
      </c>
      <c r="S83" s="943">
        <f>R95</f>
        <v>0.90548779950621872</v>
      </c>
      <c r="T83" s="50">
        <v>0.33333333333333331</v>
      </c>
      <c r="U83" s="50">
        <v>0.39513888888888887</v>
      </c>
      <c r="V83" s="532">
        <v>5</v>
      </c>
      <c r="W83" s="529">
        <f t="shared" ref="W83:W93" si="65">(U83-T83)*24*60</f>
        <v>89</v>
      </c>
      <c r="X83" s="53"/>
      <c r="Y83" s="53"/>
      <c r="Z83" s="54"/>
      <c r="AA83" s="54"/>
      <c r="AB83" s="928"/>
      <c r="AC83" s="928"/>
      <c r="AD83" s="545"/>
      <c r="AE83" s="545"/>
      <c r="AF83" s="48">
        <f t="shared" ref="AF83:AF173" si="66">N83-K83</f>
        <v>-228.5393258426966</v>
      </c>
      <c r="AG83" s="536">
        <f t="shared" ref="AG83:AG173" si="67">N83/K83</f>
        <v>0.84764044943820227</v>
      </c>
      <c r="AH83" s="943">
        <f>AG95</f>
        <v>0.9053146088231524</v>
      </c>
    </row>
    <row r="84" spans="1:34" ht="19.2" customHeight="1">
      <c r="A84" s="952"/>
      <c r="B84" s="110" t="s">
        <v>101</v>
      </c>
      <c r="C84" s="542"/>
      <c r="D84" s="186" t="s">
        <v>154</v>
      </c>
      <c r="E84" s="43"/>
      <c r="F84" s="280">
        <v>61.02</v>
      </c>
      <c r="G84" s="44">
        <v>2148.2999999999997</v>
      </c>
      <c r="H84" s="84">
        <f t="shared" si="59"/>
        <v>131089.266</v>
      </c>
      <c r="I84" s="532"/>
      <c r="J84" s="87">
        <v>16</v>
      </c>
      <c r="K84" s="57">
        <v>1440</v>
      </c>
      <c r="L84" s="86">
        <v>90</v>
      </c>
      <c r="M84" s="535">
        <v>16</v>
      </c>
      <c r="N84" s="57">
        <f t="shared" si="60"/>
        <v>1356.8210526315788</v>
      </c>
      <c r="O84" s="183">
        <f t="shared" si="61"/>
        <v>84.801315789473676</v>
      </c>
      <c r="P84" s="54">
        <f t="shared" si="62"/>
        <v>0</v>
      </c>
      <c r="Q84" s="88">
        <f t="shared" si="63"/>
        <v>-5.1986842105263236</v>
      </c>
      <c r="R84" s="185">
        <f t="shared" si="64"/>
        <v>0.94223684210526304</v>
      </c>
      <c r="S84" s="943"/>
      <c r="T84" s="50">
        <v>0.40972222222222221</v>
      </c>
      <c r="U84" s="50">
        <v>0.47569444444444442</v>
      </c>
      <c r="V84" s="532">
        <v>21</v>
      </c>
      <c r="W84" s="529">
        <f t="shared" si="65"/>
        <v>94.999999999999986</v>
      </c>
      <c r="X84" s="53">
        <v>0.39374999999999999</v>
      </c>
      <c r="Y84" s="53">
        <v>0.40347222222222223</v>
      </c>
      <c r="Z84" s="54"/>
      <c r="AA84" s="54"/>
      <c r="AB84" s="928"/>
      <c r="AC84" s="928"/>
      <c r="AD84" s="545"/>
      <c r="AE84" s="545">
        <v>1</v>
      </c>
      <c r="AF84" s="48">
        <f t="shared" si="66"/>
        <v>-83.178947368421177</v>
      </c>
      <c r="AG84" s="536">
        <f t="shared" si="67"/>
        <v>0.94223684210526304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2055</v>
      </c>
      <c r="H85" s="84">
        <f t="shared" si="59"/>
        <v>125539.95000000001</v>
      </c>
      <c r="I85" s="532"/>
      <c r="J85" s="87">
        <v>17</v>
      </c>
      <c r="K85" s="57">
        <v>1440</v>
      </c>
      <c r="L85" s="86">
        <v>84.705882352941174</v>
      </c>
      <c r="M85" s="535">
        <v>17</v>
      </c>
      <c r="N85" s="57">
        <f t="shared" si="60"/>
        <v>1297.8947368421054</v>
      </c>
      <c r="O85" s="183">
        <f t="shared" si="61"/>
        <v>76.346749226006196</v>
      </c>
      <c r="P85" s="54">
        <f t="shared" si="62"/>
        <v>0</v>
      </c>
      <c r="Q85" s="88">
        <f t="shared" si="63"/>
        <v>-8.359133126934978</v>
      </c>
      <c r="R85" s="185">
        <f t="shared" si="64"/>
        <v>0.90131578947368429</v>
      </c>
      <c r="S85" s="943"/>
      <c r="T85" s="50">
        <v>0.51597222222222217</v>
      </c>
      <c r="U85" s="50">
        <v>0.58194444444444438</v>
      </c>
      <c r="V85" s="532">
        <v>5</v>
      </c>
      <c r="W85" s="529">
        <f t="shared" si="65"/>
        <v>94.999999999999986</v>
      </c>
      <c r="X85" s="53"/>
      <c r="Y85" s="53"/>
      <c r="Z85" s="54"/>
      <c r="AA85" s="54"/>
      <c r="AB85" s="928"/>
      <c r="AC85" s="928"/>
      <c r="AD85" s="545"/>
      <c r="AE85" s="545"/>
      <c r="AF85" s="48">
        <f t="shared" si="66"/>
        <v>-142.10526315789457</v>
      </c>
      <c r="AG85" s="536">
        <f t="shared" si="67"/>
        <v>0.90131578947368429</v>
      </c>
      <c r="AH85" s="943"/>
    </row>
    <row r="86" spans="1:34" ht="19.2" customHeight="1">
      <c r="A86" s="952"/>
      <c r="B86" s="110" t="s">
        <v>102</v>
      </c>
      <c r="C86" s="97"/>
      <c r="D86" s="186" t="s">
        <v>174</v>
      </c>
      <c r="E86" s="43"/>
      <c r="F86" s="280">
        <v>49.91</v>
      </c>
      <c r="G86" s="44">
        <v>650.69999999999993</v>
      </c>
      <c r="H86" s="84">
        <f t="shared" si="59"/>
        <v>32476.436999999994</v>
      </c>
      <c r="I86" s="532">
        <v>1</v>
      </c>
      <c r="J86" s="87">
        <v>17</v>
      </c>
      <c r="K86" s="57">
        <v>1565</v>
      </c>
      <c r="L86" s="86">
        <v>92.058823529411768</v>
      </c>
      <c r="M86" s="535">
        <v>17</v>
      </c>
      <c r="N86" s="57">
        <f t="shared" si="60"/>
        <v>1394.3571428571397</v>
      </c>
      <c r="O86" s="183">
        <f t="shared" si="61"/>
        <v>82.021008403361165</v>
      </c>
      <c r="P86" s="54">
        <f>M86-J86</f>
        <v>0</v>
      </c>
      <c r="Q86" s="88">
        <f>O86-L86</f>
        <v>-10.037815126050603</v>
      </c>
      <c r="R86" s="185">
        <f>O86/L86</f>
        <v>0.89096303057964199</v>
      </c>
      <c r="S86" s="943"/>
      <c r="T86" s="50">
        <v>0.58611111111111103</v>
      </c>
      <c r="U86" s="50">
        <v>0.60555555555555551</v>
      </c>
      <c r="V86" s="532">
        <v>6</v>
      </c>
      <c r="W86" s="529">
        <f t="shared" si="65"/>
        <v>28.00000000000006</v>
      </c>
      <c r="X86" s="53"/>
      <c r="Y86" s="53"/>
      <c r="Z86" s="54"/>
      <c r="AA86" s="54"/>
      <c r="AB86" s="928"/>
      <c r="AC86" s="928"/>
      <c r="AD86" s="545"/>
      <c r="AE86" s="545"/>
      <c r="AF86" s="48">
        <f>N86-K86</f>
        <v>-170.64285714286029</v>
      </c>
      <c r="AG86" s="536">
        <f>N86/K86</f>
        <v>0.89096303057964199</v>
      </c>
      <c r="AH86" s="943"/>
    </row>
    <row r="87" spans="1:34" ht="19.2" customHeight="1">
      <c r="A87" s="952"/>
      <c r="B87" s="110" t="s">
        <v>102</v>
      </c>
      <c r="C87" s="97"/>
      <c r="D87" s="186" t="s">
        <v>187</v>
      </c>
      <c r="E87" s="43"/>
      <c r="F87" s="280">
        <v>53.27</v>
      </c>
      <c r="G87" s="44">
        <v>976.8</v>
      </c>
      <c r="H87" s="84">
        <f t="shared" si="59"/>
        <v>52034.135999999999</v>
      </c>
      <c r="I87" s="532">
        <v>1</v>
      </c>
      <c r="J87" s="87">
        <v>17</v>
      </c>
      <c r="K87" s="57">
        <v>1565</v>
      </c>
      <c r="L87" s="86">
        <v>92.058823529411768</v>
      </c>
      <c r="M87" s="535">
        <v>17</v>
      </c>
      <c r="N87" s="57">
        <f t="shared" si="60"/>
        <v>1362.9767441860463</v>
      </c>
      <c r="O87" s="183">
        <f t="shared" si="61"/>
        <v>80.175102599179198</v>
      </c>
      <c r="P87" s="54">
        <f>M87-J87</f>
        <v>0</v>
      </c>
      <c r="Q87" s="88">
        <f>O87-L87</f>
        <v>-11.88372093023257</v>
      </c>
      <c r="R87" s="185">
        <f>O87/L87</f>
        <v>0.87091165762686662</v>
      </c>
      <c r="S87" s="943"/>
      <c r="T87" s="50">
        <v>0.62083333333333324</v>
      </c>
      <c r="U87" s="50">
        <v>0.65069444444444435</v>
      </c>
      <c r="V87" s="532">
        <v>22</v>
      </c>
      <c r="W87" s="529">
        <f t="shared" si="65"/>
        <v>43.000000000000007</v>
      </c>
      <c r="X87" s="53"/>
      <c r="Y87" s="53"/>
      <c r="Z87" s="54"/>
      <c r="AA87" s="54"/>
      <c r="AB87" s="928"/>
      <c r="AC87" s="928"/>
      <c r="AD87" s="545"/>
      <c r="AE87" s="545"/>
      <c r="AF87" s="48">
        <f>N87-K87</f>
        <v>-202.02325581395371</v>
      </c>
      <c r="AG87" s="536">
        <f>N87/K87</f>
        <v>0.87091165762686662</v>
      </c>
      <c r="AH87" s="943"/>
    </row>
    <row r="88" spans="1:34" ht="19.2" customHeight="1">
      <c r="A88" s="952"/>
      <c r="B88" s="110" t="s">
        <v>102</v>
      </c>
      <c r="C88" s="542"/>
      <c r="D88" s="42" t="s">
        <v>164</v>
      </c>
      <c r="E88" s="43"/>
      <c r="F88" s="280">
        <v>50.67</v>
      </c>
      <c r="G88" s="57">
        <v>969</v>
      </c>
      <c r="H88" s="84">
        <f t="shared" si="59"/>
        <v>49099.23</v>
      </c>
      <c r="I88" s="532">
        <v>1</v>
      </c>
      <c r="J88" s="87">
        <v>19</v>
      </c>
      <c r="K88" s="57">
        <v>1500</v>
      </c>
      <c r="L88" s="86">
        <v>78.94736842105263</v>
      </c>
      <c r="M88" s="535">
        <v>19</v>
      </c>
      <c r="N88" s="57">
        <f t="shared" si="60"/>
        <v>1418.0487804878044</v>
      </c>
      <c r="O88" s="183">
        <f t="shared" si="61"/>
        <v>74.634146341463392</v>
      </c>
      <c r="P88" s="54">
        <f t="shared" ref="P88:P89" si="68">M88-J88</f>
        <v>0</v>
      </c>
      <c r="Q88" s="88">
        <f t="shared" ref="Q88:Q89" si="69">O88-L88</f>
        <v>-4.313222079589238</v>
      </c>
      <c r="R88" s="185">
        <f t="shared" ref="R88:R89" si="70">O88/L88</f>
        <v>0.94536585365853631</v>
      </c>
      <c r="S88" s="943"/>
      <c r="T88" s="50">
        <v>0.65416666666666656</v>
      </c>
      <c r="U88" s="50">
        <v>0.6826388888888888</v>
      </c>
      <c r="V88" s="532">
        <v>5</v>
      </c>
      <c r="W88" s="529">
        <f t="shared" si="65"/>
        <v>41.000000000000014</v>
      </c>
      <c r="X88" s="53">
        <v>0.64374999999999993</v>
      </c>
      <c r="Y88" s="53">
        <v>0.65347222222222223</v>
      </c>
      <c r="Z88" s="54"/>
      <c r="AA88" s="54"/>
      <c r="AB88" s="928"/>
      <c r="AC88" s="928"/>
      <c r="AD88" s="545"/>
      <c r="AE88" s="545"/>
      <c r="AF88" s="48">
        <f>N88-K88</f>
        <v>-81.951219512195621</v>
      </c>
      <c r="AG88" s="536">
        <f>N88/K88</f>
        <v>0.9453658536585362</v>
      </c>
      <c r="AH88" s="943"/>
    </row>
    <row r="89" spans="1:34" ht="19.2" customHeight="1">
      <c r="A89" s="952"/>
      <c r="B89" s="110" t="s">
        <v>102</v>
      </c>
      <c r="C89" s="542"/>
      <c r="D89" s="42" t="s">
        <v>149</v>
      </c>
      <c r="E89" s="43"/>
      <c r="F89" s="280">
        <v>49.91</v>
      </c>
      <c r="G89" s="114">
        <v>1374</v>
      </c>
      <c r="H89" s="84">
        <f t="shared" si="59"/>
        <v>68576.34</v>
      </c>
      <c r="I89" s="532">
        <v>1</v>
      </c>
      <c r="J89" s="87">
        <v>17</v>
      </c>
      <c r="K89" s="57">
        <v>1565</v>
      </c>
      <c r="L89" s="86">
        <v>92.058823529411768</v>
      </c>
      <c r="M89" s="535">
        <v>17</v>
      </c>
      <c r="N89" s="57">
        <f t="shared" si="60"/>
        <v>1472.1428571428582</v>
      </c>
      <c r="O89" s="183">
        <f t="shared" si="61"/>
        <v>86.596638655462243</v>
      </c>
      <c r="P89" s="54">
        <f t="shared" si="68"/>
        <v>0</v>
      </c>
      <c r="Q89" s="88">
        <f t="shared" si="69"/>
        <v>-5.4621848739495249</v>
      </c>
      <c r="R89" s="185">
        <f t="shared" si="70"/>
        <v>0.94066636239160262</v>
      </c>
      <c r="S89" s="943"/>
      <c r="T89" s="50">
        <v>0.68680555555555545</v>
      </c>
      <c r="U89" s="50">
        <v>0.72569444444444431</v>
      </c>
      <c r="V89" s="532">
        <v>6</v>
      </c>
      <c r="W89" s="529">
        <f t="shared" si="65"/>
        <v>55.999999999999957</v>
      </c>
      <c r="X89" s="53"/>
      <c r="Y89" s="53"/>
      <c r="Z89" s="54"/>
      <c r="AA89" s="54"/>
      <c r="AB89" s="928"/>
      <c r="AC89" s="928"/>
      <c r="AD89" s="545"/>
      <c r="AE89" s="545"/>
      <c r="AF89" s="48">
        <f>N89-K89</f>
        <v>-92.857142857141753</v>
      </c>
      <c r="AG89" s="536">
        <f>N89/K89</f>
        <v>0.94066636239160273</v>
      </c>
      <c r="AH89" s="943"/>
    </row>
    <row r="90" spans="1:34" ht="19.2" customHeight="1">
      <c r="A90" s="952"/>
      <c r="B90" s="110">
        <v>0</v>
      </c>
      <c r="C90" s="542"/>
      <c r="D90" s="42"/>
      <c r="E90" s="43"/>
      <c r="F90" s="280" t="s">
        <v>106</v>
      </c>
      <c r="G90" s="44"/>
      <c r="H90" s="84">
        <f t="shared" si="59"/>
        <v>0</v>
      </c>
      <c r="I90" s="187"/>
      <c r="J90" s="87"/>
      <c r="K90" s="57"/>
      <c r="L90" s="86"/>
      <c r="M90" s="535"/>
      <c r="N90" s="57"/>
      <c r="O90" s="183"/>
      <c r="P90" s="54"/>
      <c r="Q90" s="88"/>
      <c r="R90" s="185"/>
      <c r="S90" s="943"/>
      <c r="T90" s="50"/>
      <c r="U90" s="50"/>
      <c r="V90" s="532" t="s">
        <v>15</v>
      </c>
      <c r="W90" s="529">
        <f t="shared" si="65"/>
        <v>0</v>
      </c>
      <c r="X90" s="188"/>
      <c r="Y90" s="188"/>
      <c r="Z90" s="54"/>
      <c r="AA90" s="54"/>
      <c r="AB90" s="928"/>
      <c r="AC90" s="928"/>
      <c r="AD90" s="545"/>
      <c r="AE90" s="545"/>
      <c r="AF90" s="48">
        <f t="shared" si="66"/>
        <v>0</v>
      </c>
      <c r="AG90" s="536" t="e">
        <f t="shared" si="67"/>
        <v>#DIV/0!</v>
      </c>
      <c r="AH90" s="943"/>
    </row>
    <row r="91" spans="1:34" ht="19.2" customHeight="1">
      <c r="A91" s="952"/>
      <c r="B91" s="110">
        <v>0</v>
      </c>
      <c r="C91" s="542"/>
      <c r="D91" s="42"/>
      <c r="E91" s="43"/>
      <c r="F91" s="280" t="s">
        <v>106</v>
      </c>
      <c r="G91" s="44"/>
      <c r="H91" s="84">
        <f t="shared" si="59"/>
        <v>0</v>
      </c>
      <c r="I91" s="189"/>
      <c r="J91" s="87"/>
      <c r="K91" s="57"/>
      <c r="L91" s="86"/>
      <c r="M91" s="535"/>
      <c r="N91" s="57"/>
      <c r="O91" s="183"/>
      <c r="P91" s="54"/>
      <c r="Q91" s="88"/>
      <c r="R91" s="185"/>
      <c r="S91" s="944"/>
      <c r="T91" s="50"/>
      <c r="U91" s="50"/>
      <c r="V91" s="532"/>
      <c r="W91" s="529">
        <f t="shared" si="65"/>
        <v>0</v>
      </c>
      <c r="X91" s="115"/>
      <c r="Y91" s="115"/>
      <c r="Z91" s="54"/>
      <c r="AA91" s="54"/>
      <c r="AB91" s="928"/>
      <c r="AC91" s="928"/>
      <c r="AD91" s="545"/>
      <c r="AE91" s="545"/>
      <c r="AF91" s="48">
        <f t="shared" si="66"/>
        <v>0</v>
      </c>
      <c r="AG91" s="536" t="e">
        <f t="shared" si="67"/>
        <v>#DIV/0!</v>
      </c>
      <c r="AH91" s="944"/>
    </row>
    <row r="92" spans="1:34" ht="19.2" customHeight="1">
      <c r="A92" s="952"/>
      <c r="B92" s="110">
        <v>0</v>
      </c>
      <c r="C92" s="542"/>
      <c r="D92" s="42"/>
      <c r="E92" s="43"/>
      <c r="F92" s="280" t="s">
        <v>106</v>
      </c>
      <c r="G92" s="44"/>
      <c r="H92" s="84">
        <f t="shared" si="59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532"/>
      <c r="W92" s="529">
        <f t="shared" si="65"/>
        <v>0</v>
      </c>
      <c r="X92" s="180"/>
      <c r="Y92" s="180"/>
      <c r="Z92" s="124"/>
      <c r="AA92" s="124"/>
      <c r="AB92" s="928"/>
      <c r="AC92" s="928"/>
      <c r="AD92" s="545"/>
      <c r="AE92" s="545"/>
      <c r="AF92" s="48">
        <f t="shared" si="66"/>
        <v>0</v>
      </c>
      <c r="AG92" s="536" t="e">
        <f t="shared" si="67"/>
        <v>#DIV/0!</v>
      </c>
      <c r="AH92" s="944"/>
    </row>
    <row r="93" spans="1:34" ht="19.2" customHeight="1">
      <c r="A93" s="952"/>
      <c r="B93" s="533">
        <v>0</v>
      </c>
      <c r="C93" s="192"/>
      <c r="D93" s="59"/>
      <c r="E93" s="60"/>
      <c r="F93" s="280" t="s">
        <v>106</v>
      </c>
      <c r="G93" s="44"/>
      <c r="H93" s="84">
        <f t="shared" si="59"/>
        <v>0</v>
      </c>
      <c r="I93" s="193"/>
      <c r="J93" s="87"/>
      <c r="K93" s="57"/>
      <c r="L93" s="191"/>
      <c r="M93" s="535"/>
      <c r="N93" s="57"/>
      <c r="O93" s="86"/>
      <c r="P93" s="54"/>
      <c r="Q93" s="88"/>
      <c r="R93" s="539"/>
      <c r="S93" s="953"/>
      <c r="T93" s="63"/>
      <c r="U93" s="63"/>
      <c r="V93" s="533"/>
      <c r="W93" s="529">
        <f t="shared" si="65"/>
        <v>0</v>
      </c>
      <c r="X93" s="194"/>
      <c r="Y93" s="194"/>
      <c r="Z93" s="124"/>
      <c r="AA93" s="124"/>
      <c r="AB93" s="928"/>
      <c r="AC93" s="928"/>
      <c r="AD93" s="545"/>
      <c r="AE93" s="545"/>
      <c r="AF93" s="48">
        <f t="shared" si="66"/>
        <v>0</v>
      </c>
      <c r="AG93" s="536" t="e">
        <f t="shared" si="67"/>
        <v>#DIV/0!</v>
      </c>
      <c r="AH93" s="944"/>
    </row>
    <row r="94" spans="1:34" ht="19.2" customHeight="1">
      <c r="A94" s="952"/>
      <c r="B94" s="533">
        <v>0</v>
      </c>
      <c r="C94" s="192"/>
      <c r="D94" s="42"/>
      <c r="E94" s="43"/>
      <c r="F94" s="280" t="s">
        <v>106</v>
      </c>
      <c r="G94" s="44"/>
      <c r="H94" s="84">
        <f t="shared" si="59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39"/>
      <c r="S94" s="953"/>
      <c r="T94" s="63"/>
      <c r="U94" s="63"/>
      <c r="V94" s="533"/>
      <c r="W94" s="529">
        <f>(U94-T94)*24*60</f>
        <v>0</v>
      </c>
      <c r="X94" s="194"/>
      <c r="Y94" s="194"/>
      <c r="Z94" s="124"/>
      <c r="AA94" s="124"/>
      <c r="AB94" s="928"/>
      <c r="AC94" s="928"/>
      <c r="AD94" s="545"/>
      <c r="AE94" s="545"/>
      <c r="AF94" s="48">
        <f t="shared" si="66"/>
        <v>0</v>
      </c>
      <c r="AG94" s="536" t="e">
        <f t="shared" si="67"/>
        <v>#DIV/0!</v>
      </c>
      <c r="AH94" s="944"/>
    </row>
    <row r="95" spans="1:34" ht="19.2" customHeight="1">
      <c r="A95" s="952"/>
      <c r="B95" s="197">
        <v>0</v>
      </c>
      <c r="C95" s="100" t="s">
        <v>723</v>
      </c>
      <c r="D95" s="924" t="s">
        <v>724</v>
      </c>
      <c r="E95" s="924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71">AVERAGE(M83:M94)</f>
        <v>17.285714285714285</v>
      </c>
      <c r="N95" s="199">
        <f t="shared" si="71"/>
        <v>1367.6717126149767</v>
      </c>
      <c r="O95" s="200">
        <f t="shared" si="71"/>
        <v>79.315952162113717</v>
      </c>
      <c r="P95" s="201">
        <f>M95-J95</f>
        <v>0</v>
      </c>
      <c r="Q95" s="202">
        <f t="shared" ref="Q95:Q101" si="72">O95-L95</f>
        <v>-8.2787699372523349</v>
      </c>
      <c r="R95" s="203">
        <f>O95/L95</f>
        <v>0.90548779950621872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0</v>
      </c>
      <c r="AE95" s="107">
        <f>SUM(AE83:AE94)</f>
        <v>1</v>
      </c>
      <c r="AF95" s="65">
        <f t="shared" si="66"/>
        <v>-143.04257309930904</v>
      </c>
      <c r="AG95" s="537">
        <f t="shared" si="67"/>
        <v>0.9053146088231524</v>
      </c>
      <c r="AH95" s="944"/>
    </row>
    <row r="96" spans="1:34" ht="19.2" customHeight="1">
      <c r="A96" s="954" t="s">
        <v>725</v>
      </c>
      <c r="B96" s="532" t="s">
        <v>103</v>
      </c>
      <c r="C96" s="97"/>
      <c r="D96" s="42" t="s">
        <v>169</v>
      </c>
      <c r="E96" s="43"/>
      <c r="F96" s="273">
        <v>29.46</v>
      </c>
      <c r="G96" s="44">
        <v>1281</v>
      </c>
      <c r="H96" s="45">
        <f t="shared" ref="H96:H105" si="73">F96*G96</f>
        <v>37738.26</v>
      </c>
      <c r="I96" s="532"/>
      <c r="J96" s="46">
        <v>16</v>
      </c>
      <c r="K96" s="44">
        <v>1385</v>
      </c>
      <c r="L96" s="47">
        <v>86.5625</v>
      </c>
      <c r="M96" s="530">
        <v>16</v>
      </c>
      <c r="N96" s="44">
        <f t="shared" ref="N96:N101" si="74">G96/W96*60</f>
        <v>1130.294117647059</v>
      </c>
      <c r="O96" s="47">
        <f t="shared" ref="O96:O101" si="75">N96/M96</f>
        <v>70.643382352941188</v>
      </c>
      <c r="P96" s="48">
        <f t="shared" ref="P96:P101" si="76">M96-J96</f>
        <v>0</v>
      </c>
      <c r="Q96" s="49">
        <f t="shared" si="72"/>
        <v>-15.919117647058812</v>
      </c>
      <c r="R96" s="536">
        <f t="shared" ref="R96:R101" si="77">O96/L96</f>
        <v>0.81609683584625203</v>
      </c>
      <c r="S96" s="943">
        <f>R108</f>
        <v>0.88766773767472218</v>
      </c>
      <c r="T96" s="89">
        <v>0.33333333333333331</v>
      </c>
      <c r="U96" s="89">
        <v>0.38055555555555554</v>
      </c>
      <c r="V96" s="545">
        <v>5</v>
      </c>
      <c r="W96" s="90">
        <f t="shared" ref="W96:W133" si="78">(U96-T96)*24*60</f>
        <v>68</v>
      </c>
      <c r="X96" s="96"/>
      <c r="Y96" s="96"/>
      <c r="Z96" s="54"/>
      <c r="AA96" s="54"/>
      <c r="AB96" s="928"/>
      <c r="AC96" s="928"/>
      <c r="AD96" s="545"/>
      <c r="AE96" s="545"/>
      <c r="AF96" s="54">
        <f t="shared" si="66"/>
        <v>-254.70588235294099</v>
      </c>
      <c r="AG96" s="539">
        <f t="shared" si="67"/>
        <v>0.81609683584625203</v>
      </c>
      <c r="AH96" s="927">
        <f>AG108</f>
        <v>0.88451624882358248</v>
      </c>
    </row>
    <row r="97" spans="1:34" s="212" customFormat="1" ht="19.2" customHeight="1">
      <c r="A97" s="954"/>
      <c r="B97" s="532" t="s">
        <v>103</v>
      </c>
      <c r="C97" s="204"/>
      <c r="D97" s="205" t="s">
        <v>63</v>
      </c>
      <c r="E97" s="56"/>
      <c r="F97" s="284">
        <v>29.113149847094796</v>
      </c>
      <c r="G97" s="206">
        <v>3286</v>
      </c>
      <c r="H97" s="207">
        <f t="shared" si="73"/>
        <v>95665.810397553505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74"/>
        <v>1418.4172661870505</v>
      </c>
      <c r="O97" s="47">
        <f t="shared" si="75"/>
        <v>67.543679342240495</v>
      </c>
      <c r="P97" s="48">
        <f t="shared" si="76"/>
        <v>1</v>
      </c>
      <c r="Q97" s="49">
        <f t="shared" si="72"/>
        <v>-1.7063206577595054</v>
      </c>
      <c r="R97" s="536">
        <f t="shared" si="77"/>
        <v>0.97535999050166777</v>
      </c>
      <c r="S97" s="943"/>
      <c r="T97" s="208">
        <v>0.39583333333333331</v>
      </c>
      <c r="U97" s="208">
        <v>0.49236111111111108</v>
      </c>
      <c r="V97" s="209">
        <v>23</v>
      </c>
      <c r="W97" s="90">
        <f t="shared" si="78"/>
        <v>139</v>
      </c>
      <c r="X97" s="53">
        <v>0.3743055555555555</v>
      </c>
      <c r="Y97" s="53">
        <v>0.38472222222222219</v>
      </c>
      <c r="Z97" s="54"/>
      <c r="AA97" s="54"/>
      <c r="AB97" s="928"/>
      <c r="AC97" s="928"/>
      <c r="AD97" s="209">
        <v>1</v>
      </c>
      <c r="AE97" s="209"/>
      <c r="AF97" s="210">
        <f t="shared" si="66"/>
        <v>33.417266187050473</v>
      </c>
      <c r="AG97" s="211">
        <f t="shared" si="67"/>
        <v>1.0241279900267513</v>
      </c>
      <c r="AH97" s="927"/>
    </row>
    <row r="98" spans="1:34" s="215" customFormat="1" ht="19.2" customHeight="1">
      <c r="A98" s="954"/>
      <c r="B98" s="532" t="s">
        <v>101</v>
      </c>
      <c r="C98" s="55"/>
      <c r="D98" s="42" t="s">
        <v>58</v>
      </c>
      <c r="E98" s="83"/>
      <c r="F98" s="284">
        <v>59.54</v>
      </c>
      <c r="G98" s="57">
        <v>1286</v>
      </c>
      <c r="H98" s="207">
        <f t="shared" si="73"/>
        <v>76568.44</v>
      </c>
      <c r="I98" s="54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74"/>
        <v>1244.5161290322592</v>
      </c>
      <c r="O98" s="47">
        <f t="shared" si="75"/>
        <v>69.139784946236617</v>
      </c>
      <c r="P98" s="48">
        <f t="shared" si="76"/>
        <v>0</v>
      </c>
      <c r="Q98" s="49">
        <f t="shared" si="72"/>
        <v>-7.8046594982078261</v>
      </c>
      <c r="R98" s="536">
        <f t="shared" si="77"/>
        <v>0.89856760218935672</v>
      </c>
      <c r="S98" s="943"/>
      <c r="T98" s="89">
        <v>0.53263888888888877</v>
      </c>
      <c r="U98" s="89">
        <v>0.57569444444444429</v>
      </c>
      <c r="V98" s="545">
        <v>6</v>
      </c>
      <c r="W98" s="90">
        <f t="shared" si="78"/>
        <v>61.999999999999943</v>
      </c>
      <c r="X98" s="213"/>
      <c r="Y98" s="213"/>
      <c r="Z98" s="214"/>
      <c r="AA98" s="214"/>
      <c r="AB98" s="928"/>
      <c r="AC98" s="928"/>
      <c r="AD98" s="545"/>
      <c r="AE98" s="545"/>
      <c r="AF98" s="54">
        <f t="shared" si="66"/>
        <v>-140.48387096774081</v>
      </c>
      <c r="AG98" s="539">
        <f t="shared" si="67"/>
        <v>0.89856760218935683</v>
      </c>
      <c r="AH98" s="927"/>
    </row>
    <row r="99" spans="1:34" ht="19.2" customHeight="1">
      <c r="A99" s="954"/>
      <c r="B99" s="532" t="s">
        <v>105</v>
      </c>
      <c r="C99" s="81"/>
      <c r="D99" s="82" t="s">
        <v>177</v>
      </c>
      <c r="E99" s="83"/>
      <c r="F99" s="284">
        <v>51.44</v>
      </c>
      <c r="G99" s="57">
        <v>1236</v>
      </c>
      <c r="H99" s="207">
        <f t="shared" si="73"/>
        <v>63579.839999999997</v>
      </c>
      <c r="I99" s="545"/>
      <c r="J99" s="46">
        <v>20</v>
      </c>
      <c r="K99" s="44">
        <v>1440</v>
      </c>
      <c r="L99" s="47">
        <v>72</v>
      </c>
      <c r="M99" s="530">
        <v>20</v>
      </c>
      <c r="N99" s="44">
        <f t="shared" si="74"/>
        <v>1278.6206896551735</v>
      </c>
      <c r="O99" s="47">
        <f t="shared" si="75"/>
        <v>63.931034482758676</v>
      </c>
      <c r="P99" s="48">
        <f t="shared" si="76"/>
        <v>0</v>
      </c>
      <c r="Q99" s="49">
        <f t="shared" si="72"/>
        <v>-8.0689655172413239</v>
      </c>
      <c r="R99" s="536">
        <f t="shared" si="77"/>
        <v>0.88793103448275934</v>
      </c>
      <c r="S99" s="943"/>
      <c r="T99" s="89">
        <v>0.58055555555555538</v>
      </c>
      <c r="U99" s="89">
        <v>0.62083333333333313</v>
      </c>
      <c r="V99" s="545">
        <v>8</v>
      </c>
      <c r="W99" s="90">
        <f t="shared" si="78"/>
        <v>57.999999999999957</v>
      </c>
      <c r="X99" s="180"/>
      <c r="Y99" s="180"/>
      <c r="Z99" s="124"/>
      <c r="AA99" s="124"/>
      <c r="AB99" s="928"/>
      <c r="AC99" s="928"/>
      <c r="AD99" s="545"/>
      <c r="AE99" s="545"/>
      <c r="AF99" s="210">
        <f t="shared" si="66"/>
        <v>-161.37931034482654</v>
      </c>
      <c r="AG99" s="211">
        <f t="shared" si="67"/>
        <v>0.88793103448275934</v>
      </c>
      <c r="AH99" s="927"/>
    </row>
    <row r="100" spans="1:34" s="215" customFormat="1" ht="19.2" customHeight="1">
      <c r="A100" s="954"/>
      <c r="B100" s="532" t="s">
        <v>101</v>
      </c>
      <c r="C100" s="55"/>
      <c r="D100" s="42" t="s">
        <v>69</v>
      </c>
      <c r="E100" s="83"/>
      <c r="F100" s="284">
        <v>53.36</v>
      </c>
      <c r="G100" s="57">
        <v>1746</v>
      </c>
      <c r="H100" s="207">
        <f t="shared" si="73"/>
        <v>93166.56</v>
      </c>
      <c r="I100" s="545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4"/>
        <v>1396.799999999999</v>
      </c>
      <c r="O100" s="47">
        <f t="shared" si="75"/>
        <v>73.515789473684166</v>
      </c>
      <c r="P100" s="48">
        <f t="shared" si="76"/>
        <v>0</v>
      </c>
      <c r="Q100" s="49">
        <f t="shared" si="72"/>
        <v>-12.589473684210574</v>
      </c>
      <c r="R100" s="536">
        <f t="shared" si="77"/>
        <v>0.85378973105134415</v>
      </c>
      <c r="S100" s="943"/>
      <c r="T100" s="208">
        <v>0.63541666666666641</v>
      </c>
      <c r="U100" s="208">
        <v>0.68749999999999978</v>
      </c>
      <c r="V100" s="209">
        <v>23</v>
      </c>
      <c r="W100" s="90">
        <f t="shared" si="78"/>
        <v>75.000000000000057</v>
      </c>
      <c r="X100" s="216">
        <v>0.625</v>
      </c>
      <c r="Y100" s="216">
        <v>0.63541666666666663</v>
      </c>
      <c r="Z100" s="214"/>
      <c r="AA100" s="214"/>
      <c r="AB100" s="928"/>
      <c r="AC100" s="928"/>
      <c r="AD100" s="545">
        <v>1</v>
      </c>
      <c r="AE100" s="545"/>
      <c r="AF100" s="54">
        <f t="shared" si="66"/>
        <v>-239.20000000000095</v>
      </c>
      <c r="AG100" s="539">
        <f t="shared" si="67"/>
        <v>0.85378973105134415</v>
      </c>
      <c r="AH100" s="927"/>
    </row>
    <row r="101" spans="1:34" s="215" customFormat="1" ht="19.2" customHeight="1">
      <c r="A101" s="954"/>
      <c r="B101" s="532" t="s">
        <v>100</v>
      </c>
      <c r="C101" s="55"/>
      <c r="D101" s="82" t="s">
        <v>55</v>
      </c>
      <c r="E101" s="83"/>
      <c r="F101" s="284">
        <v>37.799999999999997</v>
      </c>
      <c r="G101" s="57">
        <v>1386.3</v>
      </c>
      <c r="H101" s="207">
        <f t="shared" si="73"/>
        <v>52402.139999999992</v>
      </c>
      <c r="I101" s="545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74"/>
        <v>2376.5142857142832</v>
      </c>
      <c r="O101" s="47">
        <f t="shared" si="75"/>
        <v>125.07969924812016</v>
      </c>
      <c r="P101" s="48">
        <f t="shared" si="76"/>
        <v>-1</v>
      </c>
      <c r="Q101" s="49">
        <f t="shared" si="72"/>
        <v>-13.370300751879824</v>
      </c>
      <c r="R101" s="536">
        <f t="shared" si="77"/>
        <v>0.90342866918107745</v>
      </c>
      <c r="S101" s="943"/>
      <c r="T101" s="208">
        <v>0.69236111111111087</v>
      </c>
      <c r="U101" s="89">
        <v>0.71666666666666645</v>
      </c>
      <c r="V101" s="209">
        <v>8</v>
      </c>
      <c r="W101" s="90">
        <f t="shared" si="78"/>
        <v>35.000000000000036</v>
      </c>
      <c r="X101" s="217"/>
      <c r="Y101" s="217"/>
      <c r="Z101" s="214"/>
      <c r="AA101" s="214"/>
      <c r="AB101" s="928"/>
      <c r="AC101" s="928"/>
      <c r="AD101" s="545"/>
      <c r="AE101" s="545"/>
      <c r="AF101" s="210">
        <f t="shared" si="66"/>
        <v>-392.48571428571677</v>
      </c>
      <c r="AG101" s="211">
        <f t="shared" si="67"/>
        <v>0.8582572357220235</v>
      </c>
      <c r="AH101" s="927"/>
    </row>
    <row r="102" spans="1:34" s="215" customFormat="1" ht="19.2" customHeight="1">
      <c r="A102" s="954"/>
      <c r="B102" s="532">
        <v>0</v>
      </c>
      <c r="C102" s="175"/>
      <c r="D102" s="82"/>
      <c r="E102" s="177"/>
      <c r="F102" s="284" t="s">
        <v>106</v>
      </c>
      <c r="G102" s="57"/>
      <c r="H102" s="207">
        <f t="shared" si="73"/>
        <v>0</v>
      </c>
      <c r="I102" s="532"/>
      <c r="J102" s="46"/>
      <c r="K102" s="44"/>
      <c r="L102" s="47"/>
      <c r="M102" s="87"/>
      <c r="N102" s="44"/>
      <c r="O102" s="47"/>
      <c r="P102" s="48"/>
      <c r="Q102" s="49"/>
      <c r="R102" s="536"/>
      <c r="S102" s="943"/>
      <c r="T102" s="208"/>
      <c r="U102" s="208"/>
      <c r="V102" s="209"/>
      <c r="W102" s="90">
        <f t="shared" si="78"/>
        <v>0</v>
      </c>
      <c r="X102" s="217"/>
      <c r="Y102" s="217"/>
      <c r="Z102" s="214"/>
      <c r="AA102" s="214"/>
      <c r="AB102" s="928"/>
      <c r="AC102" s="928"/>
      <c r="AD102" s="545"/>
      <c r="AE102" s="545"/>
      <c r="AF102" s="54">
        <f t="shared" si="66"/>
        <v>0</v>
      </c>
      <c r="AG102" s="539" t="e">
        <f t="shared" si="67"/>
        <v>#DIV/0!</v>
      </c>
      <c r="AH102" s="927"/>
    </row>
    <row r="103" spans="1:34" s="215" customFormat="1" ht="19.2" customHeight="1">
      <c r="A103" s="954"/>
      <c r="B103" s="532">
        <v>0</v>
      </c>
      <c r="C103" s="218"/>
      <c r="D103" s="82"/>
      <c r="E103" s="83"/>
      <c r="F103" s="284" t="s">
        <v>106</v>
      </c>
      <c r="G103" s="57"/>
      <c r="H103" s="207">
        <f t="shared" si="73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36"/>
      <c r="S103" s="943"/>
      <c r="T103" s="208"/>
      <c r="U103" s="208"/>
      <c r="V103" s="209" t="s">
        <v>15</v>
      </c>
      <c r="W103" s="90">
        <f t="shared" si="78"/>
        <v>0</v>
      </c>
      <c r="X103" s="217"/>
      <c r="Y103" s="217"/>
      <c r="Z103" s="214"/>
      <c r="AA103" s="214"/>
      <c r="AB103" s="928"/>
      <c r="AC103" s="928"/>
      <c r="AD103" s="545"/>
      <c r="AE103" s="545"/>
      <c r="AF103" s="54">
        <f t="shared" si="66"/>
        <v>0</v>
      </c>
      <c r="AG103" s="539" t="e">
        <f t="shared" si="67"/>
        <v>#DIV/0!</v>
      </c>
      <c r="AH103" s="927"/>
    </row>
    <row r="104" spans="1:34" s="215" customFormat="1" ht="19.2" customHeight="1">
      <c r="A104" s="954"/>
      <c r="B104" s="532">
        <v>0</v>
      </c>
      <c r="C104" s="220"/>
      <c r="D104" s="82"/>
      <c r="E104" s="83"/>
      <c r="F104" s="284" t="s">
        <v>106</v>
      </c>
      <c r="G104" s="206"/>
      <c r="H104" s="207">
        <f t="shared" si="73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36"/>
      <c r="S104" s="944"/>
      <c r="T104" s="208"/>
      <c r="U104" s="208"/>
      <c r="V104" s="209"/>
      <c r="W104" s="90">
        <f t="shared" si="78"/>
        <v>0</v>
      </c>
      <c r="X104" s="217"/>
      <c r="Y104" s="217"/>
      <c r="Z104" s="214"/>
      <c r="AA104" s="214"/>
      <c r="AB104" s="928"/>
      <c r="AC104" s="928"/>
      <c r="AD104" s="545"/>
      <c r="AE104" s="545"/>
      <c r="AF104" s="210">
        <f t="shared" si="66"/>
        <v>0</v>
      </c>
      <c r="AG104" s="211" t="e">
        <f t="shared" si="67"/>
        <v>#DIV/0!</v>
      </c>
      <c r="AH104" s="927"/>
    </row>
    <row r="105" spans="1:34" s="215" customFormat="1" ht="19.2" customHeight="1">
      <c r="A105" s="954"/>
      <c r="B105" s="532">
        <v>0</v>
      </c>
      <c r="C105" s="220"/>
      <c r="D105" s="82"/>
      <c r="E105" s="83"/>
      <c r="F105" s="284" t="s">
        <v>106</v>
      </c>
      <c r="G105" s="206"/>
      <c r="H105" s="207">
        <f t="shared" si="73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36"/>
      <c r="S105" s="944"/>
      <c r="T105" s="208"/>
      <c r="U105" s="208"/>
      <c r="V105" s="209"/>
      <c r="W105" s="90">
        <f t="shared" si="78"/>
        <v>0</v>
      </c>
      <c r="X105" s="217"/>
      <c r="Y105" s="217"/>
      <c r="Z105" s="214"/>
      <c r="AA105" s="214"/>
      <c r="AB105" s="928"/>
      <c r="AC105" s="928"/>
      <c r="AD105" s="545"/>
      <c r="AE105" s="545"/>
      <c r="AF105" s="54">
        <f t="shared" si="66"/>
        <v>0</v>
      </c>
      <c r="AG105" s="539" t="e">
        <f t="shared" si="67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36"/>
      <c r="S106" s="953"/>
      <c r="T106" s="208"/>
      <c r="U106" s="208"/>
      <c r="V106" s="209"/>
      <c r="W106" s="90">
        <f t="shared" si="78"/>
        <v>0</v>
      </c>
      <c r="X106" s="217"/>
      <c r="Y106" s="217"/>
      <c r="Z106" s="214"/>
      <c r="AA106" s="214"/>
      <c r="AB106" s="928"/>
      <c r="AC106" s="928"/>
      <c r="AD106" s="545"/>
      <c r="AE106" s="545"/>
      <c r="AF106" s="54">
        <f t="shared" si="66"/>
        <v>0</v>
      </c>
      <c r="AG106" s="539" t="e">
        <f t="shared" si="67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39"/>
      <c r="S107" s="953"/>
      <c r="T107" s="208"/>
      <c r="U107" s="208"/>
      <c r="V107" s="209"/>
      <c r="W107" s="90">
        <f t="shared" si="78"/>
        <v>0</v>
      </c>
      <c r="X107" s="217"/>
      <c r="Y107" s="217"/>
      <c r="Z107" s="214"/>
      <c r="AA107" s="214"/>
      <c r="AB107" s="928"/>
      <c r="AC107" s="928"/>
      <c r="AD107" s="545"/>
      <c r="AE107" s="545"/>
      <c r="AF107" s="214"/>
      <c r="AG107" s="539"/>
      <c r="AH107" s="927"/>
    </row>
    <row r="108" spans="1:34" ht="19.2" customHeight="1">
      <c r="A108" s="954"/>
      <c r="B108" s="110">
        <v>0</v>
      </c>
      <c r="C108" s="100" t="s">
        <v>726</v>
      </c>
      <c r="D108" s="924" t="s">
        <v>724</v>
      </c>
      <c r="E108" s="924"/>
      <c r="F108" s="285"/>
      <c r="G108" s="101"/>
      <c r="H108" s="102"/>
      <c r="I108" s="103"/>
      <c r="J108" s="101">
        <v>18.833333333333332</v>
      </c>
      <c r="K108" s="101">
        <v>1666.6666666666667</v>
      </c>
      <c r="L108" s="104">
        <v>88.218701267056531</v>
      </c>
      <c r="M108" s="101">
        <f t="shared" ref="M108:O108" si="79">AVERAGE(M96:M107)</f>
        <v>18.833333333333332</v>
      </c>
      <c r="N108" s="101">
        <f t="shared" si="79"/>
        <v>1474.1937480393042</v>
      </c>
      <c r="O108" s="104">
        <f t="shared" si="79"/>
        <v>78.308894974330215</v>
      </c>
      <c r="P108" s="54">
        <f t="shared" ref="P108:P116" si="80">M108-J108</f>
        <v>0</v>
      </c>
      <c r="Q108" s="88">
        <f t="shared" ref="Q108:Q116" si="81">O108-L108</f>
        <v>-9.9098062927263157</v>
      </c>
      <c r="R108" s="105">
        <f t="shared" ref="R108:R116" si="82">O108/L108</f>
        <v>0.88766773767472218</v>
      </c>
      <c r="S108" s="944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2</v>
      </c>
      <c r="AE108" s="107">
        <f>SUM(AE96:AE107)</f>
        <v>0</v>
      </c>
      <c r="AF108" s="54">
        <f t="shared" si="66"/>
        <v>-192.47291862736256</v>
      </c>
      <c r="AG108" s="539">
        <f t="shared" si="67"/>
        <v>0.88451624882358248</v>
      </c>
      <c r="AH108" s="927"/>
    </row>
    <row r="109" spans="1:34" ht="19.2" customHeight="1">
      <c r="A109" s="945" t="s">
        <v>727</v>
      </c>
      <c r="B109" s="532" t="s">
        <v>104</v>
      </c>
      <c r="C109" s="542"/>
      <c r="D109" s="320" t="s">
        <v>176</v>
      </c>
      <c r="E109" s="43"/>
      <c r="F109" s="273">
        <v>29.965493443754308</v>
      </c>
      <c r="G109" s="44">
        <v>1657</v>
      </c>
      <c r="H109" s="45">
        <f t="shared" ref="H109:H119" si="83">F109*G109</f>
        <v>49652.822636300887</v>
      </c>
      <c r="I109" s="532"/>
      <c r="J109" s="46">
        <v>18</v>
      </c>
      <c r="K109" s="44">
        <v>1200</v>
      </c>
      <c r="L109" s="47">
        <v>66.666666666666671</v>
      </c>
      <c r="M109" s="530">
        <v>18</v>
      </c>
      <c r="N109" s="44">
        <f t="shared" ref="N109:N116" si="84">G109/W109*60</f>
        <v>1117.0786516853932</v>
      </c>
      <c r="O109" s="47">
        <f t="shared" ref="O109:O116" si="85">N109/M109</f>
        <v>62.059925093632955</v>
      </c>
      <c r="P109" s="48">
        <f t="shared" si="80"/>
        <v>0</v>
      </c>
      <c r="Q109" s="49">
        <f t="shared" si="81"/>
        <v>-4.606741573033716</v>
      </c>
      <c r="R109" s="536">
        <f t="shared" si="82"/>
        <v>0.93089887640449431</v>
      </c>
      <c r="S109" s="948">
        <f>R121</f>
        <v>0.94080102429880319</v>
      </c>
      <c r="T109" s="223">
        <v>0.5</v>
      </c>
      <c r="U109" s="223">
        <v>0.56180555555555556</v>
      </c>
      <c r="V109" s="224">
        <v>5</v>
      </c>
      <c r="W109" s="529">
        <f t="shared" si="78"/>
        <v>89</v>
      </c>
      <c r="X109" s="53"/>
      <c r="Y109" s="53"/>
      <c r="Z109" s="54"/>
      <c r="AA109" s="54"/>
      <c r="AB109" s="928"/>
      <c r="AC109" s="928"/>
      <c r="AD109" s="545"/>
      <c r="AE109" s="545"/>
      <c r="AF109" s="48">
        <f t="shared" si="66"/>
        <v>-82.921348314606803</v>
      </c>
      <c r="AG109" s="125">
        <f t="shared" si="67"/>
        <v>0.93089887640449431</v>
      </c>
      <c r="AH109" s="927">
        <f>AG121</f>
        <v>0.9345508380219566</v>
      </c>
    </row>
    <row r="110" spans="1:34" ht="19.2" customHeight="1">
      <c r="A110" s="946"/>
      <c r="B110" s="532" t="s">
        <v>105</v>
      </c>
      <c r="C110" s="175"/>
      <c r="D110" s="42" t="s">
        <v>160</v>
      </c>
      <c r="E110" s="177"/>
      <c r="F110" s="273">
        <v>53.27</v>
      </c>
      <c r="G110" s="174">
        <v>1227</v>
      </c>
      <c r="H110" s="45">
        <f t="shared" si="83"/>
        <v>65362.29</v>
      </c>
      <c r="I110" s="532"/>
      <c r="J110" s="46">
        <v>16</v>
      </c>
      <c r="K110" s="44">
        <v>1500</v>
      </c>
      <c r="L110" s="47">
        <v>93.75</v>
      </c>
      <c r="M110" s="530">
        <v>16</v>
      </c>
      <c r="N110" s="44">
        <f t="shared" si="84"/>
        <v>1415.7692307692314</v>
      </c>
      <c r="O110" s="47">
        <f t="shared" si="85"/>
        <v>88.485576923076962</v>
      </c>
      <c r="P110" s="48">
        <f t="shared" si="80"/>
        <v>0</v>
      </c>
      <c r="Q110" s="49">
        <f t="shared" si="81"/>
        <v>-5.2644230769230376</v>
      </c>
      <c r="R110" s="536">
        <f t="shared" si="82"/>
        <v>0.94384615384615422</v>
      </c>
      <c r="S110" s="934"/>
      <c r="T110" s="223">
        <v>0.56666666666666665</v>
      </c>
      <c r="U110" s="223">
        <v>0.60277777777777775</v>
      </c>
      <c r="V110" s="224">
        <v>7</v>
      </c>
      <c r="W110" s="529">
        <f t="shared" si="78"/>
        <v>51.999999999999972</v>
      </c>
      <c r="X110" s="188"/>
      <c r="Y110" s="188"/>
      <c r="Z110" s="54"/>
      <c r="AA110" s="54"/>
      <c r="AB110" s="928"/>
      <c r="AC110" s="928"/>
      <c r="AD110" s="545"/>
      <c r="AE110" s="545"/>
      <c r="AF110" s="48">
        <f t="shared" si="66"/>
        <v>-84.230769230768601</v>
      </c>
      <c r="AG110" s="125">
        <f t="shared" si="67"/>
        <v>0.94384615384615422</v>
      </c>
      <c r="AH110" s="927"/>
    </row>
    <row r="111" spans="1:34" ht="19.2" customHeight="1">
      <c r="A111" s="946"/>
      <c r="B111" s="532" t="s">
        <v>104</v>
      </c>
      <c r="C111" s="175"/>
      <c r="D111" s="176" t="s">
        <v>61</v>
      </c>
      <c r="E111" s="177"/>
      <c r="F111" s="273">
        <v>35.33</v>
      </c>
      <c r="G111" s="57">
        <v>708.40000000000009</v>
      </c>
      <c r="H111" s="45">
        <f t="shared" si="83"/>
        <v>25027.772000000001</v>
      </c>
      <c r="I111" s="545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84"/>
        <v>2024.0000000000073</v>
      </c>
      <c r="O111" s="47">
        <f t="shared" si="85"/>
        <v>168.66666666666728</v>
      </c>
      <c r="P111" s="48">
        <f t="shared" si="80"/>
        <v>0</v>
      </c>
      <c r="Q111" s="49">
        <f t="shared" si="81"/>
        <v>-7.8333333333327175</v>
      </c>
      <c r="R111" s="536">
        <f t="shared" si="82"/>
        <v>0.95561850802644355</v>
      </c>
      <c r="S111" s="934"/>
      <c r="T111" s="223">
        <v>0.61874999999999991</v>
      </c>
      <c r="U111" s="223">
        <v>0.63333333333333319</v>
      </c>
      <c r="V111" s="224">
        <v>23</v>
      </c>
      <c r="W111" s="529">
        <f t="shared" si="78"/>
        <v>20.999999999999925</v>
      </c>
      <c r="X111" s="53">
        <v>0.60486111111111118</v>
      </c>
      <c r="Y111" s="53">
        <v>0.61388888888888882</v>
      </c>
      <c r="Z111" s="54"/>
      <c r="AA111" s="54"/>
      <c r="AB111" s="928"/>
      <c r="AC111" s="928"/>
      <c r="AD111" s="545"/>
      <c r="AE111" s="545"/>
      <c r="AF111" s="48">
        <f t="shared" si="66"/>
        <v>-93.999999999992724</v>
      </c>
      <c r="AG111" s="125">
        <f t="shared" si="67"/>
        <v>0.95561850802644344</v>
      </c>
      <c r="AH111" s="927"/>
    </row>
    <row r="112" spans="1:34" ht="19.2" customHeight="1">
      <c r="A112" s="946"/>
      <c r="B112" s="532" t="s">
        <v>104</v>
      </c>
      <c r="C112" s="175"/>
      <c r="D112" s="176" t="s">
        <v>87</v>
      </c>
      <c r="E112" s="83"/>
      <c r="F112" s="273">
        <v>34.229999999999997</v>
      </c>
      <c r="G112" s="57">
        <v>1151.2</v>
      </c>
      <c r="H112" s="45">
        <f t="shared" si="83"/>
        <v>39405.576000000001</v>
      </c>
      <c r="I112" s="545">
        <v>1</v>
      </c>
      <c r="J112" s="46">
        <v>13</v>
      </c>
      <c r="K112" s="44">
        <v>2250</v>
      </c>
      <c r="L112" s="47">
        <v>173.07692307692307</v>
      </c>
      <c r="M112" s="530">
        <v>13</v>
      </c>
      <c r="N112" s="44">
        <f t="shared" si="84"/>
        <v>2228.1290322580608</v>
      </c>
      <c r="O112" s="47">
        <f t="shared" si="85"/>
        <v>171.39454094292776</v>
      </c>
      <c r="P112" s="48">
        <f t="shared" si="80"/>
        <v>0</v>
      </c>
      <c r="Q112" s="49">
        <f t="shared" si="81"/>
        <v>-1.6823821339953042</v>
      </c>
      <c r="R112" s="536">
        <f t="shared" si="82"/>
        <v>0.99027956989247157</v>
      </c>
      <c r="S112" s="934"/>
      <c r="T112" s="223">
        <v>0.63749999999999984</v>
      </c>
      <c r="U112" s="223">
        <v>0.65902777777777766</v>
      </c>
      <c r="V112" s="224">
        <v>6</v>
      </c>
      <c r="W112" s="529">
        <f t="shared" si="78"/>
        <v>31.00000000000005</v>
      </c>
      <c r="X112" s="213"/>
      <c r="Y112" s="213"/>
      <c r="Z112" s="54"/>
      <c r="AA112" s="54"/>
      <c r="AB112" s="928"/>
      <c r="AC112" s="928"/>
      <c r="AD112" s="545"/>
      <c r="AE112" s="545"/>
      <c r="AF112" s="48">
        <f t="shared" si="66"/>
        <v>-21.870967741939239</v>
      </c>
      <c r="AG112" s="125">
        <f t="shared" si="67"/>
        <v>0.99027956989247146</v>
      </c>
      <c r="AH112" s="927"/>
    </row>
    <row r="113" spans="1:34" s="215" customFormat="1" ht="19.2" customHeight="1">
      <c r="A113" s="946"/>
      <c r="B113" s="532" t="s">
        <v>105</v>
      </c>
      <c r="C113" s="175"/>
      <c r="D113" s="176" t="s">
        <v>162</v>
      </c>
      <c r="E113" s="83"/>
      <c r="F113" s="273">
        <v>51.06</v>
      </c>
      <c r="G113" s="57">
        <v>1136</v>
      </c>
      <c r="H113" s="45">
        <f t="shared" si="83"/>
        <v>58004.160000000003</v>
      </c>
      <c r="I113" s="545"/>
      <c r="J113" s="46">
        <v>16</v>
      </c>
      <c r="K113" s="44">
        <v>1500</v>
      </c>
      <c r="L113" s="47">
        <v>93.75</v>
      </c>
      <c r="M113" s="535">
        <v>16</v>
      </c>
      <c r="N113" s="44">
        <f t="shared" si="84"/>
        <v>1363.2000000000003</v>
      </c>
      <c r="O113" s="47">
        <f t="shared" si="85"/>
        <v>85.200000000000017</v>
      </c>
      <c r="P113" s="48">
        <f t="shared" si="80"/>
        <v>0</v>
      </c>
      <c r="Q113" s="49">
        <f t="shared" si="81"/>
        <v>-8.5499999999999829</v>
      </c>
      <c r="R113" s="536">
        <f t="shared" si="82"/>
        <v>0.90880000000000016</v>
      </c>
      <c r="S113" s="934"/>
      <c r="T113" s="223">
        <v>0.70833333333333337</v>
      </c>
      <c r="U113" s="223">
        <v>0.74305555555555558</v>
      </c>
      <c r="V113" s="224">
        <v>5</v>
      </c>
      <c r="W113" s="529">
        <f t="shared" si="78"/>
        <v>49.999999999999986</v>
      </c>
      <c r="X113" s="213"/>
      <c r="Y113" s="213"/>
      <c r="Z113" s="214"/>
      <c r="AA113" s="214"/>
      <c r="AB113" s="928"/>
      <c r="AC113" s="928"/>
      <c r="AD113" s="218">
        <v>1</v>
      </c>
      <c r="AE113" s="218"/>
      <c r="AF113" s="48">
        <f t="shared" si="66"/>
        <v>-136.79999999999973</v>
      </c>
      <c r="AG113" s="125">
        <f t="shared" si="67"/>
        <v>0.90880000000000016</v>
      </c>
      <c r="AH113" s="927"/>
    </row>
    <row r="114" spans="1:34" s="215" customFormat="1" ht="19.2" customHeight="1">
      <c r="A114" s="946"/>
      <c r="B114" s="532" t="s">
        <v>105</v>
      </c>
      <c r="C114" s="175"/>
      <c r="D114" s="82" t="s">
        <v>76</v>
      </c>
      <c r="E114" s="43"/>
      <c r="F114" s="273">
        <v>55.56</v>
      </c>
      <c r="G114" s="44">
        <v>1138</v>
      </c>
      <c r="H114" s="45">
        <f t="shared" si="83"/>
        <v>63227.280000000006</v>
      </c>
      <c r="I114" s="545"/>
      <c r="J114" s="46">
        <v>16</v>
      </c>
      <c r="K114" s="44">
        <v>1440</v>
      </c>
      <c r="L114" s="47">
        <v>90</v>
      </c>
      <c r="M114" s="535">
        <v>16</v>
      </c>
      <c r="N114" s="44">
        <f t="shared" si="84"/>
        <v>1365.6000000000004</v>
      </c>
      <c r="O114" s="47">
        <f t="shared" si="85"/>
        <v>85.350000000000023</v>
      </c>
      <c r="P114" s="48">
        <f t="shared" si="80"/>
        <v>0</v>
      </c>
      <c r="Q114" s="49">
        <f t="shared" si="81"/>
        <v>-4.6499999999999773</v>
      </c>
      <c r="R114" s="536">
        <f t="shared" si="82"/>
        <v>0.94833333333333358</v>
      </c>
      <c r="S114" s="934"/>
      <c r="T114" s="223">
        <v>0.74722222222222223</v>
      </c>
      <c r="U114" s="223">
        <v>0.78194444444444444</v>
      </c>
      <c r="V114" s="224">
        <v>6</v>
      </c>
      <c r="W114" s="529">
        <f t="shared" si="78"/>
        <v>49.999999999999986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6"/>
        <v>-74.399999999999636</v>
      </c>
      <c r="AG114" s="125">
        <f t="shared" si="67"/>
        <v>0.94833333333333358</v>
      </c>
      <c r="AH114" s="927"/>
    </row>
    <row r="115" spans="1:34" s="215" customFormat="1" ht="19.2" customHeight="1">
      <c r="A115" s="946"/>
      <c r="B115" s="532" t="s">
        <v>105</v>
      </c>
      <c r="C115" s="175"/>
      <c r="D115" s="82" t="s">
        <v>474</v>
      </c>
      <c r="E115" s="83"/>
      <c r="F115" s="273">
        <v>58.17</v>
      </c>
      <c r="G115" s="226">
        <v>1899</v>
      </c>
      <c r="H115" s="45">
        <f t="shared" si="83"/>
        <v>110464.83</v>
      </c>
      <c r="I115" s="545"/>
      <c r="J115" s="46">
        <v>15</v>
      </c>
      <c r="K115" s="44">
        <v>1440</v>
      </c>
      <c r="L115" s="47">
        <v>96</v>
      </c>
      <c r="M115" s="535">
        <v>15</v>
      </c>
      <c r="N115" s="44">
        <f t="shared" si="84"/>
        <v>1356.4285714285711</v>
      </c>
      <c r="O115" s="47">
        <f t="shared" si="85"/>
        <v>90.428571428571402</v>
      </c>
      <c r="P115" s="48">
        <f t="shared" si="80"/>
        <v>0</v>
      </c>
      <c r="Q115" s="49">
        <f t="shared" si="81"/>
        <v>-5.5714285714285978</v>
      </c>
      <c r="R115" s="536">
        <f t="shared" si="82"/>
        <v>0.94196428571428548</v>
      </c>
      <c r="S115" s="934"/>
      <c r="T115" s="223">
        <v>0.79652777777777772</v>
      </c>
      <c r="U115" s="223">
        <v>0.85486111111111107</v>
      </c>
      <c r="V115" s="224">
        <v>21</v>
      </c>
      <c r="W115" s="529">
        <f t="shared" si="78"/>
        <v>84.000000000000028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6"/>
        <v>-83.571428571428896</v>
      </c>
      <c r="AG115" s="125">
        <f t="shared" si="67"/>
        <v>0.94196428571428548</v>
      </c>
      <c r="AH115" s="927"/>
    </row>
    <row r="116" spans="1:34" s="215" customFormat="1" ht="19.2" customHeight="1">
      <c r="A116" s="946"/>
      <c r="B116" s="532" t="s">
        <v>105</v>
      </c>
      <c r="C116" s="55"/>
      <c r="D116" s="82" t="s">
        <v>182</v>
      </c>
      <c r="E116" s="83"/>
      <c r="F116" s="273">
        <v>54.5</v>
      </c>
      <c r="G116" s="226">
        <v>822</v>
      </c>
      <c r="H116" s="45">
        <f t="shared" si="83"/>
        <v>44799</v>
      </c>
      <c r="I116" s="545"/>
      <c r="J116" s="46">
        <v>21</v>
      </c>
      <c r="K116" s="44">
        <v>1440</v>
      </c>
      <c r="L116" s="47">
        <v>68.571428571428569</v>
      </c>
      <c r="M116" s="535">
        <v>21</v>
      </c>
      <c r="N116" s="44">
        <f t="shared" si="84"/>
        <v>1174.285714285714</v>
      </c>
      <c r="O116" s="47">
        <f t="shared" si="85"/>
        <v>55.918367346938759</v>
      </c>
      <c r="P116" s="48">
        <f t="shared" si="80"/>
        <v>0</v>
      </c>
      <c r="Q116" s="49">
        <f t="shared" si="81"/>
        <v>-12.653061224489811</v>
      </c>
      <c r="R116" s="536">
        <f t="shared" si="82"/>
        <v>0.81547619047619024</v>
      </c>
      <c r="S116" s="934"/>
      <c r="T116" s="223">
        <v>0.85972222222222217</v>
      </c>
      <c r="U116" s="223">
        <v>0.88888888888888884</v>
      </c>
      <c r="V116" s="224">
        <v>7</v>
      </c>
      <c r="W116" s="529">
        <f t="shared" si="78"/>
        <v>42.000000000000014</v>
      </c>
      <c r="X116" s="213">
        <v>0.87916666666666676</v>
      </c>
      <c r="Y116" s="213">
        <v>0.90208333333333324</v>
      </c>
      <c r="Z116" s="214"/>
      <c r="AA116" s="214"/>
      <c r="AB116" s="928"/>
      <c r="AC116" s="928"/>
      <c r="AD116" s="218"/>
      <c r="AE116" s="218"/>
      <c r="AF116" s="48">
        <f t="shared" si="66"/>
        <v>-265.71428571428601</v>
      </c>
      <c r="AG116" s="125">
        <f t="shared" si="67"/>
        <v>0.81547619047619024</v>
      </c>
      <c r="AH116" s="927"/>
    </row>
    <row r="117" spans="1:34" s="215" customFormat="1" ht="19.2" customHeight="1">
      <c r="A117" s="946"/>
      <c r="B117" s="532">
        <v>0</v>
      </c>
      <c r="C117" s="55"/>
      <c r="D117" s="82"/>
      <c r="E117" s="83"/>
      <c r="F117" s="273" t="s">
        <v>106</v>
      </c>
      <c r="G117" s="226"/>
      <c r="H117" s="45">
        <f t="shared" si="83"/>
        <v>0</v>
      </c>
      <c r="I117" s="545"/>
      <c r="J117" s="46"/>
      <c r="K117" s="44"/>
      <c r="L117" s="47"/>
      <c r="M117" s="535"/>
      <c r="N117" s="44"/>
      <c r="O117" s="47"/>
      <c r="P117" s="48"/>
      <c r="Q117" s="49"/>
      <c r="R117" s="536"/>
      <c r="S117" s="934"/>
      <c r="T117" s="223"/>
      <c r="U117" s="223"/>
      <c r="V117" s="224"/>
      <c r="W117" s="529">
        <f t="shared" si="78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6"/>
        <v>0</v>
      </c>
      <c r="AG117" s="125" t="e">
        <f t="shared" si="67"/>
        <v>#DIV/0!</v>
      </c>
      <c r="AH117" s="927"/>
    </row>
    <row r="118" spans="1:34" s="215" customFormat="1" ht="19.2" customHeight="1">
      <c r="A118" s="946"/>
      <c r="B118" s="532">
        <v>0</v>
      </c>
      <c r="C118" s="163"/>
      <c r="D118" s="82"/>
      <c r="E118" s="43"/>
      <c r="F118" s="273" t="s">
        <v>106</v>
      </c>
      <c r="G118" s="44"/>
      <c r="H118" s="45">
        <f t="shared" si="83"/>
        <v>0</v>
      </c>
      <c r="I118" s="545"/>
      <c r="J118" s="46"/>
      <c r="K118" s="44"/>
      <c r="L118" s="47"/>
      <c r="M118" s="535"/>
      <c r="N118" s="44"/>
      <c r="O118" s="47"/>
      <c r="P118" s="48"/>
      <c r="Q118" s="49"/>
      <c r="R118" s="536"/>
      <c r="S118" s="934"/>
      <c r="T118" s="223"/>
      <c r="U118" s="223"/>
      <c r="V118" s="224"/>
      <c r="W118" s="529">
        <f t="shared" si="78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6"/>
        <v>0</v>
      </c>
      <c r="AG118" s="125" t="e">
        <f t="shared" si="67"/>
        <v>#DIV/0!</v>
      </c>
      <c r="AH118" s="927"/>
    </row>
    <row r="119" spans="1:34" s="215" customFormat="1" ht="19.2" customHeight="1">
      <c r="A119" s="946"/>
      <c r="B119" s="532">
        <v>0</v>
      </c>
      <c r="C119" s="220"/>
      <c r="D119" s="82"/>
      <c r="E119" s="83"/>
      <c r="F119" s="273" t="s">
        <v>106</v>
      </c>
      <c r="G119" s="226"/>
      <c r="H119" s="45">
        <f t="shared" si="83"/>
        <v>0</v>
      </c>
      <c r="I119" s="545"/>
      <c r="J119" s="46"/>
      <c r="K119" s="44"/>
      <c r="L119" s="47"/>
      <c r="M119" s="535"/>
      <c r="N119" s="44"/>
      <c r="O119" s="47"/>
      <c r="P119" s="48"/>
      <c r="Q119" s="49"/>
      <c r="R119" s="536"/>
      <c r="S119" s="934"/>
      <c r="T119" s="223"/>
      <c r="U119" s="223"/>
      <c r="V119" s="224"/>
      <c r="W119" s="529">
        <f t="shared" si="78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6"/>
        <v>0</v>
      </c>
      <c r="AG119" s="125" t="e">
        <f t="shared" si="67"/>
        <v>#DIV/0!</v>
      </c>
      <c r="AH119" s="927"/>
    </row>
    <row r="120" spans="1:34" s="215" customFormat="1" ht="19.2" customHeight="1">
      <c r="A120" s="946"/>
      <c r="B120" s="53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45"/>
      <c r="J120" s="178"/>
      <c r="K120" s="228"/>
      <c r="L120" s="47"/>
      <c r="M120" s="535"/>
      <c r="N120" s="179"/>
      <c r="O120" s="221"/>
      <c r="P120" s="165"/>
      <c r="Q120" s="49"/>
      <c r="R120" s="536"/>
      <c r="S120" s="934"/>
      <c r="T120" s="223"/>
      <c r="U120" s="223"/>
      <c r="V120" s="224"/>
      <c r="W120" s="529">
        <f t="shared" si="78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6"/>
        <v>0</v>
      </c>
      <c r="AG120" s="125" t="e">
        <f t="shared" si="67"/>
        <v>#DIV/0!</v>
      </c>
      <c r="AH120" s="927"/>
    </row>
    <row r="121" spans="1:34" ht="19.2" customHeight="1">
      <c r="A121" s="947"/>
      <c r="B121" s="121">
        <v>0</v>
      </c>
      <c r="C121" s="100" t="s">
        <v>728</v>
      </c>
      <c r="D121" s="229" t="s">
        <v>724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6">AVERAGE(M109:M120)</f>
        <v>15.875</v>
      </c>
      <c r="N121" s="199">
        <f t="shared" si="86"/>
        <v>1505.5614000533722</v>
      </c>
      <c r="O121" s="200">
        <f t="shared" si="86"/>
        <v>100.9379560502269</v>
      </c>
      <c r="P121" s="48">
        <f t="shared" ref="P121:P129" si="87">M121-J121</f>
        <v>0</v>
      </c>
      <c r="Q121" s="49">
        <f t="shared" ref="Q121:Q129" si="88">O121-L121</f>
        <v>-6.3514212391503833</v>
      </c>
      <c r="R121" s="172">
        <f t="shared" ref="R121:R129" si="89">O121/L121</f>
        <v>0.94080102429880319</v>
      </c>
      <c r="S121" s="942"/>
      <c r="T121" s="50"/>
      <c r="U121" s="50"/>
      <c r="V121" s="44"/>
      <c r="W121" s="529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1</v>
      </c>
      <c r="AE121" s="107">
        <f>SUM(AE109:AE120)</f>
        <v>0</v>
      </c>
      <c r="AF121" s="48">
        <f>N121-K121</f>
        <v>-105.43859994662785</v>
      </c>
      <c r="AG121" s="125">
        <f>N121/K121</f>
        <v>0.9345508380219566</v>
      </c>
      <c r="AH121" s="927"/>
    </row>
    <row r="122" spans="1:34" ht="19.2" customHeight="1">
      <c r="A122" s="949" t="s">
        <v>729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1267</v>
      </c>
      <c r="H122" s="45">
        <f t="shared" ref="H122:H132" si="90">F122*G122</f>
        <v>74334.89</v>
      </c>
      <c r="I122" s="532"/>
      <c r="J122" s="46">
        <v>19</v>
      </c>
      <c r="K122" s="44">
        <v>1440</v>
      </c>
      <c r="L122" s="47">
        <v>75.78947368421052</v>
      </c>
      <c r="M122" s="530">
        <v>19</v>
      </c>
      <c r="N122" s="174">
        <f t="shared" ref="N122:N129" si="91">G122/W122*60</f>
        <v>1357.5000000000011</v>
      </c>
      <c r="O122" s="234">
        <f t="shared" ref="O122:O129" si="92">N122/M122</f>
        <v>71.447368421052687</v>
      </c>
      <c r="P122" s="108">
        <f t="shared" si="87"/>
        <v>0</v>
      </c>
      <c r="Q122" s="182">
        <f t="shared" si="88"/>
        <v>-4.3421052631578334</v>
      </c>
      <c r="R122" s="109">
        <f t="shared" si="89"/>
        <v>0.94270833333333415</v>
      </c>
      <c r="S122" s="943">
        <f>R134</f>
        <v>0.91835326172665666</v>
      </c>
      <c r="T122" s="50">
        <v>0.5</v>
      </c>
      <c r="U122" s="50">
        <v>0.53888888888888886</v>
      </c>
      <c r="V122" s="224">
        <v>5</v>
      </c>
      <c r="W122" s="529">
        <f t="shared" si="78"/>
        <v>55.999999999999957</v>
      </c>
      <c r="X122" s="53"/>
      <c r="Y122" s="53"/>
      <c r="Z122" s="54"/>
      <c r="AA122" s="54"/>
      <c r="AB122" s="928"/>
      <c r="AC122" s="928"/>
      <c r="AD122" s="545"/>
      <c r="AE122" s="545"/>
      <c r="AF122" s="48">
        <f t="shared" si="66"/>
        <v>-82.499999999998863</v>
      </c>
      <c r="AG122" s="536">
        <f t="shared" si="67"/>
        <v>0.94270833333333415</v>
      </c>
      <c r="AH122" s="942">
        <f>AG134</f>
        <v>0.91955578411318428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1719</v>
      </c>
      <c r="H123" s="45">
        <f t="shared" si="90"/>
        <v>102314.88</v>
      </c>
      <c r="I123" s="545"/>
      <c r="J123" s="46">
        <v>21</v>
      </c>
      <c r="K123" s="44">
        <v>1385</v>
      </c>
      <c r="L123" s="47">
        <v>65.952380952380949</v>
      </c>
      <c r="M123" s="535">
        <v>21</v>
      </c>
      <c r="N123" s="57">
        <f t="shared" si="91"/>
        <v>1305.569620253164</v>
      </c>
      <c r="O123" s="86">
        <f t="shared" si="92"/>
        <v>62.169981916817335</v>
      </c>
      <c r="P123" s="54">
        <f t="shared" si="87"/>
        <v>0</v>
      </c>
      <c r="Q123" s="88">
        <f t="shared" si="88"/>
        <v>-3.7823990355636141</v>
      </c>
      <c r="R123" s="539">
        <f t="shared" si="89"/>
        <v>0.9426495453091438</v>
      </c>
      <c r="S123" s="943"/>
      <c r="T123" s="50">
        <v>0.55347222222222214</v>
      </c>
      <c r="U123" s="50">
        <v>0.60833333333333328</v>
      </c>
      <c r="V123" s="224">
        <v>21</v>
      </c>
      <c r="W123" s="529">
        <f t="shared" si="78"/>
        <v>79.000000000000043</v>
      </c>
      <c r="X123" s="53">
        <v>0.52500000000000002</v>
      </c>
      <c r="Y123" s="53">
        <v>0.53472222222222221</v>
      </c>
      <c r="Z123" s="54"/>
      <c r="AA123" s="54"/>
      <c r="AB123" s="928"/>
      <c r="AC123" s="928"/>
      <c r="AD123" s="545"/>
      <c r="AE123" s="545"/>
      <c r="AF123" s="48">
        <f t="shared" si="66"/>
        <v>-79.430379746836024</v>
      </c>
      <c r="AG123" s="536">
        <f t="shared" si="67"/>
        <v>0.94264954530914369</v>
      </c>
      <c r="AH123" s="943"/>
    </row>
    <row r="124" spans="1:34" ht="19.2" customHeight="1">
      <c r="A124" s="949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1131</v>
      </c>
      <c r="H124" s="45">
        <f t="shared" si="90"/>
        <v>64229.49</v>
      </c>
      <c r="I124" s="235"/>
      <c r="J124" s="46">
        <v>18</v>
      </c>
      <c r="K124" s="44">
        <v>1636</v>
      </c>
      <c r="L124" s="47">
        <v>90.888888888888886</v>
      </c>
      <c r="M124" s="530">
        <v>18</v>
      </c>
      <c r="N124" s="174">
        <f t="shared" si="91"/>
        <v>1443.8297872340427</v>
      </c>
      <c r="O124" s="234">
        <f t="shared" si="92"/>
        <v>80.21276595744682</v>
      </c>
      <c r="P124" s="108">
        <f t="shared" si="87"/>
        <v>0</v>
      </c>
      <c r="Q124" s="182">
        <f t="shared" si="88"/>
        <v>-10.676122931442066</v>
      </c>
      <c r="R124" s="109">
        <f t="shared" si="89"/>
        <v>0.88253654476408483</v>
      </c>
      <c r="S124" s="950"/>
      <c r="T124" s="50">
        <v>0.70833333333333337</v>
      </c>
      <c r="U124" s="50">
        <v>0.74097222222222225</v>
      </c>
      <c r="V124" s="224">
        <v>5</v>
      </c>
      <c r="W124" s="529">
        <f t="shared" si="78"/>
        <v>46.999999999999993</v>
      </c>
      <c r="X124" s="188"/>
      <c r="Y124" s="188"/>
      <c r="Z124" s="54"/>
      <c r="AA124" s="54"/>
      <c r="AB124" s="928"/>
      <c r="AC124" s="928"/>
      <c r="AD124" s="545"/>
      <c r="AE124" s="545"/>
      <c r="AF124" s="108">
        <f t="shared" si="66"/>
        <v>-192.17021276595733</v>
      </c>
      <c r="AG124" s="109">
        <f t="shared" si="67"/>
        <v>0.88253654476408472</v>
      </c>
      <c r="AH124" s="943"/>
    </row>
    <row r="125" spans="1:34" ht="19.2" customHeight="1">
      <c r="A125" s="949"/>
      <c r="B125" s="130" t="s">
        <v>105</v>
      </c>
      <c r="C125" s="97"/>
      <c r="D125" s="42" t="s">
        <v>80</v>
      </c>
      <c r="E125" s="43"/>
      <c r="F125" s="273">
        <v>56.87</v>
      </c>
      <c r="G125" s="44">
        <v>924</v>
      </c>
      <c r="H125" s="45">
        <f t="shared" si="90"/>
        <v>52547.88</v>
      </c>
      <c r="I125" s="532"/>
      <c r="J125" s="46">
        <v>18</v>
      </c>
      <c r="K125" s="44">
        <v>1636</v>
      </c>
      <c r="L125" s="47">
        <v>90.888888888888886</v>
      </c>
      <c r="M125" s="530">
        <v>18</v>
      </c>
      <c r="N125" s="174">
        <f t="shared" si="91"/>
        <v>1458.9473684210516</v>
      </c>
      <c r="O125" s="234">
        <f t="shared" si="92"/>
        <v>81.052631578947313</v>
      </c>
      <c r="P125" s="108">
        <f t="shared" si="87"/>
        <v>0</v>
      </c>
      <c r="Q125" s="182">
        <f t="shared" si="88"/>
        <v>-9.8362573099415727</v>
      </c>
      <c r="R125" s="109">
        <f t="shared" si="89"/>
        <v>0.89177712006176757</v>
      </c>
      <c r="S125" s="950"/>
      <c r="T125" s="50">
        <v>0.74583333333333335</v>
      </c>
      <c r="U125" s="50">
        <v>0.77222222222222225</v>
      </c>
      <c r="V125" s="224">
        <v>7</v>
      </c>
      <c r="W125" s="529">
        <f t="shared" si="78"/>
        <v>38.000000000000028</v>
      </c>
      <c r="X125" s="64"/>
      <c r="Y125" s="64"/>
      <c r="Z125" s="54"/>
      <c r="AA125" s="54"/>
      <c r="AB125" s="928"/>
      <c r="AC125" s="928"/>
      <c r="AD125" s="545"/>
      <c r="AE125" s="545"/>
      <c r="AF125" s="48">
        <f t="shared" si="66"/>
        <v>-177.05263157894842</v>
      </c>
      <c r="AG125" s="536">
        <f t="shared" si="67"/>
        <v>0.89177712006176746</v>
      </c>
      <c r="AH125" s="944"/>
    </row>
    <row r="126" spans="1:34" ht="19.2" customHeight="1">
      <c r="A126" s="949"/>
      <c r="B126" s="130" t="s">
        <v>105</v>
      </c>
      <c r="C126" s="545"/>
      <c r="D126" s="321" t="s">
        <v>81</v>
      </c>
      <c r="E126" s="177"/>
      <c r="F126" s="273">
        <v>47.6</v>
      </c>
      <c r="G126" s="57">
        <v>1162</v>
      </c>
      <c r="H126" s="45">
        <f t="shared" si="90"/>
        <v>55311.200000000004</v>
      </c>
      <c r="I126" s="545"/>
      <c r="J126" s="46">
        <v>19</v>
      </c>
      <c r="K126" s="44">
        <v>1440</v>
      </c>
      <c r="L126" s="47">
        <v>75.78947368421052</v>
      </c>
      <c r="M126" s="535">
        <v>19</v>
      </c>
      <c r="N126" s="57">
        <f t="shared" si="91"/>
        <v>1367.0588235294122</v>
      </c>
      <c r="O126" s="86">
        <f t="shared" si="92"/>
        <v>71.950464396284858</v>
      </c>
      <c r="P126" s="54">
        <f t="shared" si="87"/>
        <v>0</v>
      </c>
      <c r="Q126" s="88">
        <f t="shared" si="88"/>
        <v>-3.8390092879256628</v>
      </c>
      <c r="R126" s="539">
        <f t="shared" si="89"/>
        <v>0.94934640522875857</v>
      </c>
      <c r="S126" s="950"/>
      <c r="T126" s="50">
        <v>0.78749999999999998</v>
      </c>
      <c r="U126" s="50">
        <v>0.82291666666666663</v>
      </c>
      <c r="V126" s="224">
        <v>22</v>
      </c>
      <c r="W126" s="529">
        <f t="shared" si="78"/>
        <v>50.999999999999979</v>
      </c>
      <c r="X126" s="64"/>
      <c r="Y126" s="64"/>
      <c r="Z126" s="54"/>
      <c r="AA126" s="54"/>
      <c r="AB126" s="928"/>
      <c r="AC126" s="928"/>
      <c r="AD126" s="545"/>
      <c r="AE126" s="545"/>
      <c r="AF126" s="108">
        <f t="shared" si="66"/>
        <v>-72.941176470587834</v>
      </c>
      <c r="AG126" s="109">
        <f t="shared" si="67"/>
        <v>0.94934640522875846</v>
      </c>
      <c r="AH126" s="944"/>
    </row>
    <row r="127" spans="1:34" ht="19.2" customHeight="1">
      <c r="A127" s="949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1018</v>
      </c>
      <c r="H127" s="45">
        <f t="shared" si="90"/>
        <v>51582.060000000005</v>
      </c>
      <c r="I127" s="218"/>
      <c r="J127" s="46">
        <v>18</v>
      </c>
      <c r="K127" s="44">
        <v>1500</v>
      </c>
      <c r="L127" s="47">
        <v>83.333333333333329</v>
      </c>
      <c r="M127" s="530">
        <v>18</v>
      </c>
      <c r="N127" s="57">
        <f t="shared" si="91"/>
        <v>1420.4651162790694</v>
      </c>
      <c r="O127" s="86">
        <f t="shared" si="92"/>
        <v>78.914728682170519</v>
      </c>
      <c r="P127" s="54">
        <f t="shared" si="87"/>
        <v>0</v>
      </c>
      <c r="Q127" s="88">
        <f t="shared" si="88"/>
        <v>-4.4186046511628092</v>
      </c>
      <c r="R127" s="539">
        <f t="shared" si="89"/>
        <v>0.94697674418604627</v>
      </c>
      <c r="S127" s="950"/>
      <c r="T127" s="50">
        <v>0.82708333333333328</v>
      </c>
      <c r="U127" s="50">
        <v>0.8569444444444444</v>
      </c>
      <c r="V127" s="532">
        <v>6</v>
      </c>
      <c r="W127" s="529">
        <f t="shared" si="78"/>
        <v>43.000000000000007</v>
      </c>
      <c r="X127" s="64"/>
      <c r="Y127" s="64"/>
      <c r="Z127" s="54"/>
      <c r="AA127" s="54"/>
      <c r="AB127" s="928"/>
      <c r="AC127" s="928"/>
      <c r="AD127" s="545"/>
      <c r="AE127" s="545"/>
      <c r="AF127" s="108">
        <f t="shared" si="66"/>
        <v>-79.534883720930566</v>
      </c>
      <c r="AG127" s="109">
        <f t="shared" si="67"/>
        <v>0.94697674418604627</v>
      </c>
      <c r="AH127" s="944"/>
    </row>
    <row r="128" spans="1:34" ht="19.2" customHeight="1">
      <c r="A128" s="949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754</v>
      </c>
      <c r="H128" s="45">
        <f t="shared" si="90"/>
        <v>43860.18</v>
      </c>
      <c r="I128" s="54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91"/>
        <v>1459.3548387096753</v>
      </c>
      <c r="O128" s="86">
        <f t="shared" si="92"/>
        <v>91.209677419354705</v>
      </c>
      <c r="P128" s="54">
        <f t="shared" si="87"/>
        <v>0</v>
      </c>
      <c r="Q128" s="88">
        <f t="shared" si="88"/>
        <v>-11.040322580645295</v>
      </c>
      <c r="R128" s="539">
        <f t="shared" si="89"/>
        <v>0.89202618503036391</v>
      </c>
      <c r="S128" s="950"/>
      <c r="T128" s="50">
        <v>0.86111111111111105</v>
      </c>
      <c r="U128" s="50">
        <v>0.88263888888888886</v>
      </c>
      <c r="V128" s="532">
        <v>6</v>
      </c>
      <c r="W128" s="529">
        <f t="shared" si="78"/>
        <v>31.00000000000005</v>
      </c>
      <c r="X128" s="64"/>
      <c r="Y128" s="64"/>
      <c r="Z128" s="54"/>
      <c r="AA128" s="54"/>
      <c r="AB128" s="928"/>
      <c r="AC128" s="928"/>
      <c r="AD128" s="545"/>
      <c r="AE128" s="545"/>
      <c r="AF128" s="48">
        <f t="shared" si="66"/>
        <v>-176.64516129032472</v>
      </c>
      <c r="AG128" s="536">
        <f t="shared" si="67"/>
        <v>0.89202618503036391</v>
      </c>
      <c r="AH128" s="944"/>
    </row>
    <row r="129" spans="1:34" ht="19.2" customHeight="1">
      <c r="A129" s="94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906</v>
      </c>
      <c r="H129" s="45">
        <f t="shared" si="90"/>
        <v>51913.799999999996</v>
      </c>
      <c r="I129" s="54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91"/>
        <v>1325.853658536585</v>
      </c>
      <c r="O129" s="86">
        <f t="shared" si="92"/>
        <v>69.781771501925533</v>
      </c>
      <c r="P129" s="54">
        <f t="shared" si="87"/>
        <v>0</v>
      </c>
      <c r="Q129" s="88">
        <f t="shared" si="88"/>
        <v>-6.0077021822849872</v>
      </c>
      <c r="R129" s="539">
        <f t="shared" si="89"/>
        <v>0.9207317073170731</v>
      </c>
      <c r="S129" s="950"/>
      <c r="T129" s="50">
        <v>0.88680555555555551</v>
      </c>
      <c r="U129" s="50">
        <v>0.91527777777777775</v>
      </c>
      <c r="V129" s="532">
        <v>6</v>
      </c>
      <c r="W129" s="529">
        <f t="shared" si="78"/>
        <v>41.000000000000014</v>
      </c>
      <c r="X129" s="64">
        <v>0.83888888888888891</v>
      </c>
      <c r="Y129" s="64">
        <v>0.84861111111111109</v>
      </c>
      <c r="Z129" s="54"/>
      <c r="AA129" s="54"/>
      <c r="AB129" s="928"/>
      <c r="AC129" s="928"/>
      <c r="AD129" s="545"/>
      <c r="AE129" s="545"/>
      <c r="AF129" s="108">
        <f t="shared" si="66"/>
        <v>-114.14634146341496</v>
      </c>
      <c r="AG129" s="109">
        <f t="shared" si="67"/>
        <v>0.92073170731707299</v>
      </c>
      <c r="AH129" s="944"/>
    </row>
    <row r="130" spans="1:34" ht="19.2" customHeight="1">
      <c r="A130" s="94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0"/>
        <v>0</v>
      </c>
      <c r="I130" s="545"/>
      <c r="J130" s="46"/>
      <c r="K130" s="44"/>
      <c r="L130" s="47"/>
      <c r="M130" s="535"/>
      <c r="N130" s="57"/>
      <c r="O130" s="86"/>
      <c r="P130" s="54"/>
      <c r="Q130" s="88"/>
      <c r="R130" s="539"/>
      <c r="S130" s="950"/>
      <c r="T130" s="50" t="s">
        <v>15</v>
      </c>
      <c r="U130" s="50" t="s">
        <v>15</v>
      </c>
      <c r="V130" s="532" t="s">
        <v>15</v>
      </c>
      <c r="W130" s="529" t="e">
        <f t="shared" si="78"/>
        <v>#VALUE!</v>
      </c>
      <c r="X130" s="64"/>
      <c r="Y130" s="64"/>
      <c r="Z130" s="54"/>
      <c r="AA130" s="54"/>
      <c r="AB130" s="928"/>
      <c r="AC130" s="928"/>
      <c r="AD130" s="545"/>
      <c r="AE130" s="545"/>
      <c r="AF130" s="108">
        <f t="shared" si="66"/>
        <v>0</v>
      </c>
      <c r="AG130" s="109" t="e">
        <f t="shared" si="67"/>
        <v>#DIV/0!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0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39"/>
      <c r="S131" s="950"/>
      <c r="T131" s="50" t="s">
        <v>15</v>
      </c>
      <c r="U131" s="50" t="s">
        <v>15</v>
      </c>
      <c r="V131" s="532" t="s">
        <v>15</v>
      </c>
      <c r="W131" s="529" t="e">
        <f t="shared" si="78"/>
        <v>#VALUE!</v>
      </c>
      <c r="X131" s="64"/>
      <c r="Y131" s="64"/>
      <c r="Z131" s="54"/>
      <c r="AA131" s="54"/>
      <c r="AB131" s="928"/>
      <c r="AC131" s="928"/>
      <c r="AD131" s="545"/>
      <c r="AE131" s="545"/>
      <c r="AF131" s="48">
        <f t="shared" si="66"/>
        <v>0</v>
      </c>
      <c r="AG131" s="536" t="e">
        <f t="shared" si="67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0"/>
        <v>0</v>
      </c>
      <c r="I132" s="545"/>
      <c r="J132" s="87"/>
      <c r="K132" s="57"/>
      <c r="L132" s="86"/>
      <c r="M132" s="535"/>
      <c r="N132" s="57"/>
      <c r="O132" s="86"/>
      <c r="P132" s="54"/>
      <c r="Q132" s="88"/>
      <c r="R132" s="539"/>
      <c r="S132" s="950"/>
      <c r="T132" s="50"/>
      <c r="U132" s="50"/>
      <c r="V132" s="532"/>
      <c r="W132" s="529">
        <f t="shared" si="78"/>
        <v>0</v>
      </c>
      <c r="X132" s="64"/>
      <c r="Y132" s="64"/>
      <c r="Z132" s="54"/>
      <c r="AA132" s="54"/>
      <c r="AB132" s="928"/>
      <c r="AC132" s="928"/>
      <c r="AD132" s="545"/>
      <c r="AE132" s="545"/>
      <c r="AF132" s="65"/>
      <c r="AG132" s="537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45"/>
      <c r="J133" s="87"/>
      <c r="K133" s="57"/>
      <c r="L133" s="86"/>
      <c r="M133" s="535"/>
      <c r="N133" s="57"/>
      <c r="O133" s="86"/>
      <c r="P133" s="54"/>
      <c r="Q133" s="88"/>
      <c r="R133" s="539"/>
      <c r="S133" s="950"/>
      <c r="T133" s="50"/>
      <c r="U133" s="50"/>
      <c r="V133" s="532"/>
      <c r="W133" s="236">
        <f t="shared" si="78"/>
        <v>0</v>
      </c>
      <c r="X133" s="64"/>
      <c r="Y133" s="64"/>
      <c r="Z133" s="54"/>
      <c r="AA133" s="54"/>
      <c r="AB133" s="928"/>
      <c r="AC133" s="928"/>
      <c r="AD133" s="545"/>
      <c r="AE133" s="545"/>
      <c r="AF133" s="65"/>
      <c r="AG133" s="537"/>
      <c r="AH133" s="944"/>
    </row>
    <row r="134" spans="1:34" ht="19.2" customHeight="1">
      <c r="A134" s="949"/>
      <c r="B134" s="168">
        <v>0</v>
      </c>
      <c r="C134" s="100" t="s">
        <v>241</v>
      </c>
      <c r="D134" s="924" t="s">
        <v>230</v>
      </c>
      <c r="E134" s="924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93">AVERAGE(M122:M133)</f>
        <v>18.5</v>
      </c>
      <c r="N134" s="239">
        <f t="shared" si="93"/>
        <v>1392.3224016203751</v>
      </c>
      <c r="O134" s="240">
        <f t="shared" si="93"/>
        <v>75.842423734249962</v>
      </c>
      <c r="P134" s="51">
        <f t="shared" ref="P134:P144" si="94">M134-J134</f>
        <v>0</v>
      </c>
      <c r="Q134" s="139">
        <f t="shared" ref="Q134:Q144" si="95">O134-L134</f>
        <v>-6.7428154052654889</v>
      </c>
      <c r="R134" s="241">
        <f t="shared" ref="R134:R144" si="96">O134/L134</f>
        <v>0.91835326172665666</v>
      </c>
      <c r="S134" s="943"/>
      <c r="T134" s="50"/>
      <c r="U134" s="50"/>
      <c r="V134" s="532"/>
      <c r="W134" s="532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0</v>
      </c>
      <c r="AF134" s="48">
        <f t="shared" si="66"/>
        <v>-121.8025983796249</v>
      </c>
      <c r="AG134" s="536">
        <f t="shared" si="67"/>
        <v>0.91955578411318428</v>
      </c>
      <c r="AH134" s="944"/>
    </row>
    <row r="135" spans="1:34" ht="19.2" customHeight="1">
      <c r="A135" s="930" t="s">
        <v>242</v>
      </c>
      <c r="B135" s="532" t="s">
        <v>105</v>
      </c>
      <c r="C135" s="545"/>
      <c r="D135" s="82" t="s">
        <v>115</v>
      </c>
      <c r="E135" s="83"/>
      <c r="F135" s="273">
        <v>54.09</v>
      </c>
      <c r="G135" s="57">
        <v>2023.2</v>
      </c>
      <c r="H135" s="242">
        <f t="shared" ref="H135:H146" si="97">F135*G135</f>
        <v>109434.88800000001</v>
      </c>
      <c r="I135" s="54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8">G135/W135*60</f>
        <v>1411.5348837209315</v>
      </c>
      <c r="O135" s="115">
        <f t="shared" ref="O135:O144" si="99">N135/M135</f>
        <v>88.220930232558217</v>
      </c>
      <c r="P135" s="54">
        <f t="shared" si="94"/>
        <v>0</v>
      </c>
      <c r="Q135" s="88">
        <f t="shared" si="95"/>
        <v>-5.5290697674417828</v>
      </c>
      <c r="R135" s="539">
        <f t="shared" si="96"/>
        <v>0.9410232558139543</v>
      </c>
      <c r="S135" s="934">
        <f>R147</f>
        <v>0.92595909068090132</v>
      </c>
      <c r="T135" s="243">
        <v>0.45833333333333331</v>
      </c>
      <c r="U135" s="50">
        <v>0.51805555555555549</v>
      </c>
      <c r="V135" s="142">
        <v>5</v>
      </c>
      <c r="W135" s="244">
        <f t="shared" ref="W135:W147" si="100">(U135-T135)*24*60</f>
        <v>85.999999999999929</v>
      </c>
      <c r="X135" s="53"/>
      <c r="Y135" s="53"/>
      <c r="Z135" s="54"/>
      <c r="AA135" s="54"/>
      <c r="AB135" s="928"/>
      <c r="AC135" s="928"/>
      <c r="AD135" s="545"/>
      <c r="AE135" s="545"/>
      <c r="AF135" s="116">
        <f t="shared" si="66"/>
        <v>-88.465116279068525</v>
      </c>
      <c r="AG135" s="120">
        <f t="shared" si="67"/>
        <v>0.9410232558139543</v>
      </c>
      <c r="AH135" s="927">
        <f>AG147</f>
        <v>0.93220211369812644</v>
      </c>
    </row>
    <row r="136" spans="1:34" ht="19.2" customHeight="1">
      <c r="A136" s="931"/>
      <c r="B136" s="532" t="s">
        <v>105</v>
      </c>
      <c r="C136" s="545"/>
      <c r="D136" s="82" t="s">
        <v>74</v>
      </c>
      <c r="E136" s="83"/>
      <c r="F136" s="273">
        <v>57.734999999999999</v>
      </c>
      <c r="G136" s="57">
        <v>1505</v>
      </c>
      <c r="H136" s="84">
        <f t="shared" si="97"/>
        <v>86891.175000000003</v>
      </c>
      <c r="I136" s="545"/>
      <c r="J136" s="46">
        <v>16</v>
      </c>
      <c r="K136" s="57">
        <v>1565</v>
      </c>
      <c r="L136" s="86">
        <v>97.8125</v>
      </c>
      <c r="M136" s="535">
        <v>16</v>
      </c>
      <c r="N136" s="57">
        <f t="shared" si="98"/>
        <v>1389.2307692307706</v>
      </c>
      <c r="O136" s="86">
        <f t="shared" si="99"/>
        <v>86.826923076923165</v>
      </c>
      <c r="P136" s="54">
        <f t="shared" si="94"/>
        <v>0</v>
      </c>
      <c r="Q136" s="88">
        <f t="shared" si="95"/>
        <v>-10.985576923076835</v>
      </c>
      <c r="R136" s="539">
        <f t="shared" si="96"/>
        <v>0.88768739247972561</v>
      </c>
      <c r="S136" s="934"/>
      <c r="T136" s="243">
        <v>0.53333333333333321</v>
      </c>
      <c r="U136" s="50">
        <v>0.57847222222222205</v>
      </c>
      <c r="V136" s="142">
        <v>22</v>
      </c>
      <c r="W136" s="244">
        <f t="shared" si="100"/>
        <v>64.999999999999929</v>
      </c>
      <c r="X136" s="53">
        <v>0.51597222222222217</v>
      </c>
      <c r="Y136" s="53">
        <v>0.52638888888888891</v>
      </c>
      <c r="Z136" s="54"/>
      <c r="AA136" s="54"/>
      <c r="AB136" s="928"/>
      <c r="AC136" s="928"/>
      <c r="AD136" s="545"/>
      <c r="AE136" s="545"/>
      <c r="AF136" s="48">
        <f t="shared" si="66"/>
        <v>-175.76923076922935</v>
      </c>
      <c r="AG136" s="125">
        <f t="shared" si="67"/>
        <v>0.88768739247972561</v>
      </c>
      <c r="AH136" s="927"/>
    </row>
    <row r="137" spans="1:34" ht="19.2" customHeight="1">
      <c r="A137" s="931"/>
      <c r="B137" s="532" t="s">
        <v>105</v>
      </c>
      <c r="C137" s="545"/>
      <c r="D137" s="82" t="s">
        <v>146</v>
      </c>
      <c r="E137" s="83"/>
      <c r="F137" s="273">
        <v>50.67</v>
      </c>
      <c r="G137" s="206">
        <v>1204</v>
      </c>
      <c r="H137" s="84">
        <f t="shared" si="97"/>
        <v>61006.68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8"/>
        <v>1416.4705882352946</v>
      </c>
      <c r="O137" s="86">
        <f t="shared" si="99"/>
        <v>78.692810457516373</v>
      </c>
      <c r="P137" s="54">
        <f t="shared" si="94"/>
        <v>0</v>
      </c>
      <c r="Q137" s="88">
        <f t="shared" si="95"/>
        <v>-4.6405228758169557</v>
      </c>
      <c r="R137" s="539">
        <f t="shared" si="96"/>
        <v>0.94431372549019654</v>
      </c>
      <c r="S137" s="934"/>
      <c r="T137" s="50">
        <v>0.58194444444444426</v>
      </c>
      <c r="U137" s="50">
        <v>0.61736111111111092</v>
      </c>
      <c r="V137" s="246">
        <v>5</v>
      </c>
      <c r="W137" s="244">
        <f t="shared" si="100"/>
        <v>50.999999999999979</v>
      </c>
      <c r="X137" s="53"/>
      <c r="Y137" s="53"/>
      <c r="Z137" s="54"/>
      <c r="AA137" s="54"/>
      <c r="AB137" s="928"/>
      <c r="AC137" s="928"/>
      <c r="AD137" s="545"/>
      <c r="AE137" s="545"/>
      <c r="AF137" s="48">
        <f t="shared" si="66"/>
        <v>-83.529411764705401</v>
      </c>
      <c r="AG137" s="125">
        <f t="shared" si="67"/>
        <v>0.94431372549019643</v>
      </c>
      <c r="AH137" s="927"/>
    </row>
    <row r="138" spans="1:34" ht="19.2" customHeight="1">
      <c r="A138" s="931"/>
      <c r="B138" s="532" t="s">
        <v>105</v>
      </c>
      <c r="C138" s="220"/>
      <c r="D138" s="82" t="s">
        <v>83</v>
      </c>
      <c r="E138" s="83"/>
      <c r="F138" s="273">
        <v>50.98</v>
      </c>
      <c r="G138" s="57">
        <v>1214</v>
      </c>
      <c r="H138" s="84">
        <f t="shared" si="97"/>
        <v>61889.719999999994</v>
      </c>
      <c r="I138" s="54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8"/>
        <v>1348.8888888888896</v>
      </c>
      <c r="O138" s="86">
        <f t="shared" si="99"/>
        <v>67.444444444444485</v>
      </c>
      <c r="P138" s="54">
        <f t="shared" si="94"/>
        <v>0</v>
      </c>
      <c r="Q138" s="88">
        <f t="shared" si="95"/>
        <v>-4.5555555555555145</v>
      </c>
      <c r="R138" s="544">
        <f t="shared" si="96"/>
        <v>0.936728395061729</v>
      </c>
      <c r="S138" s="934"/>
      <c r="T138" s="50">
        <v>0.70833333333333337</v>
      </c>
      <c r="U138" s="50">
        <v>0.74583333333333335</v>
      </c>
      <c r="V138" s="246">
        <v>5</v>
      </c>
      <c r="W138" s="244">
        <f t="shared" si="100"/>
        <v>53.999999999999972</v>
      </c>
      <c r="X138" s="53"/>
      <c r="Y138" s="53"/>
      <c r="Z138" s="54"/>
      <c r="AA138" s="54"/>
      <c r="AB138" s="928"/>
      <c r="AC138" s="928"/>
      <c r="AD138" s="545">
        <v>1</v>
      </c>
      <c r="AE138" s="545"/>
      <c r="AF138" s="48">
        <f t="shared" si="66"/>
        <v>-91.111111111110404</v>
      </c>
      <c r="AG138" s="125">
        <f t="shared" si="67"/>
        <v>0.93672839506172889</v>
      </c>
      <c r="AH138" s="927"/>
    </row>
    <row r="139" spans="1:34" ht="19.2" customHeight="1">
      <c r="A139" s="931"/>
      <c r="B139" s="532" t="s">
        <v>105</v>
      </c>
      <c r="C139" s="542"/>
      <c r="D139" s="42" t="s">
        <v>82</v>
      </c>
      <c r="E139" s="43"/>
      <c r="F139" s="273">
        <v>50.67</v>
      </c>
      <c r="G139" s="57">
        <v>797</v>
      </c>
      <c r="H139" s="84">
        <f t="shared" si="97"/>
        <v>40383.99</v>
      </c>
      <c r="I139" s="54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8"/>
        <v>1406.4705882352923</v>
      </c>
      <c r="O139" s="86">
        <f t="shared" si="99"/>
        <v>82.73356401384072</v>
      </c>
      <c r="P139" s="54">
        <f t="shared" si="94"/>
        <v>0</v>
      </c>
      <c r="Q139" s="88">
        <f t="shared" si="95"/>
        <v>-5.501730103806338</v>
      </c>
      <c r="R139" s="539">
        <f t="shared" si="96"/>
        <v>0.93764705882352817</v>
      </c>
      <c r="S139" s="934"/>
      <c r="T139" s="50">
        <v>0.75069444444444444</v>
      </c>
      <c r="U139" s="50">
        <v>0.77430555555555558</v>
      </c>
      <c r="V139" s="247">
        <v>7</v>
      </c>
      <c r="W139" s="244">
        <f t="shared" si="100"/>
        <v>34.000000000000043</v>
      </c>
      <c r="X139" s="53"/>
      <c r="Y139" s="53"/>
      <c r="Z139" s="54"/>
      <c r="AA139" s="54"/>
      <c r="AB139" s="928"/>
      <c r="AC139" s="928"/>
      <c r="AD139" s="545"/>
      <c r="AE139" s="545"/>
      <c r="AF139" s="48">
        <f t="shared" si="66"/>
        <v>-93.529411764707675</v>
      </c>
      <c r="AG139" s="125">
        <f t="shared" si="67"/>
        <v>0.93764705882352817</v>
      </c>
      <c r="AH139" s="927"/>
    </row>
    <row r="140" spans="1:34" ht="19.2" customHeight="1">
      <c r="A140" s="932"/>
      <c r="B140" s="532" t="s">
        <v>105</v>
      </c>
      <c r="C140" s="542"/>
      <c r="D140" s="248" t="s">
        <v>84</v>
      </c>
      <c r="E140" s="83"/>
      <c r="F140" s="273">
        <v>50.92</v>
      </c>
      <c r="G140" s="57">
        <v>1352</v>
      </c>
      <c r="H140" s="84">
        <f t="shared" si="97"/>
        <v>68843.839999999997</v>
      </c>
      <c r="I140" s="54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8"/>
        <v>1352.0000000000014</v>
      </c>
      <c r="O140" s="86">
        <f t="shared" si="99"/>
        <v>71.157894736842181</v>
      </c>
      <c r="P140" s="54">
        <f t="shared" si="94"/>
        <v>0</v>
      </c>
      <c r="Q140" s="88">
        <f t="shared" si="95"/>
        <v>-4.6315789473683395</v>
      </c>
      <c r="R140" s="539">
        <f t="shared" si="96"/>
        <v>0.93888888888888999</v>
      </c>
      <c r="S140" s="935"/>
      <c r="T140" s="63">
        <v>0.77916666666666667</v>
      </c>
      <c r="U140" s="249">
        <v>0.8208333333333333</v>
      </c>
      <c r="V140" s="250">
        <v>7</v>
      </c>
      <c r="W140" s="244">
        <f t="shared" si="100"/>
        <v>59.999999999999943</v>
      </c>
      <c r="X140" s="53"/>
      <c r="Y140" s="53"/>
      <c r="Z140" s="54"/>
      <c r="AA140" s="54"/>
      <c r="AB140" s="928"/>
      <c r="AC140" s="928"/>
      <c r="AD140" s="545"/>
      <c r="AE140" s="545"/>
      <c r="AF140" s="48">
        <f t="shared" si="66"/>
        <v>-87.999999999998636</v>
      </c>
      <c r="AG140" s="125">
        <f t="shared" si="67"/>
        <v>0.93888888888888988</v>
      </c>
      <c r="AH140" s="927"/>
    </row>
    <row r="141" spans="1:34" ht="19.2" customHeight="1">
      <c r="A141" s="932"/>
      <c r="B141" s="532" t="s">
        <v>105</v>
      </c>
      <c r="C141" s="542"/>
      <c r="D141" s="42" t="s">
        <v>85</v>
      </c>
      <c r="E141" s="251"/>
      <c r="F141" s="273">
        <v>50.67</v>
      </c>
      <c r="G141" s="57">
        <v>663</v>
      </c>
      <c r="H141" s="84">
        <f t="shared" si="97"/>
        <v>33594.21</v>
      </c>
      <c r="I141" s="54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8"/>
        <v>1325.9999999999977</v>
      </c>
      <c r="O141" s="86">
        <f t="shared" si="99"/>
        <v>77.999999999999872</v>
      </c>
      <c r="P141" s="54">
        <f t="shared" si="94"/>
        <v>0</v>
      </c>
      <c r="Q141" s="88">
        <f t="shared" si="95"/>
        <v>-6.7058823529413019</v>
      </c>
      <c r="R141" s="539">
        <f t="shared" si="96"/>
        <v>0.92083333333333184</v>
      </c>
      <c r="S141" s="935"/>
      <c r="T141" s="63">
        <v>0.83541666666666659</v>
      </c>
      <c r="U141" s="249">
        <v>0.85624999999999996</v>
      </c>
      <c r="V141" s="55">
        <v>21</v>
      </c>
      <c r="W141" s="244">
        <f t="shared" si="100"/>
        <v>30.000000000000053</v>
      </c>
      <c r="X141" s="53">
        <v>0.84861111111111109</v>
      </c>
      <c r="Y141" s="53">
        <v>0.85902777777777783</v>
      </c>
      <c r="Z141" s="54"/>
      <c r="AA141" s="54"/>
      <c r="AB141" s="928"/>
      <c r="AC141" s="928"/>
      <c r="AD141" s="545"/>
      <c r="AE141" s="545"/>
      <c r="AF141" s="48">
        <f t="shared" si="66"/>
        <v>-114.00000000000227</v>
      </c>
      <c r="AG141" s="125">
        <f t="shared" si="67"/>
        <v>0.92083333333333173</v>
      </c>
      <c r="AH141" s="927"/>
    </row>
    <row r="142" spans="1:34" ht="19.2" customHeight="1">
      <c r="A142" s="932"/>
      <c r="B142" s="532" t="s">
        <v>105</v>
      </c>
      <c r="C142" s="542"/>
      <c r="D142" s="42" t="s">
        <v>86</v>
      </c>
      <c r="E142" s="251"/>
      <c r="F142" s="273">
        <v>50.49</v>
      </c>
      <c r="G142" s="57">
        <v>920</v>
      </c>
      <c r="H142" s="84">
        <f t="shared" si="97"/>
        <v>46450.8</v>
      </c>
      <c r="I142" s="545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8"/>
        <v>1346.3414634146336</v>
      </c>
      <c r="O142" s="86">
        <f t="shared" si="99"/>
        <v>96.167247386759541</v>
      </c>
      <c r="P142" s="54">
        <f t="shared" si="94"/>
        <v>0</v>
      </c>
      <c r="Q142" s="88">
        <f t="shared" si="95"/>
        <v>-6.6898954703833198</v>
      </c>
      <c r="R142" s="539">
        <f t="shared" si="96"/>
        <v>0.93495934959349547</v>
      </c>
      <c r="S142" s="935"/>
      <c r="T142" s="63">
        <v>0.86041666666666661</v>
      </c>
      <c r="U142" s="249">
        <v>0.88888888888888884</v>
      </c>
      <c r="V142" s="55">
        <v>6</v>
      </c>
      <c r="W142" s="244">
        <f t="shared" si="100"/>
        <v>41.000000000000014</v>
      </c>
      <c r="X142" s="53"/>
      <c r="Y142" s="53"/>
      <c r="Z142" s="54"/>
      <c r="AA142" s="54"/>
      <c r="AB142" s="928"/>
      <c r="AC142" s="928"/>
      <c r="AD142" s="545"/>
      <c r="AE142" s="545"/>
      <c r="AF142" s="48">
        <f t="shared" si="66"/>
        <v>-93.658536585366392</v>
      </c>
      <c r="AG142" s="125">
        <f t="shared" si="67"/>
        <v>0.93495934959349558</v>
      </c>
      <c r="AH142" s="927"/>
    </row>
    <row r="143" spans="1:34" ht="19.2" customHeight="1">
      <c r="A143" s="932"/>
      <c r="B143" s="532" t="s">
        <v>105</v>
      </c>
      <c r="C143" s="252"/>
      <c r="D143" s="82" t="s">
        <v>166</v>
      </c>
      <c r="E143" s="83"/>
      <c r="F143" s="273">
        <v>56.43</v>
      </c>
      <c r="G143" s="57">
        <v>840</v>
      </c>
      <c r="H143" s="84">
        <f t="shared" si="97"/>
        <v>47401.2</v>
      </c>
      <c r="I143" s="54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8"/>
        <v>1399.9999999999989</v>
      </c>
      <c r="O143" s="86">
        <f t="shared" si="99"/>
        <v>82.352941176470523</v>
      </c>
      <c r="P143" s="54">
        <f t="shared" si="94"/>
        <v>1</v>
      </c>
      <c r="Q143" s="88">
        <f t="shared" si="95"/>
        <v>-11.397058823529477</v>
      </c>
      <c r="R143" s="539">
        <f t="shared" si="96"/>
        <v>0.87843137254901893</v>
      </c>
      <c r="S143" s="935"/>
      <c r="T143" s="63">
        <v>0.89374999999999993</v>
      </c>
      <c r="U143" s="249">
        <v>0.91874999999999996</v>
      </c>
      <c r="V143" s="55">
        <v>7</v>
      </c>
      <c r="W143" s="244">
        <f t="shared" si="100"/>
        <v>36.000000000000028</v>
      </c>
      <c r="X143" s="53"/>
      <c r="Y143" s="53"/>
      <c r="Z143" s="54"/>
      <c r="AA143" s="54"/>
      <c r="AB143" s="928"/>
      <c r="AC143" s="928"/>
      <c r="AD143" s="545"/>
      <c r="AE143" s="545"/>
      <c r="AF143" s="48">
        <f t="shared" si="66"/>
        <v>-100.00000000000114</v>
      </c>
      <c r="AG143" s="125">
        <f t="shared" si="67"/>
        <v>0.93333333333333257</v>
      </c>
      <c r="AH143" s="927"/>
    </row>
    <row r="144" spans="1:34" ht="19.2" customHeight="1">
      <c r="A144" s="932"/>
      <c r="B144" s="532" t="s">
        <v>105</v>
      </c>
      <c r="C144" s="542"/>
      <c r="D144" s="42" t="s">
        <v>186</v>
      </c>
      <c r="E144" s="251"/>
      <c r="F144" s="273">
        <v>57.3</v>
      </c>
      <c r="G144" s="57">
        <v>843</v>
      </c>
      <c r="H144" s="84">
        <f t="shared" si="97"/>
        <v>48303.899999999994</v>
      </c>
      <c r="I144" s="545"/>
      <c r="J144" s="87">
        <v>17</v>
      </c>
      <c r="K144" s="57">
        <v>1440</v>
      </c>
      <c r="L144" s="86">
        <v>84.705882352941174</v>
      </c>
      <c r="M144" s="535">
        <v>17</v>
      </c>
      <c r="N144" s="57">
        <f t="shared" si="98"/>
        <v>1367.027027027026</v>
      </c>
      <c r="O144" s="86">
        <f t="shared" si="99"/>
        <v>80.413354531001531</v>
      </c>
      <c r="P144" s="54">
        <f t="shared" si="94"/>
        <v>0</v>
      </c>
      <c r="Q144" s="88">
        <f t="shared" si="95"/>
        <v>-4.2925278219396432</v>
      </c>
      <c r="R144" s="539">
        <f t="shared" si="96"/>
        <v>0.94932432432432368</v>
      </c>
      <c r="S144" s="935"/>
      <c r="T144" s="63">
        <v>0.92430555555555549</v>
      </c>
      <c r="U144" s="249">
        <v>0.95</v>
      </c>
      <c r="V144" s="55">
        <v>8</v>
      </c>
      <c r="W144" s="244">
        <f t="shared" si="100"/>
        <v>37.000000000000028</v>
      </c>
      <c r="X144" s="53"/>
      <c r="Y144" s="53"/>
      <c r="Z144" s="54"/>
      <c r="AA144" s="54"/>
      <c r="AB144" s="928"/>
      <c r="AC144" s="928"/>
      <c r="AD144" s="545"/>
      <c r="AE144" s="545"/>
      <c r="AF144" s="48">
        <f t="shared" si="66"/>
        <v>-72.972972972974048</v>
      </c>
      <c r="AG144" s="125">
        <f t="shared" si="67"/>
        <v>0.94932432432432357</v>
      </c>
      <c r="AH144" s="927"/>
    </row>
    <row r="145" spans="1:34" ht="19.2" customHeight="1">
      <c r="A145" s="932"/>
      <c r="B145" s="532">
        <v>0</v>
      </c>
      <c r="C145" s="542"/>
      <c r="D145" s="42"/>
      <c r="E145" s="251"/>
      <c r="F145" s="273" t="s">
        <v>106</v>
      </c>
      <c r="G145" s="57"/>
      <c r="H145" s="84"/>
      <c r="I145" s="545"/>
      <c r="J145" s="87"/>
      <c r="K145" s="57"/>
      <c r="L145" s="86"/>
      <c r="M145" s="535"/>
      <c r="N145" s="57"/>
      <c r="O145" s="86"/>
      <c r="P145" s="54"/>
      <c r="Q145" s="88"/>
      <c r="R145" s="539"/>
      <c r="S145" s="935"/>
      <c r="T145" s="63"/>
      <c r="U145" s="249"/>
      <c r="V145" s="55"/>
      <c r="W145" s="244">
        <f t="shared" si="100"/>
        <v>0</v>
      </c>
      <c r="X145" s="53"/>
      <c r="Y145" s="53"/>
      <c r="Z145" s="54"/>
      <c r="AA145" s="54"/>
      <c r="AB145" s="928"/>
      <c r="AC145" s="928"/>
      <c r="AD145" s="545"/>
      <c r="AE145" s="545"/>
      <c r="AF145" s="48">
        <f t="shared" si="66"/>
        <v>0</v>
      </c>
      <c r="AG145" s="125" t="e">
        <f t="shared" si="67"/>
        <v>#DIV/0!</v>
      </c>
      <c r="AH145" s="927"/>
    </row>
    <row r="146" spans="1:34" ht="19.2" customHeight="1">
      <c r="A146" s="932"/>
      <c r="B146" s="534">
        <v>0</v>
      </c>
      <c r="C146" s="252"/>
      <c r="D146" s="253"/>
      <c r="E146" s="251"/>
      <c r="F146" s="273" t="s">
        <v>106</v>
      </c>
      <c r="G146" s="57"/>
      <c r="H146" s="84">
        <f t="shared" si="97"/>
        <v>0</v>
      </c>
      <c r="I146" s="545"/>
      <c r="J146" s="87"/>
      <c r="K146" s="57"/>
      <c r="L146" s="86"/>
      <c r="M146" s="535"/>
      <c r="N146" s="57"/>
      <c r="O146" s="86"/>
      <c r="P146" s="54"/>
      <c r="Q146" s="88"/>
      <c r="R146" s="539"/>
      <c r="S146" s="935"/>
      <c r="T146" s="63"/>
      <c r="U146" s="249"/>
      <c r="V146" s="55"/>
      <c r="W146" s="244">
        <f t="shared" si="100"/>
        <v>0</v>
      </c>
      <c r="X146" s="53"/>
      <c r="Y146" s="53"/>
      <c r="Z146" s="54"/>
      <c r="AA146" s="54"/>
      <c r="AB146" s="928"/>
      <c r="AC146" s="928"/>
      <c r="AD146" s="545"/>
      <c r="AE146" s="545"/>
      <c r="AF146" s="54"/>
      <c r="AG146" s="539"/>
      <c r="AH146" s="927"/>
    </row>
    <row r="147" spans="1:34" ht="19.2" customHeight="1">
      <c r="A147" s="933"/>
      <c r="B147" s="254">
        <v>0</v>
      </c>
      <c r="C147" s="100" t="s">
        <v>243</v>
      </c>
      <c r="D147" s="924" t="s">
        <v>230</v>
      </c>
      <c r="E147" s="924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101">AVERAGE(M135:M146)</f>
        <v>17.100000000000001</v>
      </c>
      <c r="N147" s="239">
        <f t="shared" si="101"/>
        <v>1376.3964208752836</v>
      </c>
      <c r="O147" s="240">
        <f t="shared" si="101"/>
        <v>81.201011005635664</v>
      </c>
      <c r="P147" s="51">
        <f t="shared" ref="P147:P154" si="102">M147-J147</f>
        <v>0.10000000000000142</v>
      </c>
      <c r="Q147" s="139">
        <f t="shared" ref="Q147:Q154" si="103">O147-L147</f>
        <v>-6.4929398641859564</v>
      </c>
      <c r="R147" s="255">
        <f t="shared" ref="R147:R154" si="104">O147/L147</f>
        <v>0.92595909068090132</v>
      </c>
      <c r="S147" s="936"/>
      <c r="T147" s="63"/>
      <c r="U147" s="63"/>
      <c r="V147" s="55"/>
      <c r="W147" s="529">
        <f t="shared" si="100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1</v>
      </c>
      <c r="AE147" s="107">
        <f>SUM(AE135:AE146)</f>
        <v>0</v>
      </c>
      <c r="AF147" s="201">
        <f t="shared" si="66"/>
        <v>-100.10357912471636</v>
      </c>
      <c r="AG147" s="256">
        <f t="shared" si="67"/>
        <v>0.93220211369812644</v>
      </c>
      <c r="AH147" s="927"/>
    </row>
    <row r="148" spans="1:34" ht="19.2" customHeight="1">
      <c r="A148" s="939" t="s">
        <v>244</v>
      </c>
      <c r="B148" s="545" t="s">
        <v>103</v>
      </c>
      <c r="C148" s="121"/>
      <c r="D148" s="173" t="s">
        <v>114</v>
      </c>
      <c r="E148" s="43"/>
      <c r="F148" s="280">
        <v>36.92</v>
      </c>
      <c r="G148" s="57">
        <v>1974.6999999999998</v>
      </c>
      <c r="H148" s="84">
        <f t="shared" ref="H148:H172" si="105">F148*G148</f>
        <v>72905.923999999999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6">G148/W148*60</f>
        <v>1519.0000000000007</v>
      </c>
      <c r="O148" s="47">
        <f t="shared" ref="O148:O154" si="107">N148/M148</f>
        <v>126.58333333333339</v>
      </c>
      <c r="P148" s="48">
        <f t="shared" si="102"/>
        <v>0</v>
      </c>
      <c r="Q148" s="49">
        <f t="shared" si="103"/>
        <v>-40.083333333333272</v>
      </c>
      <c r="R148" s="536">
        <f t="shared" si="104"/>
        <v>0.7595000000000004</v>
      </c>
      <c r="S148" s="940">
        <f>R160</f>
        <v>0.86923953324309511</v>
      </c>
      <c r="T148" s="243">
        <v>0.45833333333333331</v>
      </c>
      <c r="U148" s="50">
        <v>0.51249999999999996</v>
      </c>
      <c r="V148" s="532">
        <v>5</v>
      </c>
      <c r="W148" s="529">
        <f>(U148-T148)*24*60</f>
        <v>77.999999999999957</v>
      </c>
      <c r="X148" s="53"/>
      <c r="Y148" s="53"/>
      <c r="Z148" s="54"/>
      <c r="AA148" s="54"/>
      <c r="AB148" s="928"/>
      <c r="AC148" s="928"/>
      <c r="AD148" s="545"/>
      <c r="AE148" s="545"/>
      <c r="AF148" s="48">
        <f t="shared" si="66"/>
        <v>-480.99999999999932</v>
      </c>
      <c r="AG148" s="125">
        <f t="shared" si="67"/>
        <v>0.75950000000000029</v>
      </c>
      <c r="AH148" s="927">
        <f>AG160</f>
        <v>0.86122902009554303</v>
      </c>
    </row>
    <row r="149" spans="1:34" ht="19.2" customHeight="1">
      <c r="A149" s="939"/>
      <c r="B149" s="545" t="s">
        <v>103</v>
      </c>
      <c r="C149" s="218"/>
      <c r="D149" s="248" t="s">
        <v>159</v>
      </c>
      <c r="E149" s="60"/>
      <c r="F149" s="280">
        <v>26.5</v>
      </c>
      <c r="G149" s="57">
        <v>846.3</v>
      </c>
      <c r="H149" s="84">
        <f t="shared" si="105"/>
        <v>22426.949999999997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6"/>
        <v>1493.4705882352921</v>
      </c>
      <c r="O149" s="47">
        <f t="shared" si="107"/>
        <v>124.455882352941</v>
      </c>
      <c r="P149" s="48">
        <f t="shared" si="102"/>
        <v>0</v>
      </c>
      <c r="Q149" s="49">
        <f t="shared" si="103"/>
        <v>-42.210784313725654</v>
      </c>
      <c r="R149" s="536">
        <f t="shared" si="104"/>
        <v>0.74673529411764605</v>
      </c>
      <c r="S149" s="941"/>
      <c r="T149" s="243">
        <v>0.51736111111111105</v>
      </c>
      <c r="U149" s="50">
        <v>0.54097222222222219</v>
      </c>
      <c r="V149" s="532">
        <v>7</v>
      </c>
      <c r="W149" s="529">
        <f t="shared" ref="W149:W159" si="108">(U149-T149)*24*60</f>
        <v>34.000000000000043</v>
      </c>
      <c r="X149" s="53"/>
      <c r="Y149" s="53"/>
      <c r="Z149" s="54"/>
      <c r="AA149" s="54"/>
      <c r="AB149" s="928"/>
      <c r="AC149" s="928"/>
      <c r="AD149" s="545"/>
      <c r="AE149" s="545"/>
      <c r="AF149" s="48">
        <f t="shared" si="66"/>
        <v>-506.5294117647079</v>
      </c>
      <c r="AG149" s="125">
        <f t="shared" si="67"/>
        <v>0.74673529411764605</v>
      </c>
      <c r="AH149" s="929"/>
    </row>
    <row r="150" spans="1:34" ht="19.2" customHeight="1">
      <c r="A150" s="939"/>
      <c r="B150" s="545" t="s">
        <v>103</v>
      </c>
      <c r="C150" s="218"/>
      <c r="D150" s="176" t="s">
        <v>165</v>
      </c>
      <c r="E150" s="60"/>
      <c r="F150" s="280">
        <v>55.51</v>
      </c>
      <c r="G150" s="57">
        <v>134</v>
      </c>
      <c r="H150" s="84">
        <f t="shared" si="105"/>
        <v>7438.34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6"/>
        <v>1340.0000000000048</v>
      </c>
      <c r="O150" s="47">
        <f t="shared" si="107"/>
        <v>111.66666666666707</v>
      </c>
      <c r="P150" s="48">
        <f t="shared" si="102"/>
        <v>0</v>
      </c>
      <c r="Q150" s="49">
        <f t="shared" si="103"/>
        <v>-13.333333333332931</v>
      </c>
      <c r="R150" s="536">
        <f t="shared" si="104"/>
        <v>0.89333333333333653</v>
      </c>
      <c r="S150" s="941"/>
      <c r="T150" s="243">
        <v>0.70833333333333337</v>
      </c>
      <c r="U150" s="50">
        <v>0.71250000000000002</v>
      </c>
      <c r="V150" s="532">
        <v>5</v>
      </c>
      <c r="W150" s="529">
        <f t="shared" si="108"/>
        <v>5.9999999999999787</v>
      </c>
      <c r="X150" s="213"/>
      <c r="Y150" s="213"/>
      <c r="Z150" s="214"/>
      <c r="AA150" s="214"/>
      <c r="AB150" s="928"/>
      <c r="AC150" s="928"/>
      <c r="AD150" s="545"/>
      <c r="AE150" s="545"/>
      <c r="AF150" s="48">
        <f t="shared" si="66"/>
        <v>-159.99999999999523</v>
      </c>
      <c r="AG150" s="125">
        <f t="shared" si="67"/>
        <v>0.89333333333333653</v>
      </c>
      <c r="AH150" s="929"/>
    </row>
    <row r="151" spans="1:34" s="215" customFormat="1" ht="19.2" customHeight="1">
      <c r="A151" s="939"/>
      <c r="B151" s="545" t="s">
        <v>104</v>
      </c>
      <c r="C151" s="218"/>
      <c r="D151" s="59" t="s">
        <v>155</v>
      </c>
      <c r="E151" s="60"/>
      <c r="F151" s="280">
        <v>28.57</v>
      </c>
      <c r="G151" s="57">
        <v>1324</v>
      </c>
      <c r="H151" s="84">
        <f t="shared" si="105"/>
        <v>37826.68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6"/>
        <v>1498.8679245283029</v>
      </c>
      <c r="O151" s="47">
        <f t="shared" si="107"/>
        <v>124.90566037735857</v>
      </c>
      <c r="P151" s="48">
        <f t="shared" si="102"/>
        <v>0</v>
      </c>
      <c r="Q151" s="49">
        <f t="shared" si="103"/>
        <v>-9.4339622641427923E-2</v>
      </c>
      <c r="R151" s="536">
        <f t="shared" si="104"/>
        <v>0.99924528301886861</v>
      </c>
      <c r="S151" s="941"/>
      <c r="T151" s="243">
        <v>0.71666666666666667</v>
      </c>
      <c r="U151" s="50">
        <v>0.75347222222222221</v>
      </c>
      <c r="V151" s="532">
        <v>6</v>
      </c>
      <c r="W151" s="529">
        <f t="shared" si="108"/>
        <v>52.999999999999972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6"/>
        <v>-1.1320754716971351</v>
      </c>
      <c r="AG151" s="125">
        <f t="shared" si="67"/>
        <v>0.99924528301886861</v>
      </c>
      <c r="AH151" s="929"/>
    </row>
    <row r="152" spans="1:34" s="215" customFormat="1" ht="19.2" customHeight="1">
      <c r="A152" s="939"/>
      <c r="B152" s="545" t="s">
        <v>104</v>
      </c>
      <c r="C152" s="218"/>
      <c r="D152" s="59" t="s">
        <v>179</v>
      </c>
      <c r="E152" s="60"/>
      <c r="F152" s="280">
        <v>18.920000000000002</v>
      </c>
      <c r="G152" s="57">
        <v>386</v>
      </c>
      <c r="H152" s="84">
        <f t="shared" si="105"/>
        <v>7303.1200000000008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6"/>
        <v>1930.0000000000066</v>
      </c>
      <c r="O152" s="47">
        <f t="shared" si="107"/>
        <v>386.00000000000131</v>
      </c>
      <c r="P152" s="48">
        <f t="shared" si="102"/>
        <v>0</v>
      </c>
      <c r="Q152" s="49">
        <f t="shared" si="103"/>
        <v>-53.999999999998693</v>
      </c>
      <c r="R152" s="536">
        <f t="shared" si="104"/>
        <v>0.8772727272727302</v>
      </c>
      <c r="S152" s="941"/>
      <c r="T152" s="258">
        <v>0.75763888888888886</v>
      </c>
      <c r="U152" s="63">
        <v>0.76597222222222217</v>
      </c>
      <c r="V152" s="533">
        <v>6</v>
      </c>
      <c r="W152" s="529">
        <f t="shared" si="108"/>
        <v>11.999999999999957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6"/>
        <v>-269.99999999999341</v>
      </c>
      <c r="AG152" s="125">
        <f t="shared" si="67"/>
        <v>0.87727272727273031</v>
      </c>
      <c r="AH152" s="929"/>
    </row>
    <row r="153" spans="1:34" s="215" customFormat="1" ht="19.2" customHeight="1">
      <c r="A153" s="939"/>
      <c r="B153" s="545" t="s">
        <v>104</v>
      </c>
      <c r="C153" s="218"/>
      <c r="D153" s="248" t="s">
        <v>180</v>
      </c>
      <c r="E153" s="60"/>
      <c r="F153" s="280">
        <v>17.71</v>
      </c>
      <c r="G153" s="57">
        <v>231</v>
      </c>
      <c r="H153" s="84">
        <f t="shared" si="105"/>
        <v>4091.01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6"/>
        <v>1980.0000000000068</v>
      </c>
      <c r="O153" s="47">
        <f t="shared" si="107"/>
        <v>396.00000000000136</v>
      </c>
      <c r="P153" s="48">
        <f t="shared" si="102"/>
        <v>0</v>
      </c>
      <c r="Q153" s="49">
        <f t="shared" si="103"/>
        <v>-43.999999999998636</v>
      </c>
      <c r="R153" s="536">
        <f t="shared" si="104"/>
        <v>0.90000000000000313</v>
      </c>
      <c r="S153" s="941"/>
      <c r="T153" s="258">
        <v>0.77013888888888882</v>
      </c>
      <c r="U153" s="63">
        <v>0.77499999999999991</v>
      </c>
      <c r="V153" s="533">
        <v>6</v>
      </c>
      <c r="W153" s="529">
        <f t="shared" si="108"/>
        <v>6.9999999999999751</v>
      </c>
      <c r="X153" s="216"/>
      <c r="Y153" s="216"/>
      <c r="Z153" s="214"/>
      <c r="AA153" s="214"/>
      <c r="AB153" s="928"/>
      <c r="AC153" s="928"/>
      <c r="AD153" s="218"/>
      <c r="AE153" s="218">
        <v>1</v>
      </c>
      <c r="AF153" s="48">
        <f t="shared" si="66"/>
        <v>-219.99999999999318</v>
      </c>
      <c r="AG153" s="125">
        <f t="shared" si="67"/>
        <v>0.90000000000000313</v>
      </c>
      <c r="AH153" s="929"/>
    </row>
    <row r="154" spans="1:34" s="215" customFormat="1" ht="19.2" customHeight="1">
      <c r="A154" s="939"/>
      <c r="B154" s="545" t="s">
        <v>105</v>
      </c>
      <c r="C154" s="218"/>
      <c r="D154" s="248" t="s">
        <v>184</v>
      </c>
      <c r="E154" s="60"/>
      <c r="F154" s="280">
        <v>54.09</v>
      </c>
      <c r="G154" s="57">
        <v>1232</v>
      </c>
      <c r="H154" s="84">
        <f t="shared" si="105"/>
        <v>66638.880000000005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6"/>
        <v>1296.8421052631588</v>
      </c>
      <c r="O154" s="47">
        <f t="shared" si="107"/>
        <v>68.254847645429408</v>
      </c>
      <c r="P154" s="48">
        <f t="shared" si="102"/>
        <v>0</v>
      </c>
      <c r="Q154" s="49">
        <f t="shared" si="103"/>
        <v>-7.5346260387811128</v>
      </c>
      <c r="R154" s="536">
        <f t="shared" si="104"/>
        <v>0.90058479532163804</v>
      </c>
      <c r="S154" s="941"/>
      <c r="T154" s="258">
        <v>0.77986111111111101</v>
      </c>
      <c r="U154" s="63">
        <v>0.81944444444444431</v>
      </c>
      <c r="V154" s="533">
        <v>7</v>
      </c>
      <c r="W154" s="529">
        <f t="shared" si="108"/>
        <v>56.999999999999957</v>
      </c>
      <c r="X154" s="216">
        <v>0.78680555555555554</v>
      </c>
      <c r="Y154" s="216">
        <v>0.79583333333333339</v>
      </c>
      <c r="Z154" s="214"/>
      <c r="AA154" s="214"/>
      <c r="AB154" s="928"/>
      <c r="AC154" s="928"/>
      <c r="AD154" s="218"/>
      <c r="AE154" s="218"/>
      <c r="AF154" s="48">
        <f t="shared" si="66"/>
        <v>-143.15789473684117</v>
      </c>
      <c r="AG154" s="125">
        <f t="shared" si="67"/>
        <v>0.90058479532163804</v>
      </c>
      <c r="AH154" s="929"/>
    </row>
    <row r="155" spans="1:34" s="215" customFormat="1" ht="19.2" customHeight="1">
      <c r="A155" s="939"/>
      <c r="B155" s="545">
        <v>0</v>
      </c>
      <c r="C155" s="218"/>
      <c r="D155" s="248"/>
      <c r="E155" s="60"/>
      <c r="F155" s="280" t="s">
        <v>106</v>
      </c>
      <c r="G155" s="57"/>
      <c r="H155" s="84">
        <f t="shared" si="105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36"/>
      <c r="S155" s="941"/>
      <c r="T155" s="258"/>
      <c r="U155" s="63"/>
      <c r="V155" s="533"/>
      <c r="W155" s="529">
        <f t="shared" si="108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6"/>
        <v>0</v>
      </c>
      <c r="AG155" s="125" t="e">
        <f t="shared" si="67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5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36"/>
      <c r="S156" s="941"/>
      <c r="T156" s="258"/>
      <c r="U156" s="63"/>
      <c r="V156" s="533"/>
      <c r="W156" s="262">
        <f t="shared" si="108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5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533"/>
      <c r="W157" s="262">
        <f t="shared" si="108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5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533"/>
      <c r="W158" s="262">
        <f t="shared" si="108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5"/>
        <v>0</v>
      </c>
      <c r="I159" s="257"/>
      <c r="J159" s="259"/>
      <c r="K159" s="179"/>
      <c r="L159" s="131"/>
      <c r="M159" s="535"/>
      <c r="N159" s="179"/>
      <c r="O159" s="221"/>
      <c r="P159" s="260"/>
      <c r="Q159" s="74"/>
      <c r="R159" s="129"/>
      <c r="S159" s="941"/>
      <c r="T159" s="258"/>
      <c r="U159" s="63"/>
      <c r="V159" s="533"/>
      <c r="W159" s="263">
        <f t="shared" si="108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730</v>
      </c>
      <c r="D160" s="937" t="s">
        <v>731</v>
      </c>
      <c r="E160" s="938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9">AVERAGE(M148:M159)</f>
        <v>11</v>
      </c>
      <c r="N160" s="266">
        <f t="shared" si="109"/>
        <v>1579.7400882895388</v>
      </c>
      <c r="O160" s="267">
        <f t="shared" si="109"/>
        <v>191.12377005367603</v>
      </c>
      <c r="P160" s="65">
        <f t="shared" ref="P160:P166" si="110">M160-J160</f>
        <v>0</v>
      </c>
      <c r="Q160" s="74">
        <f t="shared" ref="Q160:Q166" si="111">O160-L160</f>
        <v>-28.750916663115959</v>
      </c>
      <c r="R160" s="268">
        <f>O160/L160</f>
        <v>0.86923953324309511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1</v>
      </c>
      <c r="AF160" s="65">
        <f t="shared" si="66"/>
        <v>-254.54562599617543</v>
      </c>
      <c r="AG160" s="129">
        <f t="shared" si="67"/>
        <v>0.86122902009554303</v>
      </c>
      <c r="AH160" s="929"/>
    </row>
    <row r="161" spans="1:36" ht="19.2" customHeight="1">
      <c r="A161" s="926" t="s">
        <v>732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3530</v>
      </c>
      <c r="H161" s="84">
        <f t="shared" ref="H161:H170" si="112">F161*G161</f>
        <v>106358.9</v>
      </c>
      <c r="I161" s="54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13">G161/W161*60</f>
        <v>1059</v>
      </c>
      <c r="O161" s="86">
        <f t="shared" ref="O161:O166" si="114">N161/M161</f>
        <v>58.833333333333336</v>
      </c>
      <c r="P161" s="54">
        <f t="shared" si="110"/>
        <v>0</v>
      </c>
      <c r="Q161" s="88">
        <f t="shared" si="111"/>
        <v>-7.8333333333333357</v>
      </c>
      <c r="R161" s="539">
        <f t="shared" ref="R161:R166" si="115">O161/L161</f>
        <v>0.88249999999999995</v>
      </c>
      <c r="S161" s="927">
        <f>R173</f>
        <v>0.94026777377662885</v>
      </c>
      <c r="T161" s="89">
        <v>0.16666666666666666</v>
      </c>
      <c r="U161" s="89">
        <v>0.30555555555555558</v>
      </c>
      <c r="V161" s="545">
        <v>5</v>
      </c>
      <c r="W161" s="90">
        <f t="shared" ref="W161:W172" si="116">(U161-T161)*24*60</f>
        <v>200.00000000000003</v>
      </c>
      <c r="X161" s="96"/>
      <c r="Y161" s="96"/>
      <c r="Z161" s="54"/>
      <c r="AA161" s="54"/>
      <c r="AB161" s="928"/>
      <c r="AC161" s="928"/>
      <c r="AD161" s="545"/>
      <c r="AE161" s="545"/>
      <c r="AF161" s="54">
        <f t="shared" si="66"/>
        <v>-141</v>
      </c>
      <c r="AG161" s="539">
        <f t="shared" si="67"/>
        <v>0.88249999999999995</v>
      </c>
      <c r="AH161" s="927">
        <f>AG173</f>
        <v>0.94177993409794469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2957</v>
      </c>
      <c r="H162" s="84">
        <f t="shared" si="112"/>
        <v>101218.10999999999</v>
      </c>
      <c r="I162" s="54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3"/>
        <v>2245.8227848101278</v>
      </c>
      <c r="O162" s="86">
        <f t="shared" si="114"/>
        <v>172.7555988315483</v>
      </c>
      <c r="P162" s="54">
        <f t="shared" si="110"/>
        <v>0</v>
      </c>
      <c r="Q162" s="88">
        <f t="shared" si="111"/>
        <v>-0.32132424537476822</v>
      </c>
      <c r="R162" s="539">
        <f t="shared" si="115"/>
        <v>0.99814345991561249</v>
      </c>
      <c r="S162" s="927"/>
      <c r="T162" s="89">
        <v>0.32013888888888892</v>
      </c>
      <c r="U162" s="89">
        <v>0.375</v>
      </c>
      <c r="V162" s="545">
        <v>21</v>
      </c>
      <c r="W162" s="90">
        <f t="shared" si="116"/>
        <v>78.999999999999957</v>
      </c>
      <c r="X162" s="96">
        <v>0.26944444444444443</v>
      </c>
      <c r="Y162" s="96">
        <v>0.27847222222222223</v>
      </c>
      <c r="Z162" s="54"/>
      <c r="AA162" s="54"/>
      <c r="AB162" s="928"/>
      <c r="AC162" s="928"/>
      <c r="AD162" s="545"/>
      <c r="AE162" s="545"/>
      <c r="AF162" s="54">
        <f t="shared" si="66"/>
        <v>-4.1772151898721859</v>
      </c>
      <c r="AG162" s="539">
        <f t="shared" si="67"/>
        <v>0.99814345991561237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2364.7000000000003</v>
      </c>
      <c r="H163" s="84">
        <f t="shared" si="112"/>
        <v>84727.201000000001</v>
      </c>
      <c r="I163" s="54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3"/>
        <v>2216.90625</v>
      </c>
      <c r="O163" s="86">
        <f t="shared" si="114"/>
        <v>201.53693181818181</v>
      </c>
      <c r="P163" s="54">
        <f t="shared" si="110"/>
        <v>0</v>
      </c>
      <c r="Q163" s="88">
        <f t="shared" si="111"/>
        <v>-3.0085227272727195</v>
      </c>
      <c r="R163" s="539">
        <f t="shared" si="115"/>
        <v>0.98529166666666668</v>
      </c>
      <c r="S163" s="927"/>
      <c r="T163" s="89">
        <v>0.37986111111111109</v>
      </c>
      <c r="U163" s="89">
        <v>0.42430555555555555</v>
      </c>
      <c r="V163" s="545">
        <v>7</v>
      </c>
      <c r="W163" s="90">
        <f t="shared" si="116"/>
        <v>64.000000000000014</v>
      </c>
      <c r="X163" s="96"/>
      <c r="Y163" s="96"/>
      <c r="Z163" s="54"/>
      <c r="AA163" s="54"/>
      <c r="AB163" s="928"/>
      <c r="AC163" s="928"/>
      <c r="AD163" s="545"/>
      <c r="AE163" s="545"/>
      <c r="AF163" s="54">
        <f t="shared" si="66"/>
        <v>-33.09375</v>
      </c>
      <c r="AG163" s="539">
        <f t="shared" si="67"/>
        <v>0.98529166666666668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1684.1999999999998</v>
      </c>
      <c r="H164" s="84">
        <f t="shared" si="112"/>
        <v>61321.721999999987</v>
      </c>
      <c r="I164" s="54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3"/>
        <v>2464.6829268292672</v>
      </c>
      <c r="O164" s="86">
        <f t="shared" si="114"/>
        <v>246.46829268292672</v>
      </c>
      <c r="P164" s="54">
        <f t="shared" si="110"/>
        <v>0</v>
      </c>
      <c r="Q164" s="88">
        <f t="shared" si="111"/>
        <v>-30.431707317073261</v>
      </c>
      <c r="R164" s="539">
        <f t="shared" si="115"/>
        <v>0.89009856512432917</v>
      </c>
      <c r="S164" s="927"/>
      <c r="T164" s="89">
        <v>0.4284722222222222</v>
      </c>
      <c r="U164" s="89">
        <v>0.45694444444444443</v>
      </c>
      <c r="V164" s="545">
        <v>6</v>
      </c>
      <c r="W164" s="90">
        <f t="shared" si="116"/>
        <v>41.000000000000014</v>
      </c>
      <c r="X164" s="96"/>
      <c r="Y164" s="96"/>
      <c r="Z164" s="54"/>
      <c r="AA164" s="54"/>
      <c r="AB164" s="928"/>
      <c r="AC164" s="928"/>
      <c r="AD164" s="545"/>
      <c r="AE164" s="545"/>
      <c r="AF164" s="54">
        <f>N164-K164</f>
        <v>-304.31707317073278</v>
      </c>
      <c r="AG164" s="539">
        <f>N164/K164</f>
        <v>0.89009856512432906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3127.8</v>
      </c>
      <c r="H165" s="84">
        <f t="shared" si="112"/>
        <v>113883.19799999999</v>
      </c>
      <c r="I165" s="54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3"/>
        <v>2469.3157894736851</v>
      </c>
      <c r="O165" s="86">
        <f t="shared" si="114"/>
        <v>246.93157894736851</v>
      </c>
      <c r="P165" s="54">
        <f t="shared" si="110"/>
        <v>0</v>
      </c>
      <c r="Q165" s="88">
        <f t="shared" si="111"/>
        <v>-29.96842105263147</v>
      </c>
      <c r="R165" s="539">
        <f t="shared" si="115"/>
        <v>0.89177168272794705</v>
      </c>
      <c r="S165" s="927"/>
      <c r="T165" s="89">
        <v>0.49722222222222218</v>
      </c>
      <c r="U165" s="89">
        <v>0.54999999999999993</v>
      </c>
      <c r="V165" s="545">
        <v>5</v>
      </c>
      <c r="W165" s="90">
        <f t="shared" si="116"/>
        <v>75.999999999999972</v>
      </c>
      <c r="X165" s="96"/>
      <c r="Y165" s="96"/>
      <c r="Z165" s="54"/>
      <c r="AA165" s="54"/>
      <c r="AB165" s="928"/>
      <c r="AC165" s="928"/>
      <c r="AD165" s="545"/>
      <c r="AE165" s="545"/>
      <c r="AF165" s="54">
        <f>N165-K165</f>
        <v>-299.68421052631493</v>
      </c>
      <c r="AG165" s="539">
        <f>N165/K165</f>
        <v>0.89177168272794693</v>
      </c>
      <c r="AH165" s="927"/>
    </row>
    <row r="166" spans="1:36" ht="19.2" customHeight="1">
      <c r="A166" s="92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1273.3</v>
      </c>
      <c r="H166" s="84">
        <f t="shared" si="112"/>
        <v>45622.338999999993</v>
      </c>
      <c r="I166" s="54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3"/>
        <v>2246.9999999999973</v>
      </c>
      <c r="O166" s="86">
        <f t="shared" si="114"/>
        <v>204.27272727272702</v>
      </c>
      <c r="P166" s="54">
        <f t="shared" si="110"/>
        <v>0</v>
      </c>
      <c r="Q166" s="88">
        <f t="shared" si="111"/>
        <v>-0.27272727272750785</v>
      </c>
      <c r="R166" s="539">
        <f t="shared" si="115"/>
        <v>0.99866666666666548</v>
      </c>
      <c r="S166" s="927"/>
      <c r="T166" s="89">
        <v>0.56458333333333321</v>
      </c>
      <c r="U166" s="89">
        <v>0.58819444444444435</v>
      </c>
      <c r="V166" s="545">
        <v>21</v>
      </c>
      <c r="W166" s="90">
        <f t="shared" si="116"/>
        <v>34.000000000000043</v>
      </c>
      <c r="X166" s="96">
        <v>0.56597222222222221</v>
      </c>
      <c r="Y166" s="96">
        <v>0.57638888888888895</v>
      </c>
      <c r="Z166" s="54"/>
      <c r="AA166" s="54"/>
      <c r="AB166" s="928"/>
      <c r="AC166" s="928"/>
      <c r="AD166" s="545"/>
      <c r="AE166" s="545"/>
      <c r="AF166" s="54">
        <f>N166-K166</f>
        <v>-3.0000000000027285</v>
      </c>
      <c r="AG166" s="539">
        <f>N166/K166</f>
        <v>0.99866666666666548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2"/>
        <v>0</v>
      </c>
      <c r="I167" s="545"/>
      <c r="J167" s="87"/>
      <c r="K167" s="57"/>
      <c r="L167" s="86"/>
      <c r="M167" s="87"/>
      <c r="N167" s="57"/>
      <c r="O167" s="86"/>
      <c r="P167" s="54"/>
      <c r="Q167" s="88"/>
      <c r="R167" s="539"/>
      <c r="S167" s="927"/>
      <c r="T167" s="89"/>
      <c r="U167" s="89"/>
      <c r="V167" s="545" t="s">
        <v>15</v>
      </c>
      <c r="W167" s="90">
        <f t="shared" si="116"/>
        <v>0</v>
      </c>
      <c r="X167" s="96"/>
      <c r="Y167" s="96"/>
      <c r="Z167" s="54"/>
      <c r="AA167" s="54"/>
      <c r="AB167" s="928"/>
      <c r="AC167" s="928"/>
      <c r="AD167" s="545"/>
      <c r="AE167" s="545"/>
      <c r="AF167" s="54">
        <f t="shared" si="66"/>
        <v>0</v>
      </c>
      <c r="AG167" s="539" t="e">
        <f t="shared" si="67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2"/>
        <v>0</v>
      </c>
      <c r="I168" s="545"/>
      <c r="J168" s="87"/>
      <c r="K168" s="57"/>
      <c r="L168" s="86"/>
      <c r="M168" s="87"/>
      <c r="N168" s="57"/>
      <c r="O168" s="86"/>
      <c r="P168" s="54"/>
      <c r="Q168" s="88"/>
      <c r="R168" s="539"/>
      <c r="S168" s="927"/>
      <c r="T168" s="89"/>
      <c r="U168" s="89"/>
      <c r="V168" s="545"/>
      <c r="W168" s="90">
        <f t="shared" si="116"/>
        <v>0</v>
      </c>
      <c r="X168" s="96"/>
      <c r="Y168" s="96"/>
      <c r="Z168" s="54"/>
      <c r="AA168" s="54"/>
      <c r="AB168" s="928"/>
      <c r="AC168" s="928"/>
      <c r="AD168" s="545"/>
      <c r="AE168" s="545"/>
      <c r="AF168" s="54">
        <f t="shared" si="66"/>
        <v>0</v>
      </c>
      <c r="AG168" s="539" t="e">
        <f t="shared" si="67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2"/>
        <v>0</v>
      </c>
      <c r="I169" s="545"/>
      <c r="J169" s="87"/>
      <c r="K169" s="57"/>
      <c r="L169" s="86"/>
      <c r="M169" s="87"/>
      <c r="N169" s="57"/>
      <c r="O169" s="86"/>
      <c r="P169" s="54"/>
      <c r="Q169" s="88"/>
      <c r="R169" s="539"/>
      <c r="S169" s="927"/>
      <c r="T169" s="89"/>
      <c r="U169" s="89"/>
      <c r="V169" s="545"/>
      <c r="W169" s="90">
        <f t="shared" si="116"/>
        <v>0</v>
      </c>
      <c r="X169" s="96"/>
      <c r="Y169" s="96"/>
      <c r="Z169" s="54"/>
      <c r="AA169" s="54"/>
      <c r="AB169" s="928"/>
      <c r="AC169" s="928"/>
      <c r="AD169" s="545"/>
      <c r="AE169" s="545"/>
      <c r="AF169" s="54">
        <f t="shared" si="66"/>
        <v>0</v>
      </c>
      <c r="AG169" s="539" t="e">
        <f t="shared" si="67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2"/>
        <v>0</v>
      </c>
      <c r="I170" s="545"/>
      <c r="J170" s="87"/>
      <c r="K170" s="57"/>
      <c r="L170" s="86"/>
      <c r="M170" s="87"/>
      <c r="N170" s="57"/>
      <c r="O170" s="86"/>
      <c r="P170" s="54"/>
      <c r="Q170" s="88"/>
      <c r="R170" s="539"/>
      <c r="S170" s="927"/>
      <c r="T170" s="89"/>
      <c r="U170" s="89"/>
      <c r="V170" s="545"/>
      <c r="W170" s="90">
        <f t="shared" si="116"/>
        <v>0</v>
      </c>
      <c r="X170" s="96"/>
      <c r="Y170" s="96"/>
      <c r="Z170" s="54"/>
      <c r="AA170" s="54"/>
      <c r="AB170" s="928"/>
      <c r="AC170" s="928"/>
      <c r="AD170" s="545"/>
      <c r="AE170" s="545"/>
      <c r="AF170" s="54">
        <f t="shared" si="66"/>
        <v>0</v>
      </c>
      <c r="AG170" s="539" t="e">
        <f t="shared" si="67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5"/>
        <v>0</v>
      </c>
      <c r="I171" s="545"/>
      <c r="J171" s="87"/>
      <c r="K171" s="57"/>
      <c r="L171" s="86"/>
      <c r="M171" s="87"/>
      <c r="N171" s="57"/>
      <c r="O171" s="86"/>
      <c r="P171" s="54"/>
      <c r="Q171" s="88"/>
      <c r="R171" s="539"/>
      <c r="S171" s="927"/>
      <c r="T171" s="89"/>
      <c r="U171" s="89"/>
      <c r="V171" s="545"/>
      <c r="W171" s="90">
        <f t="shared" si="116"/>
        <v>0</v>
      </c>
      <c r="X171" s="96"/>
      <c r="Y171" s="96"/>
      <c r="Z171" s="54"/>
      <c r="AA171" s="54"/>
      <c r="AB171" s="928"/>
      <c r="AC171" s="928"/>
      <c r="AD171" s="545"/>
      <c r="AE171" s="545"/>
      <c r="AF171" s="54"/>
      <c r="AG171" s="539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5"/>
        <v>0</v>
      </c>
      <c r="I172" s="545"/>
      <c r="J172" s="87"/>
      <c r="K172" s="57"/>
      <c r="L172" s="86"/>
      <c r="M172" s="87"/>
      <c r="N172" s="57"/>
      <c r="O172" s="86"/>
      <c r="P172" s="54"/>
      <c r="Q172" s="88"/>
      <c r="R172" s="539"/>
      <c r="S172" s="927"/>
      <c r="T172" s="89"/>
      <c r="U172" s="89"/>
      <c r="V172" s="545"/>
      <c r="W172" s="90">
        <f t="shared" si="116"/>
        <v>0</v>
      </c>
      <c r="X172" s="96"/>
      <c r="Y172" s="96"/>
      <c r="Z172" s="54"/>
      <c r="AA172" s="54"/>
      <c r="AB172" s="928"/>
      <c r="AC172" s="928"/>
      <c r="AD172" s="545"/>
      <c r="AE172" s="545"/>
      <c r="AF172" s="54"/>
      <c r="AG172" s="539"/>
      <c r="AH172" s="927"/>
    </row>
    <row r="173" spans="1:36" ht="19.2" customHeight="1">
      <c r="A173" s="926"/>
      <c r="B173" s="121"/>
      <c r="C173" s="100" t="s">
        <v>483</v>
      </c>
      <c r="D173" s="924" t="s">
        <v>230</v>
      </c>
      <c r="E173" s="924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7">AVERAGE(M161:M172)</f>
        <v>12.166666666666666</v>
      </c>
      <c r="N173" s="101">
        <f t="shared" si="117"/>
        <v>2117.1212918521796</v>
      </c>
      <c r="O173" s="104">
        <f t="shared" si="117"/>
        <v>188.46641048101432</v>
      </c>
      <c r="P173" s="54">
        <f>M173-J173</f>
        <v>0</v>
      </c>
      <c r="Q173" s="88">
        <f>O173-L173</f>
        <v>-11.972672658068802</v>
      </c>
      <c r="R173" s="105">
        <f>O173/L173</f>
        <v>0.94026777377662885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0</v>
      </c>
      <c r="AF173" s="54">
        <f t="shared" si="66"/>
        <v>-130.87870814782036</v>
      </c>
      <c r="AG173" s="539">
        <f t="shared" si="67"/>
        <v>0.94177993409794469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545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0" zoomScale="40" zoomScaleNormal="40" workbookViewId="0">
      <selection activeCell="D35" sqref="D35:M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889</v>
      </c>
      <c r="E3" s="860"/>
      <c r="F3" s="849" t="s">
        <v>2</v>
      </c>
      <c r="G3" s="810"/>
      <c r="H3" s="861">
        <v>207351.5</v>
      </c>
      <c r="I3" s="862"/>
      <c r="J3" s="849" t="s">
        <v>3</v>
      </c>
      <c r="K3" s="810"/>
      <c r="L3" s="854">
        <v>6776108.7764039924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362.01401810034156</v>
      </c>
      <c r="G6" s="851"/>
      <c r="H6" s="829">
        <f>AVERAGE(D13:P13,Q13)</f>
        <v>146.94959857908381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5</v>
      </c>
      <c r="Q6" s="818">
        <v>1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338.97219891513311</v>
      </c>
      <c r="G7" s="822"/>
      <c r="H7" s="823">
        <f>AVERAGE(D14:P14,Q14)</f>
        <v>134.48241414846544</v>
      </c>
      <c r="I7" s="824"/>
      <c r="J7" s="823">
        <f>AVERAGE(D31:E31,G31:H31)</f>
        <v>734.78886049689663</v>
      </c>
      <c r="K7" s="824"/>
      <c r="L7" s="825">
        <f>AVERAGE(K31:M31)</f>
        <v>765.50231238389733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0.91489144882851614</v>
      </c>
      <c r="G8" s="828"/>
      <c r="H8" s="827">
        <f>AVERAGE(D15:O15,P15:Q15)</f>
        <v>0.91084867031756989</v>
      </c>
      <c r="I8" s="828"/>
      <c r="J8" s="827">
        <f>AVERAGE(D32:E32,G32:H32)</f>
        <v>0.97729116658496751</v>
      </c>
      <c r="K8" s="828"/>
      <c r="L8" s="827">
        <f>AVERAGE(K32:M32)</f>
        <v>0.85055812487099691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84.789682539682545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802"/>
      <c r="C14" s="14" t="s">
        <v>133</v>
      </c>
      <c r="D14" s="19">
        <v>132.14118778173156</v>
      </c>
      <c r="E14" s="19">
        <v>97.467735742247683</v>
      </c>
      <c r="F14" s="19">
        <v>141.0255593617108</v>
      </c>
      <c r="G14" s="19">
        <v>289.99800690114387</v>
      </c>
      <c r="H14" s="19">
        <v>227.45347630312489</v>
      </c>
      <c r="I14" s="19">
        <v>78.73806363496459</v>
      </c>
      <c r="J14" s="19">
        <v>87.882900952380979</v>
      </c>
      <c r="K14" s="19">
        <v>79.452348419675076</v>
      </c>
      <c r="L14" s="19">
        <v>77.41024249135198</v>
      </c>
      <c r="M14" s="19">
        <v>75.398890311500466</v>
      </c>
      <c r="N14" s="19">
        <v>81.104956270907863</v>
      </c>
      <c r="O14" s="19">
        <v>189.9543050059296</v>
      </c>
      <c r="P14" s="19">
        <v>188.74150951723061</v>
      </c>
      <c r="Q14" s="9">
        <v>135.98461538461552</v>
      </c>
    </row>
    <row r="15" spans="2:17" ht="39.9" customHeight="1">
      <c r="B15" s="803"/>
      <c r="C15" s="290" t="s">
        <v>134</v>
      </c>
      <c r="D15" s="10">
        <f t="shared" ref="D15:Q15" si="0">D14/D13</f>
        <v>0.94821864376280718</v>
      </c>
      <c r="E15" s="10">
        <f t="shared" si="0"/>
        <v>0.87557480875686144</v>
      </c>
      <c r="F15" s="10">
        <f t="shared" si="0"/>
        <v>0.86812494534736084</v>
      </c>
      <c r="G15" s="10">
        <f t="shared" si="0"/>
        <v>0.9222019429426761</v>
      </c>
      <c r="H15" s="10">
        <f t="shared" si="0"/>
        <v>0.99510895882617134</v>
      </c>
      <c r="I15" s="10">
        <f t="shared" si="0"/>
        <v>0.91811903392118621</v>
      </c>
      <c r="J15" s="10">
        <f t="shared" si="0"/>
        <v>0.8797575993118496</v>
      </c>
      <c r="K15" s="10">
        <f t="shared" si="0"/>
        <v>0.88183622939834139</v>
      </c>
      <c r="L15" s="10">
        <f t="shared" si="0"/>
        <v>0.91296771225818774</v>
      </c>
      <c r="M15" s="10">
        <f t="shared" si="0"/>
        <v>0.91298264795389505</v>
      </c>
      <c r="N15" s="10">
        <f t="shared" si="0"/>
        <v>0.92486375019532563</v>
      </c>
      <c r="O15" s="10">
        <f t="shared" si="0"/>
        <v>0.8639207534180543</v>
      </c>
      <c r="P15" s="292">
        <f t="shared" si="0"/>
        <v>0.94164025578915833</v>
      </c>
      <c r="Q15" s="11">
        <f t="shared" si="0"/>
        <v>0.90656410256410347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805"/>
      <c r="C17" s="290" t="s">
        <v>36</v>
      </c>
      <c r="D17" s="12">
        <v>0.62222222222222201</v>
      </c>
      <c r="E17" s="12">
        <v>0.48749999999999999</v>
      </c>
      <c r="F17" s="12">
        <v>0.48888888888888887</v>
      </c>
      <c r="G17" s="12">
        <v>0.5430555555555554</v>
      </c>
      <c r="H17" s="12">
        <v>0.56666666666666665</v>
      </c>
      <c r="I17" s="12">
        <v>0.59374999999999989</v>
      </c>
      <c r="J17" s="12">
        <v>0.70347222222222205</v>
      </c>
      <c r="K17" s="12">
        <v>0.66874999999999984</v>
      </c>
      <c r="L17" s="12">
        <v>0.88749999999999996</v>
      </c>
      <c r="M17" s="12">
        <v>0.91874999999999996</v>
      </c>
      <c r="N17" s="12">
        <v>0.95416666666666661</v>
      </c>
      <c r="O17" s="22">
        <v>0.81458333333333321</v>
      </c>
      <c r="P17" s="12">
        <v>0.55347222222222214</v>
      </c>
      <c r="Q17" s="293">
        <v>0.57291666666666663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>
        <v>1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17.5</v>
      </c>
      <c r="J22" s="297">
        <v>17.714285714285715</v>
      </c>
      <c r="K22" s="297">
        <v>18.600000000000001</v>
      </c>
      <c r="L22" s="297">
        <v>17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162.41775335775338</v>
      </c>
      <c r="E31" s="8">
        <v>847.81672073764207</v>
      </c>
      <c r="F31" s="8">
        <v>0</v>
      </c>
      <c r="G31" s="8">
        <v>959.53899835796597</v>
      </c>
      <c r="H31" s="306">
        <v>969.38196953422516</v>
      </c>
      <c r="I31" s="305">
        <v>0</v>
      </c>
      <c r="J31" s="8">
        <v>0</v>
      </c>
      <c r="K31" s="8">
        <v>630.44444444444923</v>
      </c>
      <c r="L31" s="8">
        <v>802.6389162655471</v>
      </c>
      <c r="M31" s="306">
        <v>863.42357644169556</v>
      </c>
      <c r="N31" s="289"/>
      <c r="O31" s="289"/>
      <c r="P31" s="289"/>
      <c r="Q31" s="289"/>
    </row>
    <row r="32" spans="2:23" ht="39.9" customHeight="1">
      <c r="B32" s="803"/>
      <c r="C32" s="577" t="s">
        <v>134</v>
      </c>
      <c r="D32" s="307">
        <f t="shared" ref="D32:M32" si="1">D31/D30</f>
        <v>0.73826251526251541</v>
      </c>
      <c r="E32" s="10">
        <f t="shared" si="1"/>
        <v>1.027656631197142</v>
      </c>
      <c r="F32" s="10">
        <f t="shared" si="1"/>
        <v>0</v>
      </c>
      <c r="G32" s="10">
        <f t="shared" si="1"/>
        <v>1.0661544426199623</v>
      </c>
      <c r="H32" s="10">
        <f t="shared" si="1"/>
        <v>1.0770910772602502</v>
      </c>
      <c r="I32" s="305">
        <f t="shared" si="1"/>
        <v>0</v>
      </c>
      <c r="J32" s="10">
        <f t="shared" si="1"/>
        <v>0</v>
      </c>
      <c r="K32" s="10">
        <f t="shared" si="1"/>
        <v>0.70049382716049913</v>
      </c>
      <c r="L32" s="10">
        <f t="shared" si="1"/>
        <v>0.8918210180728301</v>
      </c>
      <c r="M32" s="11">
        <f t="shared" si="1"/>
        <v>0.95935952937966174</v>
      </c>
      <c r="N32" s="289"/>
      <c r="O32" s="289"/>
      <c r="P32" s="289"/>
      <c r="Q32" s="289"/>
    </row>
    <row r="33" spans="2:17" ht="25.8" customHeight="1">
      <c r="B33" s="804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3180.0000000000109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805"/>
      <c r="C34" s="577" t="s">
        <v>36</v>
      </c>
      <c r="D34" s="308">
        <v>0.34722222222222227</v>
      </c>
      <c r="E34" s="12">
        <v>0.33749999999999997</v>
      </c>
      <c r="F34" s="12">
        <v>0</v>
      </c>
      <c r="G34" s="12">
        <v>1129.9999999999927</v>
      </c>
      <c r="H34" s="293">
        <v>0.46111111111111108</v>
      </c>
      <c r="I34" s="23">
        <v>0</v>
      </c>
      <c r="J34" s="12">
        <v>0</v>
      </c>
      <c r="K34" s="12">
        <v>0.79861111111111116</v>
      </c>
      <c r="L34" s="12">
        <v>46242.034722222219</v>
      </c>
      <c r="M34" s="13">
        <v>46242.003472222219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8" sqref="F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818</v>
      </c>
      <c r="B1" s="347"/>
      <c r="C1" s="348"/>
      <c r="D1" s="349" t="s">
        <v>819</v>
      </c>
      <c r="E1" s="350">
        <f>SUM(G5:G124)</f>
        <v>67709</v>
      </c>
      <c r="F1" s="351" t="s">
        <v>3</v>
      </c>
      <c r="G1" s="352">
        <f>SUM(H5:H124)</f>
        <v>1253945.4698701298</v>
      </c>
      <c r="H1" s="353" t="s">
        <v>820</v>
      </c>
      <c r="I1" s="354">
        <f>+J16+J64+J24+J38+J51+J81+J100+J91+J57+J124+J111</f>
        <v>44.002380952380953</v>
      </c>
      <c r="J1" s="863" t="s">
        <v>821</v>
      </c>
      <c r="K1" s="864"/>
      <c r="L1" s="865"/>
      <c r="M1" s="863" t="s">
        <v>822</v>
      </c>
      <c r="N1" s="864"/>
      <c r="O1" s="864"/>
      <c r="P1" s="864"/>
      <c r="Q1" s="864"/>
      <c r="R1" s="865"/>
    </row>
    <row r="2" spans="1:18" ht="26.25" customHeight="1" thickBot="1">
      <c r="A2" s="869" t="s">
        <v>823</v>
      </c>
      <c r="B2" s="870"/>
      <c r="C2" s="356"/>
      <c r="D2" s="582" t="s">
        <v>824</v>
      </c>
      <c r="E2" s="358">
        <f>AVERAGE(L16,L24,L38,L51,L100,L111,L91)</f>
        <v>516.18715670466804</v>
      </c>
      <c r="F2" s="359" t="s">
        <v>40</v>
      </c>
      <c r="G2" s="360">
        <f>G1/E1</f>
        <v>18.519627669440251</v>
      </c>
      <c r="H2" s="361" t="s">
        <v>825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826</v>
      </c>
      <c r="B3" s="873" t="s">
        <v>827</v>
      </c>
      <c r="C3" s="584"/>
      <c r="D3" s="874" t="s">
        <v>828</v>
      </c>
      <c r="E3" s="874"/>
      <c r="F3" s="875" t="s">
        <v>43</v>
      </c>
      <c r="G3" s="876" t="s">
        <v>829</v>
      </c>
      <c r="H3" s="877" t="s">
        <v>831</v>
      </c>
      <c r="I3" s="878" t="s">
        <v>832</v>
      </c>
      <c r="J3" s="880" t="s">
        <v>833</v>
      </c>
      <c r="K3" s="888" t="s">
        <v>834</v>
      </c>
      <c r="L3" s="890" t="s">
        <v>824</v>
      </c>
      <c r="M3" s="881" t="s">
        <v>48</v>
      </c>
      <c r="N3" s="881"/>
      <c r="O3" s="880" t="s">
        <v>273</v>
      </c>
      <c r="P3" s="883" t="s">
        <v>835</v>
      </c>
      <c r="Q3" s="880" t="s">
        <v>836</v>
      </c>
      <c r="R3" s="880"/>
    </row>
    <row r="4" spans="1:18" ht="15.75" customHeight="1">
      <c r="A4" s="872"/>
      <c r="B4" s="873"/>
      <c r="C4" s="584"/>
      <c r="D4" s="874"/>
      <c r="E4" s="874"/>
      <c r="F4" s="875"/>
      <c r="G4" s="876"/>
      <c r="H4" s="877"/>
      <c r="I4" s="879"/>
      <c r="J4" s="882"/>
      <c r="K4" s="889"/>
      <c r="L4" s="891"/>
      <c r="M4" s="581" t="s">
        <v>50</v>
      </c>
      <c r="N4" s="581" t="s">
        <v>51</v>
      </c>
      <c r="O4" s="882"/>
      <c r="P4" s="884"/>
      <c r="Q4" s="365" t="s">
        <v>837</v>
      </c>
      <c r="R4" s="365" t="s">
        <v>838</v>
      </c>
    </row>
    <row r="5" spans="1:18">
      <c r="A5" s="892" t="s">
        <v>839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615</v>
      </c>
      <c r="H5" s="370">
        <f>F5*G5</f>
        <v>15768.6</v>
      </c>
      <c r="I5" s="586"/>
      <c r="J5" s="372">
        <v>10</v>
      </c>
      <c r="K5" s="373">
        <f t="shared" ref="K5:K8" si="0">G5/P5*60</f>
        <v>1476.0000000000005</v>
      </c>
      <c r="L5" s="374">
        <f t="shared" ref="L5:L8" si="1">K5/J5</f>
        <v>147.60000000000005</v>
      </c>
      <c r="M5" s="375">
        <v>0.3888888888888889</v>
      </c>
      <c r="N5" s="375">
        <v>0.40625</v>
      </c>
      <c r="O5" s="365">
        <v>5</v>
      </c>
      <c r="P5" s="588">
        <f t="shared" ref="P5:P8" si="2">(N5-M5)*24*60</f>
        <v>24.999999999999993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584">
        <v>1780</v>
      </c>
      <c r="H6" s="370">
        <f t="shared" ref="H6:H15" si="3">F6*G6</f>
        <v>53133</v>
      </c>
      <c r="I6" s="586"/>
      <c r="J6" s="372">
        <v>13</v>
      </c>
      <c r="K6" s="373">
        <f t="shared" si="0"/>
        <v>1780.0000000000018</v>
      </c>
      <c r="L6" s="374">
        <f t="shared" si="1"/>
        <v>136.92307692307708</v>
      </c>
      <c r="M6" s="375">
        <v>0.40972222222222227</v>
      </c>
      <c r="N6" s="375">
        <v>0.4513888888888889</v>
      </c>
      <c r="O6" s="365">
        <v>5</v>
      </c>
      <c r="P6" s="588">
        <f t="shared" si="2"/>
        <v>59.999999999999943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584">
        <v>1573</v>
      </c>
      <c r="H7" s="370">
        <f t="shared" si="3"/>
        <v>46434.96</v>
      </c>
      <c r="I7" s="586"/>
      <c r="J7" s="372">
        <v>13</v>
      </c>
      <c r="K7" s="373">
        <f t="shared" si="0"/>
        <v>1715.9999999999986</v>
      </c>
      <c r="L7" s="374">
        <f t="shared" si="1"/>
        <v>131.99999999999989</v>
      </c>
      <c r="M7" s="375">
        <v>0.4548611111111111</v>
      </c>
      <c r="N7" s="375">
        <v>0.49305555555555558</v>
      </c>
      <c r="O7" s="365">
        <v>5</v>
      </c>
      <c r="P7" s="588">
        <f t="shared" si="2"/>
        <v>55.000000000000043</v>
      </c>
      <c r="Q7" s="377"/>
      <c r="R7" s="377"/>
    </row>
    <row r="8" spans="1:18">
      <c r="A8" s="892"/>
      <c r="B8" s="366" t="s">
        <v>104</v>
      </c>
      <c r="C8" s="366"/>
      <c r="D8" s="367" t="s">
        <v>840</v>
      </c>
      <c r="E8" s="368"/>
      <c r="F8" s="369">
        <v>30</v>
      </c>
      <c r="G8" s="584">
        <v>1306</v>
      </c>
      <c r="H8" s="370">
        <f t="shared" si="3"/>
        <v>39180</v>
      </c>
      <c r="I8" s="586"/>
      <c r="J8" s="372">
        <v>13</v>
      </c>
      <c r="K8" s="373">
        <f t="shared" si="0"/>
        <v>1741.3333333333303</v>
      </c>
      <c r="L8" s="374">
        <f t="shared" si="1"/>
        <v>133.94871794871773</v>
      </c>
      <c r="M8" s="375">
        <v>0.49652777777777773</v>
      </c>
      <c r="N8" s="375">
        <v>0.52777777777777779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893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894"/>
      <c r="B16" s="366">
        <v>0</v>
      </c>
      <c r="C16" s="383" t="s">
        <v>841</v>
      </c>
      <c r="D16" s="895" t="s">
        <v>842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1678.3333333333328</v>
      </c>
      <c r="L16" s="389">
        <f>AVERAGE(L5:L15)</f>
        <v>137.61794871794871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843</v>
      </c>
      <c r="B17" s="366">
        <v>0</v>
      </c>
      <c r="C17" s="585"/>
      <c r="D17" s="367" t="s">
        <v>844</v>
      </c>
      <c r="E17" s="367"/>
      <c r="F17" s="369" t="s">
        <v>106</v>
      </c>
      <c r="G17" s="584">
        <v>1306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1741.3333333333333</v>
      </c>
      <c r="L17" s="374">
        <f>K17/J17</f>
        <v>174.13333333333333</v>
      </c>
      <c r="M17" s="375">
        <v>0.17013888888888887</v>
      </c>
      <c r="N17" s="375">
        <v>0.20138888888888887</v>
      </c>
      <c r="O17" s="365">
        <v>5</v>
      </c>
      <c r="P17" s="588">
        <f>(N17-M17)*24*60</f>
        <v>45</v>
      </c>
      <c r="Q17" s="365"/>
      <c r="R17" s="365"/>
    </row>
    <row r="18" spans="1:18" ht="15.75" customHeight="1">
      <c r="A18" s="896"/>
      <c r="B18" s="366">
        <v>0</v>
      </c>
      <c r="C18" s="585"/>
      <c r="D18" s="367" t="s">
        <v>287</v>
      </c>
      <c r="E18" s="367"/>
      <c r="F18" s="369" t="s">
        <v>106</v>
      </c>
      <c r="G18" s="583">
        <v>1780</v>
      </c>
      <c r="H18" s="370">
        <f t="shared" si="4"/>
        <v>0</v>
      </c>
      <c r="I18" s="586"/>
      <c r="J18" s="372">
        <v>9</v>
      </c>
      <c r="K18" s="373">
        <f t="shared" si="5"/>
        <v>1525.7142857142867</v>
      </c>
      <c r="L18" s="374">
        <f t="shared" ref="L18:L21" si="6">K18/J18</f>
        <v>169.52380952380963</v>
      </c>
      <c r="M18" s="375">
        <v>0.20486111111111113</v>
      </c>
      <c r="N18" s="375">
        <v>0.25347222222222221</v>
      </c>
      <c r="O18" s="365">
        <v>5</v>
      </c>
      <c r="P18" s="588">
        <f t="shared" ref="P18:P21" si="7">(N18-M18)*24*60</f>
        <v>69.999999999999957</v>
      </c>
      <c r="Q18" s="377"/>
      <c r="R18" s="377"/>
    </row>
    <row r="19" spans="1:18" ht="15.75" customHeight="1">
      <c r="A19" s="896"/>
      <c r="B19" s="366">
        <v>0</v>
      </c>
      <c r="C19" s="585"/>
      <c r="D19" s="367" t="s">
        <v>288</v>
      </c>
      <c r="E19" s="367"/>
      <c r="F19" s="369" t="s">
        <v>106</v>
      </c>
      <c r="G19" s="583">
        <v>1573</v>
      </c>
      <c r="H19" s="370">
        <f t="shared" si="4"/>
        <v>0</v>
      </c>
      <c r="I19" s="586"/>
      <c r="J19" s="372">
        <v>9</v>
      </c>
      <c r="K19" s="373">
        <f t="shared" si="5"/>
        <v>1573.0000000000014</v>
      </c>
      <c r="L19" s="374">
        <f t="shared" si="6"/>
        <v>174.77777777777794</v>
      </c>
      <c r="M19" s="375">
        <v>0.25694444444444448</v>
      </c>
      <c r="N19" s="375">
        <v>0.2986111111111111</v>
      </c>
      <c r="O19" s="365">
        <v>5</v>
      </c>
      <c r="P19" s="588">
        <f t="shared" si="7"/>
        <v>59.999999999999943</v>
      </c>
      <c r="Q19" s="377"/>
      <c r="R19" s="377"/>
    </row>
    <row r="20" spans="1:18" ht="15.75" customHeight="1">
      <c r="A20" s="897"/>
      <c r="B20" s="366" t="s">
        <v>368</v>
      </c>
      <c r="C20" s="585"/>
      <c r="D20" s="367" t="s">
        <v>845</v>
      </c>
      <c r="E20" s="367"/>
      <c r="F20" s="369">
        <v>19.63</v>
      </c>
      <c r="G20" s="583">
        <v>626</v>
      </c>
      <c r="H20" s="370">
        <f t="shared" si="4"/>
        <v>12288.38</v>
      </c>
      <c r="I20" s="586"/>
      <c r="J20" s="372">
        <v>13</v>
      </c>
      <c r="K20" s="373">
        <f t="shared" si="5"/>
        <v>1877.9999999999993</v>
      </c>
      <c r="L20" s="374">
        <f t="shared" si="6"/>
        <v>144.4615384615384</v>
      </c>
      <c r="M20" s="375">
        <v>0.30208333333333331</v>
      </c>
      <c r="N20" s="375">
        <v>0.31597222222222221</v>
      </c>
      <c r="O20" s="365">
        <v>5</v>
      </c>
      <c r="P20" s="588">
        <f t="shared" si="7"/>
        <v>20.000000000000007</v>
      </c>
      <c r="Q20" s="377"/>
      <c r="R20" s="377"/>
    </row>
    <row r="21" spans="1:18" ht="15.75" customHeight="1">
      <c r="A21" s="897"/>
      <c r="B21" s="366" t="s">
        <v>368</v>
      </c>
      <c r="C21" s="585"/>
      <c r="D21" s="367" t="s">
        <v>847</v>
      </c>
      <c r="E21" s="367"/>
      <c r="F21" s="369">
        <v>36.450000000000003</v>
      </c>
      <c r="G21" s="583">
        <v>1293</v>
      </c>
      <c r="H21" s="370">
        <f t="shared" si="4"/>
        <v>47129.850000000006</v>
      </c>
      <c r="I21" s="586"/>
      <c r="J21" s="372">
        <v>13</v>
      </c>
      <c r="K21" s="373">
        <f t="shared" si="5"/>
        <v>1939.4999999999993</v>
      </c>
      <c r="L21" s="374">
        <f t="shared" si="6"/>
        <v>149.19230769230765</v>
      </c>
      <c r="M21" s="375">
        <v>0.31944444444444448</v>
      </c>
      <c r="N21" s="375">
        <v>0.34722222222222227</v>
      </c>
      <c r="O21" s="365">
        <v>5</v>
      </c>
      <c r="P21" s="588">
        <f t="shared" si="7"/>
        <v>40.000000000000014</v>
      </c>
      <c r="Q21" s="377">
        <v>0.34722222222222227</v>
      </c>
      <c r="R21" s="377">
        <v>0.3888888888888889</v>
      </c>
    </row>
    <row r="22" spans="1:18" ht="15.75" customHeight="1">
      <c r="A22" s="897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897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898"/>
      <c r="B24" s="366">
        <v>0</v>
      </c>
      <c r="C24" s="6" t="s">
        <v>848</v>
      </c>
      <c r="D24" s="895" t="s">
        <v>842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1731.5095238095241</v>
      </c>
      <c r="L24" s="389">
        <f>AVERAGE(L17:L23)</f>
        <v>162.41775335775338</v>
      </c>
      <c r="M24" s="375"/>
      <c r="N24" s="375"/>
      <c r="O24" s="365"/>
      <c r="P24" s="365"/>
      <c r="Q24" s="365"/>
      <c r="R24" s="365"/>
    </row>
    <row r="25" spans="1:18">
      <c r="A25" s="885" t="s">
        <v>849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1241</v>
      </c>
      <c r="H25" s="370">
        <f t="shared" ref="H25:H37" si="8">F25*G25</f>
        <v>22995.730000000003</v>
      </c>
      <c r="I25" s="586"/>
      <c r="J25" s="372">
        <v>3</v>
      </c>
      <c r="K25" s="373">
        <f t="shared" ref="K25:K28" si="9">G25/P25*60</f>
        <v>2863.8461538461552</v>
      </c>
      <c r="L25" s="374">
        <f t="shared" ref="L25:L28" si="10">K25/J25</f>
        <v>954.6153846153851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885"/>
      <c r="B26" s="366" t="s">
        <v>104</v>
      </c>
      <c r="C26" s="393"/>
      <c r="D26" s="394" t="s">
        <v>851</v>
      </c>
      <c r="E26" s="396"/>
      <c r="F26" s="369">
        <v>15.03</v>
      </c>
      <c r="G26" s="584">
        <v>472</v>
      </c>
      <c r="H26" s="370">
        <f t="shared" si="8"/>
        <v>7094.16</v>
      </c>
      <c r="I26" s="586"/>
      <c r="J26" s="372">
        <v>4</v>
      </c>
      <c r="K26" s="373">
        <f t="shared" si="9"/>
        <v>2831.9999999999873</v>
      </c>
      <c r="L26" s="374">
        <f t="shared" si="10"/>
        <v>707.99999999999682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584">
        <v>2533</v>
      </c>
      <c r="H27" s="370">
        <f t="shared" si="8"/>
        <v>46049.94</v>
      </c>
      <c r="I27" s="586"/>
      <c r="J27" s="372">
        <v>4</v>
      </c>
      <c r="K27" s="373">
        <f t="shared" si="9"/>
        <v>2867.5471698113183</v>
      </c>
      <c r="L27" s="374">
        <f t="shared" si="10"/>
        <v>716.88679245282958</v>
      </c>
      <c r="M27" s="375">
        <v>0.27499999999999997</v>
      </c>
      <c r="N27" s="375">
        <v>0.31180555555555556</v>
      </c>
      <c r="O27" s="365">
        <v>20</v>
      </c>
      <c r="P27" s="588">
        <f t="shared" ref="P27:P28" si="11">(N27-M27)*24*60</f>
        <v>53.00000000000005</v>
      </c>
      <c r="Q27" s="377"/>
      <c r="R27" s="377"/>
    </row>
    <row r="28" spans="1:18">
      <c r="A28" s="885"/>
      <c r="B28" s="366" t="s">
        <v>104</v>
      </c>
      <c r="C28" s="585"/>
      <c r="D28" s="367" t="s">
        <v>853</v>
      </c>
      <c r="E28" s="396"/>
      <c r="F28" s="369">
        <v>24.93</v>
      </c>
      <c r="G28" s="584">
        <v>860</v>
      </c>
      <c r="H28" s="370">
        <f t="shared" si="8"/>
        <v>21439.8</v>
      </c>
      <c r="I28" s="586"/>
      <c r="J28" s="372">
        <v>3</v>
      </c>
      <c r="K28" s="373">
        <f t="shared" si="9"/>
        <v>3035.2941176470699</v>
      </c>
      <c r="L28" s="374">
        <f t="shared" si="10"/>
        <v>1011.7647058823567</v>
      </c>
      <c r="M28" s="375">
        <v>0.32569444444444445</v>
      </c>
      <c r="N28" s="375">
        <v>0.33749999999999997</v>
      </c>
      <c r="O28" s="365">
        <v>20</v>
      </c>
      <c r="P28" s="588">
        <f t="shared" si="11"/>
        <v>16.99999999999994</v>
      </c>
      <c r="Q28" s="377"/>
      <c r="R28" s="377"/>
    </row>
    <row r="29" spans="1:18">
      <c r="A29" s="885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885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885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885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885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2899.6718603261329</v>
      </c>
      <c r="L38" s="389">
        <f>AVERAGE(L25:L37)</f>
        <v>847.81672073764207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854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900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900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900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900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901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901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901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842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855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753</v>
      </c>
      <c r="H52" s="370">
        <f>F52*G52</f>
        <v>13689.539999999999</v>
      </c>
      <c r="I52" s="586"/>
      <c r="J52" s="372">
        <v>3</v>
      </c>
      <c r="K52" s="373">
        <f>G52/P52*60</f>
        <v>3227.1428571428501</v>
      </c>
      <c r="L52" s="374">
        <f>K52/J52</f>
        <v>1075.7142857142833</v>
      </c>
      <c r="M52" s="375">
        <v>0.2986111111111111</v>
      </c>
      <c r="N52" s="375">
        <v>0.30833333333333335</v>
      </c>
      <c r="O52" s="373">
        <v>10</v>
      </c>
      <c r="P52" s="588">
        <f>(N52-M52)*24*60</f>
        <v>14.00000000000003</v>
      </c>
      <c r="Q52" s="377"/>
      <c r="R52" s="377"/>
    </row>
    <row r="53" spans="1:18" ht="15.6" customHeight="1">
      <c r="A53" s="904"/>
      <c r="B53" s="366" t="s">
        <v>104</v>
      </c>
      <c r="C53" s="585"/>
      <c r="D53" s="395" t="s">
        <v>301</v>
      </c>
      <c r="E53" s="412"/>
      <c r="F53" s="369">
        <v>25.03</v>
      </c>
      <c r="G53" s="378">
        <v>265</v>
      </c>
      <c r="H53" s="370">
        <f t="shared" ref="H53:H116" si="13">F53*G53</f>
        <v>6632.9500000000007</v>
      </c>
      <c r="I53" s="586"/>
      <c r="J53" s="372">
        <v>4</v>
      </c>
      <c r="K53" s="373">
        <f t="shared" ref="K53:K59" si="14">G53/P53*60</f>
        <v>3180.0000000000109</v>
      </c>
      <c r="L53" s="374">
        <f t="shared" ref="L53:L59" si="15">K53/J53</f>
        <v>795.00000000000273</v>
      </c>
      <c r="M53" s="375">
        <v>0.32222222222222224</v>
      </c>
      <c r="N53" s="375">
        <v>0.32569444444444445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585"/>
      <c r="D54" s="395" t="s">
        <v>302</v>
      </c>
      <c r="E54" s="368"/>
      <c r="F54" s="369">
        <v>24.82</v>
      </c>
      <c r="G54" s="378">
        <v>440</v>
      </c>
      <c r="H54" s="370">
        <f t="shared" si="13"/>
        <v>10920.8</v>
      </c>
      <c r="I54" s="586"/>
      <c r="J54" s="372">
        <v>4</v>
      </c>
      <c r="K54" s="373">
        <f t="shared" si="14"/>
        <v>3300.0000000000118</v>
      </c>
      <c r="L54" s="374">
        <f t="shared" si="15"/>
        <v>825.00000000000296</v>
      </c>
      <c r="M54" s="375">
        <v>0.33958333333333335</v>
      </c>
      <c r="N54" s="375">
        <v>0.34513888888888888</v>
      </c>
      <c r="O54" s="373">
        <v>20</v>
      </c>
      <c r="P54" s="588">
        <f t="shared" si="16"/>
        <v>7.9999999999999716</v>
      </c>
      <c r="Q54" s="377"/>
      <c r="R54" s="377"/>
    </row>
    <row r="55" spans="1:18" ht="15.6" customHeight="1">
      <c r="A55" s="904"/>
      <c r="B55" s="366" t="s">
        <v>104</v>
      </c>
      <c r="C55" s="585"/>
      <c r="D55" s="394" t="s">
        <v>857</v>
      </c>
      <c r="E55" s="396"/>
      <c r="F55" s="369">
        <v>23.72</v>
      </c>
      <c r="G55" s="378">
        <v>172</v>
      </c>
      <c r="H55" s="370">
        <f t="shared" si="13"/>
        <v>4079.8399999999997</v>
      </c>
      <c r="I55" s="586"/>
      <c r="J55" s="372">
        <v>4</v>
      </c>
      <c r="K55" s="373">
        <f t="shared" si="14"/>
        <v>3440.0000000000123</v>
      </c>
      <c r="L55" s="374">
        <f t="shared" si="15"/>
        <v>860.00000000000307</v>
      </c>
      <c r="M55" s="375">
        <v>0.35902777777777778</v>
      </c>
      <c r="N55" s="375">
        <v>0.3611111111111111</v>
      </c>
      <c r="O55" s="373">
        <v>20</v>
      </c>
      <c r="P55" s="588">
        <f t="shared" si="16"/>
        <v>2.9999999999999893</v>
      </c>
      <c r="Q55" s="377">
        <v>0.3611111111111111</v>
      </c>
      <c r="R55" s="377">
        <v>0.40277777777777773</v>
      </c>
    </row>
    <row r="56" spans="1:18" ht="15.6" customHeight="1">
      <c r="A56" s="904"/>
      <c r="B56" s="366" t="s">
        <v>104</v>
      </c>
      <c r="C56" s="585"/>
      <c r="D56" s="395" t="s">
        <v>304</v>
      </c>
      <c r="E56" s="396"/>
      <c r="F56" s="369">
        <v>30</v>
      </c>
      <c r="G56" s="378">
        <v>806</v>
      </c>
      <c r="H56" s="370">
        <f t="shared" si="13"/>
        <v>24180</v>
      </c>
      <c r="I56" s="586"/>
      <c r="J56" s="372">
        <v>4</v>
      </c>
      <c r="K56" s="373">
        <f t="shared" si="14"/>
        <v>3224.0000000000114</v>
      </c>
      <c r="L56" s="374">
        <f t="shared" si="15"/>
        <v>806.00000000000284</v>
      </c>
      <c r="M56" s="375">
        <v>0.41666666666666669</v>
      </c>
      <c r="N56" s="375">
        <v>0.42708333333333331</v>
      </c>
      <c r="O56" s="373">
        <v>20</v>
      </c>
      <c r="P56" s="588">
        <f t="shared" si="16"/>
        <v>14.999999999999947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859</v>
      </c>
      <c r="E57" s="396"/>
      <c r="F57" s="369">
        <v>20.72</v>
      </c>
      <c r="G57" s="378">
        <v>498</v>
      </c>
      <c r="H57" s="370">
        <f t="shared" si="13"/>
        <v>10318.56</v>
      </c>
      <c r="I57" s="586"/>
      <c r="J57" s="372">
        <v>3</v>
      </c>
      <c r="K57" s="373">
        <f t="shared" si="14"/>
        <v>3320.0000000000414</v>
      </c>
      <c r="L57" s="374">
        <f t="shared" si="15"/>
        <v>1106.6666666666804</v>
      </c>
      <c r="M57" s="375">
        <v>0.44097222222222227</v>
      </c>
      <c r="N57" s="375">
        <v>0.44722222222222219</v>
      </c>
      <c r="O57" s="373">
        <v>20</v>
      </c>
      <c r="P57" s="588">
        <f t="shared" si="16"/>
        <v>8.9999999999998881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860</v>
      </c>
      <c r="E58" s="396"/>
      <c r="F58" s="369">
        <v>17.07</v>
      </c>
      <c r="G58" s="414">
        <v>904</v>
      </c>
      <c r="H58" s="370">
        <f t="shared" si="13"/>
        <v>15431.28</v>
      </c>
      <c r="I58" s="586"/>
      <c r="J58" s="372">
        <v>3</v>
      </c>
      <c r="K58" s="373">
        <f t="shared" si="14"/>
        <v>3389.9999999999782</v>
      </c>
      <c r="L58" s="374">
        <f t="shared" si="15"/>
        <v>1129.9999999999927</v>
      </c>
      <c r="M58" s="375">
        <v>0.46111111111111108</v>
      </c>
      <c r="N58" s="375">
        <v>0.47222222222222227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904"/>
      <c r="B59" s="366" t="s">
        <v>104</v>
      </c>
      <c r="C59" s="585"/>
      <c r="D59" s="395" t="s">
        <v>862</v>
      </c>
      <c r="E59" s="396"/>
      <c r="F59" s="369">
        <v>27.48</v>
      </c>
      <c r="G59" s="378">
        <v>1563</v>
      </c>
      <c r="H59" s="370">
        <f t="shared" si="13"/>
        <v>42951.24</v>
      </c>
      <c r="I59" s="586"/>
      <c r="J59" s="372">
        <v>3</v>
      </c>
      <c r="K59" s="373">
        <f t="shared" si="14"/>
        <v>3233.7931034482781</v>
      </c>
      <c r="L59" s="374">
        <f t="shared" si="15"/>
        <v>1077.9310344827593</v>
      </c>
      <c r="M59" s="375">
        <v>0.4861111111111111</v>
      </c>
      <c r="N59" s="375">
        <v>0.50624999999999998</v>
      </c>
      <c r="O59" s="373">
        <v>20</v>
      </c>
      <c r="P59" s="588">
        <f t="shared" si="16"/>
        <v>28.999999999999979</v>
      </c>
      <c r="Q59" s="377"/>
      <c r="R59" s="377"/>
    </row>
    <row r="60" spans="1:18" ht="15.6" customHeight="1">
      <c r="A60" s="904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904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904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905"/>
      <c r="B64" s="366">
        <v>0</v>
      </c>
      <c r="C64" s="6" t="s">
        <v>863</v>
      </c>
      <c r="D64" s="895" t="s">
        <v>842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3289.3669950738995</v>
      </c>
      <c r="L64" s="389">
        <f>AVERAGE(L52:L63)</f>
        <v>959.53899835796597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864</v>
      </c>
      <c r="B65" s="366" t="s">
        <v>104</v>
      </c>
      <c r="C65" s="585"/>
      <c r="D65" s="394" t="s">
        <v>866</v>
      </c>
      <c r="E65" s="411"/>
      <c r="F65" s="369">
        <v>22.281818181818181</v>
      </c>
      <c r="G65" s="584">
        <v>322</v>
      </c>
      <c r="H65" s="370">
        <f>F65*G65</f>
        <v>7174.7454545454548</v>
      </c>
      <c r="I65" s="586"/>
      <c r="J65" s="372">
        <v>4</v>
      </c>
      <c r="K65" s="373">
        <f t="shared" ref="K65:K71" si="17">G65/P65*60</f>
        <v>3219.99999999999</v>
      </c>
      <c r="L65" s="374">
        <f t="shared" ref="L65:L71" si="18">K65/J65</f>
        <v>804.9999999999975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907"/>
      <c r="B66" s="366" t="s">
        <v>104</v>
      </c>
      <c r="C66" s="585"/>
      <c r="D66" s="401" t="s">
        <v>311</v>
      </c>
      <c r="E66" s="412"/>
      <c r="F66" s="369">
        <v>14.03</v>
      </c>
      <c r="G66" s="378">
        <v>2322</v>
      </c>
      <c r="H66" s="370">
        <f t="shared" ref="H66:H74" si="19">F66*G66</f>
        <v>32577.66</v>
      </c>
      <c r="I66" s="586"/>
      <c r="J66" s="372">
        <v>3</v>
      </c>
      <c r="K66" s="373">
        <f t="shared" si="17"/>
        <v>3239.9999999999995</v>
      </c>
      <c r="L66" s="374">
        <f t="shared" si="18"/>
        <v>1079.9999999999998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907"/>
      <c r="B67" s="366" t="s">
        <v>104</v>
      </c>
      <c r="C67" s="585"/>
      <c r="D67" s="394" t="s">
        <v>312</v>
      </c>
      <c r="E67" s="396"/>
      <c r="F67" s="369">
        <v>18.18</v>
      </c>
      <c r="G67" s="378">
        <v>1120</v>
      </c>
      <c r="H67" s="370">
        <f t="shared" si="19"/>
        <v>20361.599999999999</v>
      </c>
      <c r="I67" s="586"/>
      <c r="J67" s="372">
        <v>3</v>
      </c>
      <c r="K67" s="373">
        <f t="shared" si="17"/>
        <v>3359.9999999999914</v>
      </c>
      <c r="L67" s="374">
        <f t="shared" si="18"/>
        <v>1119.999999999997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907"/>
      <c r="B68" s="366" t="s">
        <v>104</v>
      </c>
      <c r="C68" s="585"/>
      <c r="D68" s="400" t="s">
        <v>868</v>
      </c>
      <c r="E68" s="396"/>
      <c r="F68" s="369">
        <v>17.890909090909091</v>
      </c>
      <c r="G68" s="378">
        <v>1225</v>
      </c>
      <c r="H68" s="370">
        <f t="shared" si="19"/>
        <v>21916.363636363636</v>
      </c>
      <c r="I68" s="586"/>
      <c r="J68" s="372">
        <v>3</v>
      </c>
      <c r="K68" s="373">
        <f t="shared" si="17"/>
        <v>3340.909090909091</v>
      </c>
      <c r="L68" s="374">
        <f t="shared" si="18"/>
        <v>1113.6363636363637</v>
      </c>
      <c r="M68" s="375">
        <v>0.27013888888888887</v>
      </c>
      <c r="N68" s="375">
        <v>0.28541666666666665</v>
      </c>
      <c r="O68" s="373">
        <v>20</v>
      </c>
      <c r="P68" s="588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907"/>
      <c r="B69" s="366" t="s">
        <v>104</v>
      </c>
      <c r="C69" s="585"/>
      <c r="D69" s="394" t="s">
        <v>869</v>
      </c>
      <c r="E69" s="396"/>
      <c r="F69" s="369">
        <v>16.66</v>
      </c>
      <c r="G69" s="378">
        <v>2373</v>
      </c>
      <c r="H69" s="370">
        <f t="shared" si="19"/>
        <v>39534.18</v>
      </c>
      <c r="I69" s="586"/>
      <c r="J69" s="372">
        <v>4</v>
      </c>
      <c r="K69" s="373">
        <f t="shared" si="17"/>
        <v>3235.9090909090969</v>
      </c>
      <c r="L69" s="374">
        <f t="shared" si="18"/>
        <v>808.97727272727423</v>
      </c>
      <c r="M69" s="375">
        <v>0.34097222222222223</v>
      </c>
      <c r="N69" s="375">
        <v>0.37152777777777773</v>
      </c>
      <c r="O69" s="373">
        <v>20</v>
      </c>
      <c r="P69" s="588">
        <f t="shared" si="20"/>
        <v>43.999999999999922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870</v>
      </c>
      <c r="E70" s="396"/>
      <c r="F70" s="369">
        <v>30</v>
      </c>
      <c r="G70" s="378">
        <v>1042</v>
      </c>
      <c r="H70" s="370">
        <f t="shared" si="19"/>
        <v>31260</v>
      </c>
      <c r="I70" s="586"/>
      <c r="J70" s="372">
        <v>4</v>
      </c>
      <c r="K70" s="373">
        <f t="shared" si="17"/>
        <v>3290.5263157894851</v>
      </c>
      <c r="L70" s="374">
        <f t="shared" si="18"/>
        <v>822.63157894737128</v>
      </c>
      <c r="M70" s="375">
        <v>0.38541666666666669</v>
      </c>
      <c r="N70" s="375">
        <v>0.39861111111111108</v>
      </c>
      <c r="O70" s="373">
        <v>30</v>
      </c>
      <c r="P70" s="588">
        <f t="shared" si="20"/>
        <v>18.999999999999932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3624</v>
      </c>
      <c r="H71" s="370">
        <f t="shared" si="19"/>
        <v>51771.428571428558</v>
      </c>
      <c r="I71" s="586"/>
      <c r="J71" s="372">
        <v>3</v>
      </c>
      <c r="K71" s="373">
        <f t="shared" si="17"/>
        <v>3106.2857142857183</v>
      </c>
      <c r="L71" s="374">
        <f t="shared" si="18"/>
        <v>1035.4285714285727</v>
      </c>
      <c r="M71" s="375">
        <v>0.41250000000000003</v>
      </c>
      <c r="N71" s="375">
        <v>0.46111111111111108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907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907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907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908"/>
      <c r="B75" s="366">
        <v>0</v>
      </c>
      <c r="C75" s="6" t="s">
        <v>871</v>
      </c>
      <c r="D75" s="895" t="s">
        <v>842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3256.2328874133382</v>
      </c>
      <c r="L75" s="389">
        <f>AVERAGE(L65:L74)</f>
        <v>969.38196953422516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909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909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909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842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872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849</v>
      </c>
      <c r="D91" s="914" t="s">
        <v>842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873</v>
      </c>
      <c r="B92" s="366" t="s">
        <v>104</v>
      </c>
      <c r="C92" s="383"/>
      <c r="D92" s="427" t="s">
        <v>874</v>
      </c>
      <c r="E92" s="421"/>
      <c r="F92" s="369">
        <v>24.54</v>
      </c>
      <c r="G92" s="584">
        <v>1112</v>
      </c>
      <c r="H92" s="370">
        <f t="shared" ref="H92:H99" si="22">F92*G92</f>
        <v>27288.48</v>
      </c>
      <c r="I92" s="586"/>
      <c r="J92" s="372">
        <v>3</v>
      </c>
      <c r="K92" s="373">
        <f>G92/P92*60</f>
        <v>2224.0000000000077</v>
      </c>
      <c r="L92" s="374">
        <f t="shared" ref="L92:L94" si="23">K92/J92</f>
        <v>741.33333333333587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875</v>
      </c>
      <c r="E93" s="415"/>
      <c r="F93" s="369">
        <v>23.27</v>
      </c>
      <c r="G93" s="378">
        <v>430</v>
      </c>
      <c r="H93" s="370">
        <f t="shared" si="22"/>
        <v>10006.1</v>
      </c>
      <c r="I93" s="586"/>
      <c r="J93" s="372">
        <v>4</v>
      </c>
      <c r="K93" s="373">
        <f t="shared" ref="K93:K94" si="24">G93/P93*60</f>
        <v>2580.0000000000505</v>
      </c>
      <c r="L93" s="374">
        <f t="shared" si="23"/>
        <v>645.00000000001262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916"/>
      <c r="B94" s="366" t="s">
        <v>104</v>
      </c>
      <c r="C94" s="383"/>
      <c r="D94" s="395" t="s">
        <v>876</v>
      </c>
      <c r="E94" s="415"/>
      <c r="F94" s="369">
        <v>24.33</v>
      </c>
      <c r="G94" s="378">
        <v>1010</v>
      </c>
      <c r="H94" s="370">
        <f t="shared" si="22"/>
        <v>24573.3</v>
      </c>
      <c r="I94" s="586"/>
      <c r="J94" s="372">
        <v>4</v>
      </c>
      <c r="K94" s="373">
        <f t="shared" si="24"/>
        <v>2019.9999999999964</v>
      </c>
      <c r="L94" s="374">
        <f t="shared" si="23"/>
        <v>504.99999999999909</v>
      </c>
      <c r="M94" s="375">
        <v>0.77777777777777779</v>
      </c>
      <c r="N94" s="375">
        <v>0.79861111111111116</v>
      </c>
      <c r="O94" s="365">
        <v>20</v>
      </c>
      <c r="P94" s="588">
        <f>(N94-M94)*24*60</f>
        <v>30.000000000000053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917"/>
      <c r="B100" s="366">
        <v>0</v>
      </c>
      <c r="C100" s="6" t="s">
        <v>877</v>
      </c>
      <c r="D100" s="918" t="s">
        <v>842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2274.6666666666847</v>
      </c>
      <c r="L100" s="389">
        <f>AVERAGE(L92:L99)</f>
        <v>630.44444444444923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878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631</v>
      </c>
      <c r="H101" s="370">
        <f t="shared" ref="H101:H110" si="25">F101*G101</f>
        <v>15793.93</v>
      </c>
      <c r="I101" s="586"/>
      <c r="J101" s="372">
        <v>4</v>
      </c>
      <c r="K101" s="373">
        <f>G101/P101*60</f>
        <v>3786.0000000000132</v>
      </c>
      <c r="L101" s="374">
        <f t="shared" ref="L101:L107" si="26">K101/J101</f>
        <v>946.5000000000033</v>
      </c>
      <c r="M101" s="375">
        <v>0.72222222222222221</v>
      </c>
      <c r="N101" s="375">
        <v>0.72916666666666663</v>
      </c>
      <c r="O101" s="365">
        <v>20</v>
      </c>
      <c r="P101" s="373">
        <f t="shared" ref="P101:P103" si="27">(N101-M101)*24*60</f>
        <v>9.9999999999999645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879</v>
      </c>
      <c r="E102" s="429"/>
      <c r="F102" s="369">
        <v>28.57</v>
      </c>
      <c r="G102" s="584">
        <v>2540</v>
      </c>
      <c r="H102" s="370">
        <f t="shared" si="25"/>
        <v>72567.8</v>
      </c>
      <c r="I102" s="586"/>
      <c r="J102" s="372">
        <v>3</v>
      </c>
      <c r="K102" s="373">
        <f t="shared" ref="K102:K107" si="28">G102/P102*60</f>
        <v>3047.9999999999914</v>
      </c>
      <c r="L102" s="374">
        <f t="shared" si="26"/>
        <v>1015.9999999999972</v>
      </c>
      <c r="M102" s="375">
        <v>0.74305555555555547</v>
      </c>
      <c r="N102" s="375">
        <v>0.77777777777777779</v>
      </c>
      <c r="O102" s="365">
        <v>20</v>
      </c>
      <c r="P102" s="373">
        <f t="shared" si="27"/>
        <v>50.000000000000142</v>
      </c>
      <c r="Q102" s="377"/>
      <c r="R102" s="377"/>
    </row>
    <row r="103" spans="1:18">
      <c r="A103" s="920"/>
      <c r="B103" s="366">
        <v>0</v>
      </c>
      <c r="C103" s="6"/>
      <c r="D103" s="395" t="s">
        <v>880</v>
      </c>
      <c r="E103" s="395"/>
      <c r="F103" s="369" t="s">
        <v>106</v>
      </c>
      <c r="G103" s="584">
        <v>191</v>
      </c>
      <c r="H103" s="370">
        <f t="shared" si="25"/>
        <v>0</v>
      </c>
      <c r="I103" s="586"/>
      <c r="J103" s="372">
        <v>5</v>
      </c>
      <c r="K103" s="373">
        <f t="shared" si="28"/>
        <v>2292.0000000000082</v>
      </c>
      <c r="L103" s="374">
        <f t="shared" si="26"/>
        <v>458.40000000000163</v>
      </c>
      <c r="M103" s="375">
        <v>0.79166666666666663</v>
      </c>
      <c r="N103" s="375">
        <v>0.79513888888888884</v>
      </c>
      <c r="O103" s="365">
        <v>20</v>
      </c>
      <c r="P103" s="373">
        <f t="shared" si="27"/>
        <v>4.9999999999999822</v>
      </c>
      <c r="Q103" s="377"/>
      <c r="R103" s="377"/>
    </row>
    <row r="104" spans="1:18">
      <c r="A104" s="920"/>
      <c r="B104" s="366">
        <v>0</v>
      </c>
      <c r="C104" s="6"/>
      <c r="D104" s="395" t="s">
        <v>881</v>
      </c>
      <c r="E104" s="415"/>
      <c r="F104" s="369" t="s">
        <v>106</v>
      </c>
      <c r="G104" s="584">
        <v>327</v>
      </c>
      <c r="H104" s="370">
        <f t="shared" si="25"/>
        <v>0</v>
      </c>
      <c r="I104" s="586"/>
      <c r="J104" s="372">
        <v>5</v>
      </c>
      <c r="K104" s="373">
        <f t="shared" si="28"/>
        <v>1962.000000000007</v>
      </c>
      <c r="L104" s="374">
        <f t="shared" si="26"/>
        <v>392.4000000000014</v>
      </c>
      <c r="M104" s="375">
        <v>0.80902777777777779</v>
      </c>
      <c r="N104" s="375">
        <v>0.81597222222222221</v>
      </c>
      <c r="O104" s="365">
        <v>20</v>
      </c>
      <c r="P104" s="373">
        <f>(N104-M104)*24*60</f>
        <v>9.9999999999999645</v>
      </c>
      <c r="Q104" s="377">
        <v>0.81597222222222221</v>
      </c>
      <c r="R104" s="377">
        <v>0.85763888888888884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1266</v>
      </c>
      <c r="H105" s="370">
        <f t="shared" si="25"/>
        <v>31422.12</v>
      </c>
      <c r="I105" s="586"/>
      <c r="J105" s="372">
        <v>4</v>
      </c>
      <c r="K105" s="373">
        <f t="shared" si="28"/>
        <v>3038.4000000000106</v>
      </c>
      <c r="L105" s="374">
        <f t="shared" si="26"/>
        <v>759.60000000000264</v>
      </c>
      <c r="M105" s="375">
        <v>0.87152777777777779</v>
      </c>
      <c r="N105" s="375">
        <v>0.88888888888888884</v>
      </c>
      <c r="O105" s="365">
        <v>20</v>
      </c>
      <c r="P105" s="373">
        <f>(N105-M105)*24*60</f>
        <v>24.999999999999911</v>
      </c>
      <c r="Q105" s="374"/>
      <c r="R105" s="377"/>
    </row>
    <row r="106" spans="1:18">
      <c r="A106" s="920"/>
      <c r="B106" s="366" t="s">
        <v>104</v>
      </c>
      <c r="C106" s="6"/>
      <c r="D106" s="395" t="s">
        <v>882</v>
      </c>
      <c r="E106" s="429"/>
      <c r="F106" s="369">
        <v>30</v>
      </c>
      <c r="G106" s="378">
        <v>1278</v>
      </c>
      <c r="H106" s="370">
        <f t="shared" si="25"/>
        <v>38340</v>
      </c>
      <c r="I106" s="586"/>
      <c r="J106" s="372">
        <v>3</v>
      </c>
      <c r="K106" s="373">
        <f t="shared" si="28"/>
        <v>3067.2000000000107</v>
      </c>
      <c r="L106" s="374">
        <f t="shared" si="26"/>
        <v>1022.4000000000036</v>
      </c>
      <c r="M106" s="375">
        <v>0.90277777777777779</v>
      </c>
      <c r="N106" s="375">
        <v>0.92013888888888884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7418</v>
      </c>
      <c r="H107" s="370">
        <f t="shared" si="25"/>
        <v>105971.42857142855</v>
      </c>
      <c r="I107" s="586"/>
      <c r="J107" s="372">
        <v>3</v>
      </c>
      <c r="K107" s="373">
        <f t="shared" si="28"/>
        <v>3069.5172415764628</v>
      </c>
      <c r="L107" s="374">
        <f t="shared" si="26"/>
        <v>1023.172413858821</v>
      </c>
      <c r="M107" s="375">
        <v>46241.934027777781</v>
      </c>
      <c r="N107" s="375">
        <v>46242.034722222219</v>
      </c>
      <c r="O107" s="365">
        <v>20</v>
      </c>
      <c r="P107" s="373">
        <f>(N107-M107)*24*60</f>
        <v>144.99999999068677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863</v>
      </c>
      <c r="D111" s="887" t="s">
        <v>842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2894.731034510929</v>
      </c>
      <c r="L111" s="389">
        <f>AVERAGE(L101:L110)</f>
        <v>802.6389162655471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883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945</v>
      </c>
      <c r="H112" s="422">
        <f t="shared" si="13"/>
        <v>15781.5</v>
      </c>
      <c r="I112" s="586"/>
      <c r="J112" s="372">
        <v>3</v>
      </c>
      <c r="K112" s="373">
        <f t="shared" ref="K112:K118" si="29">G112/P112*60</f>
        <v>2834.9999999999873</v>
      </c>
      <c r="L112" s="374">
        <f t="shared" ref="L112:L118" si="30">K112/J112</f>
        <v>944.99999999999579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580" t="s">
        <v>885</v>
      </c>
      <c r="E113" s="580"/>
      <c r="F113" s="369">
        <v>18.18</v>
      </c>
      <c r="G113" s="584">
        <v>957</v>
      </c>
      <c r="H113" s="422">
        <f t="shared" si="13"/>
        <v>17398.259999999998</v>
      </c>
      <c r="I113" s="586"/>
      <c r="J113" s="372">
        <v>4</v>
      </c>
      <c r="K113" s="373">
        <f t="shared" si="29"/>
        <v>2871.0000000000105</v>
      </c>
      <c r="L113" s="374">
        <f t="shared" si="30"/>
        <v>717.75000000000261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580" t="s">
        <v>886</v>
      </c>
      <c r="E114" s="395"/>
      <c r="F114" s="369">
        <v>18.18</v>
      </c>
      <c r="G114" s="584">
        <v>1038</v>
      </c>
      <c r="H114" s="422">
        <f t="shared" si="13"/>
        <v>18870.84</v>
      </c>
      <c r="I114" s="586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4815</v>
      </c>
      <c r="H115" s="422">
        <f t="shared" si="13"/>
        <v>80217.899999999994</v>
      </c>
      <c r="I115" s="586"/>
      <c r="J115" s="372">
        <v>4</v>
      </c>
      <c r="K115" s="373">
        <f t="shared" si="29"/>
        <v>2888.9999999999964</v>
      </c>
      <c r="L115" s="374">
        <f t="shared" si="30"/>
        <v>722.24999999999909</v>
      </c>
      <c r="M115" s="375">
        <v>0.80555555555555547</v>
      </c>
      <c r="N115" s="375">
        <v>0.875</v>
      </c>
      <c r="O115" s="365">
        <v>20</v>
      </c>
      <c r="P115" s="588">
        <f t="shared" si="31"/>
        <v>100.00000000000013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888</v>
      </c>
      <c r="H116" s="422">
        <f t="shared" si="13"/>
        <v>19786.254545454543</v>
      </c>
      <c r="I116" s="586"/>
      <c r="J116" s="372">
        <v>4</v>
      </c>
      <c r="K116" s="373">
        <f t="shared" si="29"/>
        <v>2663.9999999999882</v>
      </c>
      <c r="L116" s="374">
        <f t="shared" si="30"/>
        <v>665.99999999999704</v>
      </c>
      <c r="M116" s="375">
        <v>0.88888888888888884</v>
      </c>
      <c r="N116" s="424">
        <v>0.90277777777777779</v>
      </c>
      <c r="O116" s="365">
        <v>20</v>
      </c>
      <c r="P116" s="588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3288</v>
      </c>
      <c r="H117" s="422">
        <f t="shared" ref="H117:H123" si="32">F117*G117</f>
        <v>58825.30909090909</v>
      </c>
      <c r="I117" s="586"/>
      <c r="J117" s="372">
        <v>3</v>
      </c>
      <c r="K117" s="373">
        <f t="shared" si="29"/>
        <v>3035.0769234574318</v>
      </c>
      <c r="L117" s="374">
        <f t="shared" si="30"/>
        <v>1011.6923078191439</v>
      </c>
      <c r="M117" s="375">
        <v>46241.958333333336</v>
      </c>
      <c r="N117" s="375">
        <v>46242.003472222219</v>
      </c>
      <c r="O117" s="373">
        <v>20</v>
      </c>
      <c r="P117" s="588">
        <f t="shared" si="31"/>
        <v>64.999999991850927</v>
      </c>
      <c r="Q117" s="377"/>
      <c r="R117" s="377"/>
    </row>
    <row r="118" spans="1:18">
      <c r="A118" s="922"/>
      <c r="B118" s="366" t="s">
        <v>104</v>
      </c>
      <c r="C118" s="393"/>
      <c r="D118" s="395" t="s">
        <v>888</v>
      </c>
      <c r="E118" s="412"/>
      <c r="F118" s="369">
        <v>14.03</v>
      </c>
      <c r="G118" s="584">
        <v>5188</v>
      </c>
      <c r="H118" s="422">
        <f t="shared" si="32"/>
        <v>72787.64</v>
      </c>
      <c r="I118" s="586"/>
      <c r="J118" s="372">
        <v>3</v>
      </c>
      <c r="K118" s="373">
        <f t="shared" si="29"/>
        <v>2829.8181818181815</v>
      </c>
      <c r="L118" s="374">
        <f t="shared" si="30"/>
        <v>943.27272727272714</v>
      </c>
      <c r="M118" s="375">
        <v>1.7361111111111112E-2</v>
      </c>
      <c r="N118" s="375">
        <v>9.375E-2</v>
      </c>
      <c r="O118" s="373">
        <v>20</v>
      </c>
      <c r="P118" s="588">
        <f t="shared" si="31"/>
        <v>110.00000000000001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922"/>
      <c r="B124" s="383">
        <v>0</v>
      </c>
      <c r="C124" s="6" t="s">
        <v>871</v>
      </c>
      <c r="D124" s="923" t="s">
        <v>842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2891.1278721822296</v>
      </c>
      <c r="L124" s="389">
        <f>AVERAGE(L112:L123)</f>
        <v>863.42357644169556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U7" sqref="U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759</v>
      </c>
      <c r="B1" s="28"/>
      <c r="C1" s="28"/>
      <c r="D1" s="576" t="s">
        <v>760</v>
      </c>
      <c r="E1" s="29">
        <f>SUM(G5:G173)</f>
        <v>139642.5</v>
      </c>
      <c r="F1" s="561" t="s">
        <v>3</v>
      </c>
      <c r="G1" s="30">
        <f>SUM(H5:H173)</f>
        <v>5522163.3065338628</v>
      </c>
      <c r="H1" s="575" t="s">
        <v>37</v>
      </c>
      <c r="I1" s="31">
        <f>M17+M30+M43+M56+M69+M82+M95+M108+M121+M134+M147+M160+M173</f>
        <v>190.72857142857143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761</v>
      </c>
      <c r="Q1" s="987"/>
      <c r="R1" s="987"/>
      <c r="S1" s="987"/>
      <c r="T1" s="987" t="s">
        <v>762</v>
      </c>
      <c r="U1" s="987"/>
      <c r="V1" s="987"/>
      <c r="W1" s="987"/>
      <c r="X1" s="987"/>
      <c r="Y1" s="987"/>
      <c r="Z1" s="32" t="s">
        <v>763</v>
      </c>
      <c r="AA1" s="32" t="s">
        <v>764</v>
      </c>
      <c r="AB1" s="994" t="s">
        <v>765</v>
      </c>
      <c r="AC1" s="995"/>
      <c r="AD1" s="32" t="s">
        <v>763</v>
      </c>
      <c r="AE1" s="32" t="s">
        <v>766</v>
      </c>
      <c r="AF1" s="987" t="s">
        <v>767</v>
      </c>
      <c r="AG1" s="988"/>
      <c r="AH1" s="988"/>
    </row>
    <row r="2" spans="1:34" ht="26.25" customHeight="1">
      <c r="A2" s="989" t="s">
        <v>768</v>
      </c>
      <c r="B2" s="989"/>
      <c r="C2" s="576"/>
      <c r="D2" s="576" t="s">
        <v>769</v>
      </c>
      <c r="E2" s="34">
        <f>AVERAGE(O17,O30,O43,O56,O69,O82,O95,O108,O121,O134,O147,O160,O173)</f>
        <v>134.36686020722311</v>
      </c>
      <c r="F2" s="35" t="s">
        <v>40</v>
      </c>
      <c r="G2" s="36">
        <f>G1/E1</f>
        <v>39.545004612019</v>
      </c>
      <c r="H2" s="575" t="s">
        <v>41</v>
      </c>
      <c r="I2" s="575">
        <f>COUNT(I5:I173)</f>
        <v>5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5</v>
      </c>
      <c r="AE2" s="38">
        <f>AE17+AE30+AE43+AE56+AE69+AE82+AE95+AE108+AE121+AE134+AE147+AE160+AE173</f>
        <v>1</v>
      </c>
      <c r="AF2" s="988"/>
      <c r="AG2" s="988"/>
      <c r="AH2" s="988"/>
    </row>
    <row r="3" spans="1:34" ht="30.6" customHeight="1">
      <c r="A3" s="928" t="s">
        <v>770</v>
      </c>
      <c r="B3" s="928" t="s">
        <v>42</v>
      </c>
      <c r="C3" s="985"/>
      <c r="D3" s="928" t="s">
        <v>771</v>
      </c>
      <c r="E3" s="928"/>
      <c r="F3" s="985" t="s">
        <v>43</v>
      </c>
      <c r="G3" s="977" t="s">
        <v>44</v>
      </c>
      <c r="H3" s="985" t="s">
        <v>45</v>
      </c>
      <c r="I3" s="979" t="s">
        <v>772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773</v>
      </c>
      <c r="O3" s="957" t="s">
        <v>769</v>
      </c>
      <c r="P3" s="983" t="s">
        <v>774</v>
      </c>
      <c r="Q3" s="957" t="s">
        <v>769</v>
      </c>
      <c r="R3" s="984" t="s">
        <v>775</v>
      </c>
      <c r="S3" s="958" t="s">
        <v>776</v>
      </c>
      <c r="T3" s="977" t="s">
        <v>48</v>
      </c>
      <c r="U3" s="977"/>
      <c r="V3" s="978" t="s">
        <v>49</v>
      </c>
      <c r="W3" s="979" t="s">
        <v>777</v>
      </c>
      <c r="X3" s="977" t="s">
        <v>778</v>
      </c>
      <c r="Y3" s="977"/>
      <c r="Z3" s="980" t="s">
        <v>779</v>
      </c>
      <c r="AA3" s="981"/>
      <c r="AB3" s="990" t="s">
        <v>780</v>
      </c>
      <c r="AC3" s="991"/>
      <c r="AD3" s="992" t="s">
        <v>781</v>
      </c>
      <c r="AE3" s="993"/>
      <c r="AF3" s="982" t="s">
        <v>773</v>
      </c>
      <c r="AG3" s="984" t="s">
        <v>775</v>
      </c>
      <c r="AH3" s="958" t="s">
        <v>776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570" t="s">
        <v>50</v>
      </c>
      <c r="U4" s="570" t="s">
        <v>51</v>
      </c>
      <c r="V4" s="977"/>
      <c r="W4" s="979"/>
      <c r="X4" s="561" t="s">
        <v>782</v>
      </c>
      <c r="Y4" s="561" t="s">
        <v>36</v>
      </c>
      <c r="Z4" s="570" t="s">
        <v>783</v>
      </c>
      <c r="AA4" s="570" t="s">
        <v>784</v>
      </c>
      <c r="AB4" s="991"/>
      <c r="AC4" s="991"/>
      <c r="AD4" s="570" t="s">
        <v>785</v>
      </c>
      <c r="AE4" s="39" t="s">
        <v>786</v>
      </c>
      <c r="AF4" s="982"/>
      <c r="AG4" s="984"/>
      <c r="AH4" s="958"/>
    </row>
    <row r="5" spans="1:34" ht="18.75" customHeight="1">
      <c r="A5" s="974" t="s">
        <v>787</v>
      </c>
      <c r="B5" s="40" t="s">
        <v>100</v>
      </c>
      <c r="C5" s="41"/>
      <c r="D5" s="42" t="s">
        <v>52</v>
      </c>
      <c r="E5" s="43"/>
      <c r="F5" s="273">
        <v>37.83</v>
      </c>
      <c r="G5" s="44">
        <v>6406</v>
      </c>
      <c r="H5" s="45">
        <f t="shared" ref="H5:H16" si="0">F5*G5</f>
        <v>242338.97999999998</v>
      </c>
      <c r="I5" s="571"/>
      <c r="J5" s="46">
        <v>20</v>
      </c>
      <c r="K5" s="44">
        <v>2400</v>
      </c>
      <c r="L5" s="47">
        <v>120</v>
      </c>
      <c r="M5" s="572">
        <v>20</v>
      </c>
      <c r="N5" s="44">
        <f t="shared" ref="N5:N9" si="1">G5/W5*60</f>
        <v>2387.3291925465837</v>
      </c>
      <c r="O5" s="47">
        <f t="shared" ref="O5:O9" si="2">N5/M5</f>
        <v>119.36645962732919</v>
      </c>
      <c r="P5" s="48">
        <f t="shared" ref="P5:P9" si="3">M5-J5</f>
        <v>0</v>
      </c>
      <c r="Q5" s="49">
        <f t="shared" ref="Q5:Q9" si="4">O5-L5</f>
        <v>-0.63354037267080798</v>
      </c>
      <c r="R5" s="563">
        <f t="shared" ref="R5:R9" si="5">O5/L5</f>
        <v>0.99472049689440989</v>
      </c>
      <c r="S5" s="943">
        <f>R17</f>
        <v>0.94821864376280718</v>
      </c>
      <c r="T5" s="89">
        <v>0.25</v>
      </c>
      <c r="U5" s="89">
        <v>0.36180555555555555</v>
      </c>
      <c r="V5" s="561">
        <v>5</v>
      </c>
      <c r="W5" s="571">
        <f>(U5-T5)*24*60</f>
        <v>161</v>
      </c>
      <c r="X5" s="561"/>
      <c r="Y5" s="561"/>
      <c r="Z5" s="51"/>
      <c r="AA5" s="51"/>
      <c r="AB5" s="928"/>
      <c r="AC5" s="928"/>
      <c r="AD5" s="52"/>
      <c r="AE5" s="52"/>
      <c r="AF5" s="48">
        <f t="shared" ref="AF5:AF70" si="6">N5-K5</f>
        <v>-12.670807453416273</v>
      </c>
      <c r="AG5" s="563">
        <f t="shared" ref="AG5:AG70" si="7">N5/K5</f>
        <v>0.99472049689440989</v>
      </c>
      <c r="AH5" s="943">
        <f>AG17</f>
        <v>0.93360160049549168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2154</v>
      </c>
      <c r="H6" s="45">
        <f t="shared" si="0"/>
        <v>79116.42</v>
      </c>
      <c r="I6" s="571"/>
      <c r="J6" s="46">
        <v>18</v>
      </c>
      <c r="K6" s="44">
        <v>2571</v>
      </c>
      <c r="L6" s="47">
        <v>142.83333333333334</v>
      </c>
      <c r="M6" s="572">
        <v>18</v>
      </c>
      <c r="N6" s="44">
        <f t="shared" si="1"/>
        <v>2393.3333333333344</v>
      </c>
      <c r="O6" s="47">
        <f t="shared" si="2"/>
        <v>132.96296296296302</v>
      </c>
      <c r="P6" s="48">
        <f t="shared" si="3"/>
        <v>0</v>
      </c>
      <c r="Q6" s="49">
        <f t="shared" si="4"/>
        <v>-9.8703703703703241</v>
      </c>
      <c r="R6" s="563">
        <f t="shared" si="5"/>
        <v>0.93089589005575035</v>
      </c>
      <c r="S6" s="943"/>
      <c r="T6" s="89">
        <v>0.37708333333333333</v>
      </c>
      <c r="U6" s="89">
        <v>0.4145833333333333</v>
      </c>
      <c r="V6" s="561">
        <v>22</v>
      </c>
      <c r="W6" s="571">
        <f t="shared" ref="W6:W17" si="8">(U6-T6)*24*60</f>
        <v>53.999999999999972</v>
      </c>
      <c r="X6" s="53">
        <v>0.3659722222222222</v>
      </c>
      <c r="Y6" s="53">
        <v>0.3756944444444445</v>
      </c>
      <c r="Z6" s="54"/>
      <c r="AA6" s="54"/>
      <c r="AB6" s="928"/>
      <c r="AC6" s="928"/>
      <c r="AD6" s="559"/>
      <c r="AE6" s="559"/>
      <c r="AF6" s="48">
        <f t="shared" si="6"/>
        <v>-177.66666666666561</v>
      </c>
      <c r="AG6" s="563">
        <f t="shared" si="7"/>
        <v>0.93089589005575046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1965</v>
      </c>
      <c r="H7" s="45">
        <f t="shared" si="0"/>
        <v>70523.850000000006</v>
      </c>
      <c r="I7" s="571"/>
      <c r="J7" s="46">
        <v>18</v>
      </c>
      <c r="K7" s="44">
        <v>2571</v>
      </c>
      <c r="L7" s="47">
        <v>142.83333333333334</v>
      </c>
      <c r="M7" s="572">
        <v>17</v>
      </c>
      <c r="N7" s="44">
        <f t="shared" si="1"/>
        <v>2406.1224489795927</v>
      </c>
      <c r="O7" s="47">
        <f t="shared" si="2"/>
        <v>141.53661464585841</v>
      </c>
      <c r="P7" s="48">
        <f t="shared" si="3"/>
        <v>-1</v>
      </c>
      <c r="Q7" s="49">
        <f t="shared" si="4"/>
        <v>-1.2967186874749359</v>
      </c>
      <c r="R7" s="563">
        <f t="shared" si="5"/>
        <v>0.99092145609702498</v>
      </c>
      <c r="S7" s="943"/>
      <c r="T7" s="89">
        <v>0.4194444444444444</v>
      </c>
      <c r="U7" s="89">
        <v>0.45347222222222217</v>
      </c>
      <c r="V7" s="561">
        <v>7</v>
      </c>
      <c r="W7" s="571">
        <f t="shared" si="8"/>
        <v>48.999999999999986</v>
      </c>
      <c r="X7" s="53"/>
      <c r="Y7" s="53"/>
      <c r="Z7" s="54"/>
      <c r="AA7" s="54"/>
      <c r="AB7" s="928"/>
      <c r="AC7" s="928"/>
      <c r="AD7" s="559"/>
      <c r="AE7" s="559"/>
      <c r="AF7" s="48">
        <f t="shared" si="6"/>
        <v>-164.87755102040728</v>
      </c>
      <c r="AG7" s="563">
        <f t="shared" si="7"/>
        <v>0.93587026409163465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1562</v>
      </c>
      <c r="H8" s="45">
        <f t="shared" si="0"/>
        <v>45079.32</v>
      </c>
      <c r="I8" s="571"/>
      <c r="J8" s="46">
        <v>17</v>
      </c>
      <c r="K8" s="44">
        <v>2571</v>
      </c>
      <c r="L8" s="47">
        <v>151.23529411764707</v>
      </c>
      <c r="M8" s="572">
        <v>17</v>
      </c>
      <c r="N8" s="44">
        <f t="shared" si="1"/>
        <v>2403.076923076922</v>
      </c>
      <c r="O8" s="47">
        <f t="shared" si="2"/>
        <v>141.35746606334834</v>
      </c>
      <c r="P8" s="48">
        <f t="shared" si="3"/>
        <v>0</v>
      </c>
      <c r="Q8" s="49">
        <f t="shared" si="4"/>
        <v>-9.8778280542987318</v>
      </c>
      <c r="R8" s="563">
        <f t="shared" si="5"/>
        <v>0.93468569547916047</v>
      </c>
      <c r="S8" s="943"/>
      <c r="T8" s="89">
        <v>0.49374999999999991</v>
      </c>
      <c r="U8" s="89">
        <v>0.52083333333333326</v>
      </c>
      <c r="V8" s="561">
        <v>5</v>
      </c>
      <c r="W8" s="571">
        <f t="shared" si="8"/>
        <v>39.000000000000021</v>
      </c>
      <c r="X8" s="53"/>
      <c r="Y8" s="53"/>
      <c r="Z8" s="54"/>
      <c r="AA8" s="54"/>
      <c r="AB8" s="928"/>
      <c r="AC8" s="928"/>
      <c r="AD8" s="559"/>
      <c r="AE8" s="559"/>
      <c r="AF8" s="48">
        <f t="shared" si="6"/>
        <v>-167.92307692307804</v>
      </c>
      <c r="AG8" s="563">
        <f t="shared" si="7"/>
        <v>0.93468569547916058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2616</v>
      </c>
      <c r="H9" s="45">
        <f t="shared" si="0"/>
        <v>81383.759999999995</v>
      </c>
      <c r="I9" s="559"/>
      <c r="J9" s="46">
        <v>18</v>
      </c>
      <c r="K9" s="44">
        <v>2769</v>
      </c>
      <c r="L9" s="47">
        <v>153.83333333333334</v>
      </c>
      <c r="M9" s="572">
        <v>18</v>
      </c>
      <c r="N9" s="44">
        <f t="shared" si="1"/>
        <v>2573.1147540983634</v>
      </c>
      <c r="O9" s="47">
        <f t="shared" si="2"/>
        <v>142.9508196721313</v>
      </c>
      <c r="P9" s="48">
        <f t="shared" si="3"/>
        <v>0</v>
      </c>
      <c r="Q9" s="49">
        <f t="shared" si="4"/>
        <v>-10.88251366120204</v>
      </c>
      <c r="R9" s="563">
        <f t="shared" si="5"/>
        <v>0.92925776601602139</v>
      </c>
      <c r="S9" s="943"/>
      <c r="T9" s="89">
        <v>0.52569444444444435</v>
      </c>
      <c r="U9" s="89">
        <v>0.56805555555555542</v>
      </c>
      <c r="V9" s="561">
        <v>7</v>
      </c>
      <c r="W9" s="571">
        <f t="shared" si="8"/>
        <v>60.999999999999943</v>
      </c>
      <c r="X9" s="53"/>
      <c r="Y9" s="53"/>
      <c r="Z9" s="54"/>
      <c r="AA9" s="54"/>
      <c r="AB9" s="928"/>
      <c r="AC9" s="928"/>
      <c r="AD9" s="559">
        <v>1</v>
      </c>
      <c r="AE9" s="559"/>
      <c r="AF9" s="48">
        <f t="shared" si="6"/>
        <v>-195.88524590163661</v>
      </c>
      <c r="AG9" s="563">
        <f t="shared" si="7"/>
        <v>0.9292577660160215</v>
      </c>
      <c r="AH9" s="943"/>
    </row>
    <row r="10" spans="1:34" ht="19.2" customHeight="1">
      <c r="A10" s="976"/>
      <c r="B10" s="40" t="s">
        <v>100</v>
      </c>
      <c r="C10" s="41"/>
      <c r="D10" s="42" t="s">
        <v>170</v>
      </c>
      <c r="E10" s="43"/>
      <c r="F10" s="273">
        <v>43.96</v>
      </c>
      <c r="G10" s="44">
        <v>1028</v>
      </c>
      <c r="H10" s="45">
        <f t="shared" si="0"/>
        <v>45190.879999999997</v>
      </c>
      <c r="I10" s="571"/>
      <c r="J10" s="46">
        <v>19</v>
      </c>
      <c r="K10" s="44">
        <v>2400</v>
      </c>
      <c r="L10" s="47">
        <v>126.31578947368421</v>
      </c>
      <c r="M10" s="572">
        <v>19</v>
      </c>
      <c r="N10" s="44">
        <f>G10/W10*60</f>
        <v>2202.8571428571381</v>
      </c>
      <c r="O10" s="47">
        <f>N10/M10</f>
        <v>115.9398496240599</v>
      </c>
      <c r="P10" s="48">
        <f>M10-J10</f>
        <v>0</v>
      </c>
      <c r="Q10" s="49">
        <f>O10-L10</f>
        <v>-10.375939849624302</v>
      </c>
      <c r="R10" s="563">
        <f>O10/L10</f>
        <v>0.91785714285714093</v>
      </c>
      <c r="S10" s="944"/>
      <c r="T10" s="89">
        <v>0.58263888888888871</v>
      </c>
      <c r="U10" s="89">
        <v>0.60208333333333319</v>
      </c>
      <c r="V10" s="561">
        <v>21</v>
      </c>
      <c r="W10" s="571">
        <f t="shared" si="8"/>
        <v>28.00000000000006</v>
      </c>
      <c r="X10" s="53">
        <v>0.57222222222222219</v>
      </c>
      <c r="Y10" s="53">
        <v>0.58124999999999993</v>
      </c>
      <c r="Z10" s="54"/>
      <c r="AA10" s="54"/>
      <c r="AB10" s="928"/>
      <c r="AC10" s="928"/>
      <c r="AD10" s="559"/>
      <c r="AE10" s="559"/>
      <c r="AF10" s="48">
        <f>N10-K10</f>
        <v>-197.14285714286189</v>
      </c>
      <c r="AG10" s="563">
        <f>N10/K10</f>
        <v>0.91785714285714093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953.2</v>
      </c>
      <c r="H11" s="45">
        <f t="shared" si="0"/>
        <v>36030.959999999999</v>
      </c>
      <c r="I11" s="571"/>
      <c r="J11" s="46">
        <v>20</v>
      </c>
      <c r="K11" s="44">
        <v>2769</v>
      </c>
      <c r="L11" s="47">
        <v>138.44999999999999</v>
      </c>
      <c r="M11" s="572">
        <v>19</v>
      </c>
      <c r="N11" s="44">
        <f>G11/W11*60</f>
        <v>2486.6086956521831</v>
      </c>
      <c r="O11" s="47">
        <f>N11/M11</f>
        <v>130.87414187643068</v>
      </c>
      <c r="P11" s="48">
        <f>M11-J11</f>
        <v>-1</v>
      </c>
      <c r="Q11" s="49">
        <f>O11-L11</f>
        <v>-7.5758581235693043</v>
      </c>
      <c r="R11" s="563">
        <f>O11/L11</f>
        <v>0.94528090918332031</v>
      </c>
      <c r="S11" s="944"/>
      <c r="T11" s="89">
        <v>0.60624999999999984</v>
      </c>
      <c r="U11" s="89">
        <v>0.62222222222222201</v>
      </c>
      <c r="V11" s="561">
        <v>6</v>
      </c>
      <c r="W11" s="571">
        <f t="shared" si="8"/>
        <v>22.999999999999918</v>
      </c>
      <c r="X11" s="53"/>
      <c r="Y11" s="53"/>
      <c r="Z11" s="54"/>
      <c r="AA11" s="54"/>
      <c r="AB11" s="928"/>
      <c r="AC11" s="928"/>
      <c r="AD11" s="559"/>
      <c r="AE11" s="559"/>
      <c r="AF11" s="48">
        <f>N11-K11</f>
        <v>-282.39130434781691</v>
      </c>
      <c r="AG11" s="563">
        <f>N11/K11</f>
        <v>0.89801686372415424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71"/>
      <c r="J12" s="46"/>
      <c r="K12" s="44"/>
      <c r="L12" s="47"/>
      <c r="M12" s="572"/>
      <c r="N12" s="44"/>
      <c r="O12" s="47"/>
      <c r="P12" s="48"/>
      <c r="Q12" s="49"/>
      <c r="R12" s="563"/>
      <c r="S12" s="944"/>
      <c r="T12" s="89"/>
      <c r="U12" s="89"/>
      <c r="V12" s="561"/>
      <c r="W12" s="571">
        <f t="shared" si="8"/>
        <v>0</v>
      </c>
      <c r="X12" s="53"/>
      <c r="Y12" s="53"/>
      <c r="Z12" s="54"/>
      <c r="AA12" s="54"/>
      <c r="AB12" s="928"/>
      <c r="AC12" s="928"/>
      <c r="AD12" s="559"/>
      <c r="AE12" s="559"/>
      <c r="AF12" s="48">
        <f t="shared" si="6"/>
        <v>0</v>
      </c>
      <c r="AG12" s="563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73"/>
      <c r="J13" s="46"/>
      <c r="K13" s="44"/>
      <c r="L13" s="47"/>
      <c r="M13" s="62"/>
      <c r="N13" s="44"/>
      <c r="O13" s="47"/>
      <c r="P13" s="48"/>
      <c r="Q13" s="49"/>
      <c r="R13" s="563"/>
      <c r="S13" s="944"/>
      <c r="T13" s="89"/>
      <c r="U13" s="89"/>
      <c r="V13" s="573"/>
      <c r="W13" s="571">
        <f t="shared" si="8"/>
        <v>0</v>
      </c>
      <c r="X13" s="64"/>
      <c r="Y13" s="64"/>
      <c r="Z13" s="54"/>
      <c r="AA13" s="54"/>
      <c r="AB13" s="928"/>
      <c r="AC13" s="928"/>
      <c r="AD13" s="559"/>
      <c r="AE13" s="559"/>
      <c r="AF13" s="48">
        <f t="shared" si="6"/>
        <v>0</v>
      </c>
      <c r="AG13" s="563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73"/>
      <c r="J14" s="46"/>
      <c r="K14" s="44"/>
      <c r="L14" s="47"/>
      <c r="M14" s="62"/>
      <c r="N14" s="44"/>
      <c r="O14" s="47"/>
      <c r="P14" s="48"/>
      <c r="Q14" s="49"/>
      <c r="R14" s="563"/>
      <c r="S14" s="944"/>
      <c r="T14" s="89"/>
      <c r="U14" s="89"/>
      <c r="V14" s="573"/>
      <c r="W14" s="571">
        <f t="shared" si="8"/>
        <v>0</v>
      </c>
      <c r="X14" s="64"/>
      <c r="Y14" s="64"/>
      <c r="Z14" s="54"/>
      <c r="AA14" s="54"/>
      <c r="AB14" s="928"/>
      <c r="AC14" s="928"/>
      <c r="AD14" s="559"/>
      <c r="AE14" s="559"/>
      <c r="AF14" s="48">
        <f t="shared" si="6"/>
        <v>0</v>
      </c>
      <c r="AG14" s="563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73"/>
      <c r="J15" s="46"/>
      <c r="K15" s="44"/>
      <c r="L15" s="47"/>
      <c r="M15" s="62"/>
      <c r="N15" s="68"/>
      <c r="O15" s="47"/>
      <c r="P15" s="48"/>
      <c r="Q15" s="49"/>
      <c r="R15" s="563"/>
      <c r="S15" s="944"/>
      <c r="T15" s="89"/>
      <c r="U15" s="89"/>
      <c r="V15" s="573"/>
      <c r="W15" s="571">
        <f t="shared" si="8"/>
        <v>0</v>
      </c>
      <c r="X15" s="64"/>
      <c r="Y15" s="64"/>
      <c r="Z15" s="54"/>
      <c r="AA15" s="54"/>
      <c r="AB15" s="928"/>
      <c r="AC15" s="928"/>
      <c r="AD15" s="559"/>
      <c r="AE15" s="559"/>
      <c r="AF15" s="48">
        <f t="shared" si="6"/>
        <v>0</v>
      </c>
      <c r="AG15" s="563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73"/>
      <c r="J16" s="46"/>
      <c r="K16" s="44"/>
      <c r="L16" s="47"/>
      <c r="M16" s="62"/>
      <c r="N16" s="68"/>
      <c r="O16" s="47"/>
      <c r="P16" s="48"/>
      <c r="Q16" s="49"/>
      <c r="R16" s="563"/>
      <c r="S16" s="944"/>
      <c r="T16" s="89"/>
      <c r="U16" s="89"/>
      <c r="V16" s="573"/>
      <c r="W16" s="571">
        <f t="shared" si="8"/>
        <v>0</v>
      </c>
      <c r="X16" s="64"/>
      <c r="Y16" s="64"/>
      <c r="Z16" s="54"/>
      <c r="AA16" s="54"/>
      <c r="AB16" s="928"/>
      <c r="AC16" s="928"/>
      <c r="AD16" s="559"/>
      <c r="AE16" s="559"/>
      <c r="AF16" s="48">
        <f t="shared" si="6"/>
        <v>0</v>
      </c>
      <c r="AG16" s="563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788</v>
      </c>
      <c r="D17" s="938" t="s">
        <v>789</v>
      </c>
      <c r="E17" s="93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2407.4917843634457</v>
      </c>
      <c r="O17" s="73">
        <f t="shared" si="9"/>
        <v>132.14118778173156</v>
      </c>
      <c r="P17" s="65">
        <f t="shared" ref="P17:P23" si="10">M17-J17</f>
        <v>-0.28571428571428825</v>
      </c>
      <c r="Q17" s="74">
        <f t="shared" ref="Q17:Q23" si="11">O17-L17</f>
        <v>-7.2161098741729006</v>
      </c>
      <c r="R17" s="75">
        <f>O17/L17</f>
        <v>0.94821864376280718</v>
      </c>
      <c r="S17" s="944"/>
      <c r="T17" s="89"/>
      <c r="U17" s="89"/>
      <c r="V17" s="5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0</v>
      </c>
      <c r="AF17" s="65">
        <f t="shared" si="6"/>
        <v>-171.22250135084005</v>
      </c>
      <c r="AG17" s="564">
        <f t="shared" si="7"/>
        <v>0.93360160049549168</v>
      </c>
      <c r="AH17" s="944"/>
    </row>
    <row r="18" spans="1:34" ht="19.2" customHeight="1">
      <c r="A18" s="926" t="s">
        <v>790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368</v>
      </c>
      <c r="H18" s="84">
        <f t="shared" ref="H18:H29" si="12">F18*G18</f>
        <v>10120</v>
      </c>
      <c r="I18" s="55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1577.1428571428582</v>
      </c>
      <c r="O18" s="86">
        <f t="shared" ref="O18:O23" si="14">N18/M18</f>
        <v>131.42857142857153</v>
      </c>
      <c r="P18" s="54">
        <f t="shared" si="10"/>
        <v>0</v>
      </c>
      <c r="Q18" s="88">
        <f t="shared" si="11"/>
        <v>-35.238095238095127</v>
      </c>
      <c r="R18" s="560">
        <f t="shared" ref="R18:R23" si="15">O18/L18</f>
        <v>0.78857142857142926</v>
      </c>
      <c r="S18" s="927">
        <f>R30</f>
        <v>0.87557480875686144</v>
      </c>
      <c r="T18" s="89">
        <v>0.125</v>
      </c>
      <c r="U18" s="89">
        <v>0.13472222222222222</v>
      </c>
      <c r="V18" s="559">
        <v>5</v>
      </c>
      <c r="W18" s="90">
        <f>(U18-T18)*24*60</f>
        <v>13.999999999999989</v>
      </c>
      <c r="X18" s="86"/>
      <c r="Y18" s="86"/>
      <c r="Z18" s="54"/>
      <c r="AA18" s="54"/>
      <c r="AB18" s="928"/>
      <c r="AC18" s="928"/>
      <c r="AD18" s="559"/>
      <c r="AE18" s="559"/>
      <c r="AF18" s="91">
        <f t="shared" si="6"/>
        <v>-422.85714285714175</v>
      </c>
      <c r="AG18" s="92">
        <f t="shared" si="7"/>
        <v>0.78857142857142914</v>
      </c>
      <c r="AH18" s="969">
        <f>AG30</f>
        <v>0.89598950180529902</v>
      </c>
    </row>
    <row r="19" spans="1:34" ht="19.2" customHeight="1">
      <c r="A19" s="926"/>
      <c r="B19" s="568" t="s">
        <v>102</v>
      </c>
      <c r="C19" s="567"/>
      <c r="D19" s="82" t="s">
        <v>168</v>
      </c>
      <c r="E19" s="83"/>
      <c r="F19" s="273">
        <v>44.3</v>
      </c>
      <c r="G19" s="57">
        <v>1040</v>
      </c>
      <c r="H19" s="84">
        <f t="shared" si="12"/>
        <v>46072</v>
      </c>
      <c r="I19" s="55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1451.1627906976742</v>
      </c>
      <c r="O19" s="95">
        <f t="shared" si="14"/>
        <v>80.620155038759677</v>
      </c>
      <c r="P19" s="54">
        <f t="shared" si="10"/>
        <v>0</v>
      </c>
      <c r="Q19" s="88">
        <f t="shared" si="11"/>
        <v>-6.3242894056847661</v>
      </c>
      <c r="R19" s="560">
        <f t="shared" si="15"/>
        <v>0.92726056913589405</v>
      </c>
      <c r="S19" s="927"/>
      <c r="T19" s="89">
        <v>0.13958333333333334</v>
      </c>
      <c r="U19" s="89">
        <v>0.16944444444444445</v>
      </c>
      <c r="V19" s="559">
        <v>7</v>
      </c>
      <c r="W19" s="90">
        <f>(U19-T19)*24*60</f>
        <v>43.000000000000007</v>
      </c>
      <c r="X19" s="96"/>
      <c r="Y19" s="96"/>
      <c r="Z19" s="54"/>
      <c r="AA19" s="54"/>
      <c r="AB19" s="928"/>
      <c r="AC19" s="928"/>
      <c r="AD19" s="559"/>
      <c r="AE19" s="559"/>
      <c r="AF19" s="48">
        <f t="shared" si="6"/>
        <v>-113.83720930232585</v>
      </c>
      <c r="AG19" s="563">
        <f t="shared" si="7"/>
        <v>0.92726056913589405</v>
      </c>
      <c r="AH19" s="970"/>
    </row>
    <row r="20" spans="1:34" ht="19.2" customHeight="1">
      <c r="A20" s="926"/>
      <c r="B20" s="568" t="s">
        <v>102</v>
      </c>
      <c r="C20" s="55"/>
      <c r="D20" s="42" t="s">
        <v>174</v>
      </c>
      <c r="E20" s="83"/>
      <c r="F20" s="273">
        <v>49.91</v>
      </c>
      <c r="G20" s="57">
        <v>1689</v>
      </c>
      <c r="H20" s="84">
        <f t="shared" si="12"/>
        <v>84297.989999999991</v>
      </c>
      <c r="I20" s="55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1468.695652173913</v>
      </c>
      <c r="O20" s="95">
        <f t="shared" si="14"/>
        <v>86.393861892583118</v>
      </c>
      <c r="P20" s="54">
        <f t="shared" si="10"/>
        <v>0</v>
      </c>
      <c r="Q20" s="88">
        <f t="shared" si="11"/>
        <v>-5.6649616368286502</v>
      </c>
      <c r="R20" s="560">
        <f t="shared" si="15"/>
        <v>0.93846367551048748</v>
      </c>
      <c r="S20" s="927"/>
      <c r="T20" s="89">
        <v>0.17361111111111113</v>
      </c>
      <c r="U20" s="89">
        <v>0.2215277777777778</v>
      </c>
      <c r="V20" s="559">
        <v>6</v>
      </c>
      <c r="W20" s="90">
        <f t="shared" ref="W20:W29" si="16">(U20-T20)*24*60</f>
        <v>69</v>
      </c>
      <c r="X20" s="96"/>
      <c r="Y20" s="96"/>
      <c r="Z20" s="54"/>
      <c r="AA20" s="54"/>
      <c r="AB20" s="928"/>
      <c r="AC20" s="928"/>
      <c r="AD20" s="559">
        <v>1</v>
      </c>
      <c r="AE20" s="559"/>
      <c r="AF20" s="91">
        <f t="shared" si="6"/>
        <v>-96.304347826086996</v>
      </c>
      <c r="AG20" s="92">
        <f t="shared" si="7"/>
        <v>0.93846367551048759</v>
      </c>
      <c r="AH20" s="970"/>
    </row>
    <row r="21" spans="1:34" ht="19.2" customHeight="1">
      <c r="A21" s="926"/>
      <c r="B21" s="568" t="s">
        <v>102</v>
      </c>
      <c r="C21" s="97"/>
      <c r="D21" s="98" t="s">
        <v>164</v>
      </c>
      <c r="E21" s="43"/>
      <c r="F21" s="273">
        <v>50.67</v>
      </c>
      <c r="G21" s="44">
        <v>2719</v>
      </c>
      <c r="H21" s="84">
        <f t="shared" si="12"/>
        <v>137771.73000000001</v>
      </c>
      <c r="I21" s="56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1418.6086956521744</v>
      </c>
      <c r="O21" s="95">
        <f t="shared" si="14"/>
        <v>74.663615560640764</v>
      </c>
      <c r="P21" s="54">
        <f t="shared" si="10"/>
        <v>0</v>
      </c>
      <c r="Q21" s="88">
        <f t="shared" si="11"/>
        <v>-4.283752860411866</v>
      </c>
      <c r="R21" s="560">
        <f t="shared" si="15"/>
        <v>0.94573913043478308</v>
      </c>
      <c r="S21" s="927"/>
      <c r="T21" s="89">
        <v>0.23680555555555557</v>
      </c>
      <c r="U21" s="89">
        <v>0.31666666666666665</v>
      </c>
      <c r="V21" s="559">
        <v>22</v>
      </c>
      <c r="W21" s="90">
        <f t="shared" si="16"/>
        <v>114.99999999999996</v>
      </c>
      <c r="X21" s="96">
        <v>0.22569444444444445</v>
      </c>
      <c r="Y21" s="96">
        <v>0.23541666666666669</v>
      </c>
      <c r="Z21" s="54"/>
      <c r="AA21" s="54"/>
      <c r="AB21" s="928"/>
      <c r="AC21" s="928"/>
      <c r="AD21" s="559"/>
      <c r="AE21" s="559"/>
      <c r="AF21" s="48">
        <f t="shared" si="6"/>
        <v>-81.391304347825553</v>
      </c>
      <c r="AG21" s="563">
        <f t="shared" si="7"/>
        <v>0.94573913043478297</v>
      </c>
      <c r="AH21" s="971"/>
    </row>
    <row r="22" spans="1:34" ht="19.2" customHeight="1">
      <c r="A22" s="926"/>
      <c r="B22" s="568" t="s">
        <v>102</v>
      </c>
      <c r="C22" s="97"/>
      <c r="D22" s="42" t="s">
        <v>187</v>
      </c>
      <c r="E22" s="43"/>
      <c r="F22" s="273">
        <v>53.27</v>
      </c>
      <c r="G22" s="44">
        <v>2901</v>
      </c>
      <c r="H22" s="84">
        <f t="shared" si="12"/>
        <v>154536.27000000002</v>
      </c>
      <c r="I22" s="56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1359.8437499999998</v>
      </c>
      <c r="O22" s="95">
        <f t="shared" si="14"/>
        <v>79.990808823529392</v>
      </c>
      <c r="P22" s="54">
        <f t="shared" si="10"/>
        <v>0</v>
      </c>
      <c r="Q22" s="88">
        <f t="shared" si="11"/>
        <v>-12.068014705882376</v>
      </c>
      <c r="R22" s="560">
        <f t="shared" si="15"/>
        <v>0.86890974440894542</v>
      </c>
      <c r="S22" s="927"/>
      <c r="T22" s="89">
        <v>0.33124999999999999</v>
      </c>
      <c r="U22" s="89">
        <v>0.4201388888888889</v>
      </c>
      <c r="V22" s="559">
        <v>21</v>
      </c>
      <c r="W22" s="90">
        <f t="shared" si="16"/>
        <v>128.00000000000003</v>
      </c>
      <c r="X22" s="96">
        <v>0.32083333333333336</v>
      </c>
      <c r="Y22" s="96">
        <v>0.3298611111111111</v>
      </c>
      <c r="Z22" s="54"/>
      <c r="AA22" s="54"/>
      <c r="AB22" s="928"/>
      <c r="AC22" s="928"/>
      <c r="AD22" s="559"/>
      <c r="AE22" s="559"/>
      <c r="AF22" s="91">
        <f t="shared" si="6"/>
        <v>-205.15625000000023</v>
      </c>
      <c r="AG22" s="92">
        <f t="shared" si="7"/>
        <v>0.86890974440894553</v>
      </c>
      <c r="AH22" s="971"/>
    </row>
    <row r="23" spans="1:34" ht="19.2" customHeight="1">
      <c r="A23" s="926"/>
      <c r="B23" s="568" t="s">
        <v>100</v>
      </c>
      <c r="C23" s="97"/>
      <c r="D23" s="42" t="s">
        <v>188</v>
      </c>
      <c r="E23" s="43"/>
      <c r="F23" s="273">
        <v>48.4</v>
      </c>
      <c r="G23" s="44">
        <v>1541</v>
      </c>
      <c r="H23" s="84">
        <f t="shared" si="12"/>
        <v>74584.399999999994</v>
      </c>
      <c r="I23" s="56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2370.7692307692296</v>
      </c>
      <c r="O23" s="95">
        <f t="shared" si="14"/>
        <v>131.70940170940165</v>
      </c>
      <c r="P23" s="54">
        <f t="shared" si="10"/>
        <v>1</v>
      </c>
      <c r="Q23" s="88">
        <f t="shared" si="11"/>
        <v>-19.525892408245426</v>
      </c>
      <c r="R23" s="560">
        <f t="shared" si="15"/>
        <v>0.87089063751840834</v>
      </c>
      <c r="S23" s="927"/>
      <c r="T23" s="89">
        <v>0.46041666666666664</v>
      </c>
      <c r="U23" s="89">
        <v>0.48749999999999999</v>
      </c>
      <c r="V23" s="559">
        <v>5</v>
      </c>
      <c r="W23" s="90">
        <f t="shared" si="16"/>
        <v>39.000000000000021</v>
      </c>
      <c r="X23" s="96"/>
      <c r="Y23" s="96"/>
      <c r="Z23" s="54"/>
      <c r="AA23" s="54"/>
      <c r="AB23" s="928"/>
      <c r="AC23" s="928"/>
      <c r="AD23" s="559"/>
      <c r="AE23" s="559"/>
      <c r="AF23" s="48">
        <f t="shared" si="6"/>
        <v>-200.23076923077042</v>
      </c>
      <c r="AG23" s="563">
        <f t="shared" si="7"/>
        <v>0.92211949854890296</v>
      </c>
      <c r="AH23" s="971"/>
    </row>
    <row r="24" spans="1:34" ht="19.2" customHeight="1">
      <c r="A24" s="926"/>
      <c r="B24" s="56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561"/>
      <c r="J24" s="93"/>
      <c r="K24" s="44"/>
      <c r="L24" s="47"/>
      <c r="M24" s="93"/>
      <c r="N24" s="94"/>
      <c r="O24" s="95"/>
      <c r="P24" s="54"/>
      <c r="Q24" s="88"/>
      <c r="R24" s="560"/>
      <c r="S24" s="927"/>
      <c r="T24" s="89"/>
      <c r="U24" s="89"/>
      <c r="V24" s="559"/>
      <c r="W24" s="90">
        <f t="shared" si="16"/>
        <v>0</v>
      </c>
      <c r="X24" s="96"/>
      <c r="Y24" s="96"/>
      <c r="Z24" s="54"/>
      <c r="AA24" s="54"/>
      <c r="AB24" s="928"/>
      <c r="AC24" s="928"/>
      <c r="AD24" s="559"/>
      <c r="AE24" s="559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56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60"/>
      <c r="S25" s="927"/>
      <c r="T25" s="89"/>
      <c r="U25" s="89"/>
      <c r="V25" s="559"/>
      <c r="W25" s="90">
        <f t="shared" si="16"/>
        <v>0</v>
      </c>
      <c r="X25" s="559"/>
      <c r="Y25" s="559"/>
      <c r="Z25" s="54"/>
      <c r="AA25" s="54"/>
      <c r="AB25" s="928"/>
      <c r="AC25" s="928"/>
      <c r="AD25" s="559"/>
      <c r="AE25" s="559"/>
      <c r="AF25" s="48">
        <f t="shared" si="6"/>
        <v>0</v>
      </c>
      <c r="AG25" s="563" t="e">
        <f t="shared" si="7"/>
        <v>#DIV/0!</v>
      </c>
      <c r="AH25" s="971"/>
    </row>
    <row r="26" spans="1:34" ht="19.2" customHeight="1">
      <c r="A26" s="926"/>
      <c r="B26" s="56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60"/>
      <c r="S26" s="927"/>
      <c r="T26" s="89"/>
      <c r="U26" s="89"/>
      <c r="V26" s="559"/>
      <c r="W26" s="90">
        <f t="shared" si="16"/>
        <v>0</v>
      </c>
      <c r="X26" s="559"/>
      <c r="Y26" s="559"/>
      <c r="Z26" s="54"/>
      <c r="AA26" s="54"/>
      <c r="AB26" s="928"/>
      <c r="AC26" s="928"/>
      <c r="AD26" s="559"/>
      <c r="AE26" s="559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60"/>
      <c r="S27" s="927"/>
      <c r="T27" s="89"/>
      <c r="U27" s="89"/>
      <c r="V27" s="559"/>
      <c r="W27" s="90">
        <f t="shared" si="16"/>
        <v>0</v>
      </c>
      <c r="X27" s="559"/>
      <c r="Y27" s="559"/>
      <c r="Z27" s="54"/>
      <c r="AA27" s="54"/>
      <c r="AB27" s="928"/>
      <c r="AC27" s="928"/>
      <c r="AD27" s="559"/>
      <c r="AE27" s="559"/>
      <c r="AF27" s="48">
        <f t="shared" si="6"/>
        <v>0</v>
      </c>
      <c r="AG27" s="563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60"/>
      <c r="S28" s="927"/>
      <c r="T28" s="89"/>
      <c r="U28" s="89"/>
      <c r="V28" s="559"/>
      <c r="W28" s="90">
        <f t="shared" si="16"/>
        <v>0</v>
      </c>
      <c r="X28" s="559"/>
      <c r="Y28" s="559"/>
      <c r="Z28" s="54"/>
      <c r="AA28" s="54"/>
      <c r="AB28" s="928"/>
      <c r="AC28" s="928"/>
      <c r="AD28" s="559"/>
      <c r="AE28" s="559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60"/>
      <c r="S29" s="927"/>
      <c r="T29" s="89"/>
      <c r="U29" s="89"/>
      <c r="V29" s="559"/>
      <c r="W29" s="90">
        <f t="shared" si="16"/>
        <v>0</v>
      </c>
      <c r="X29" s="559"/>
      <c r="Y29" s="559"/>
      <c r="Z29" s="54"/>
      <c r="AA29" s="54"/>
      <c r="AB29" s="928"/>
      <c r="AC29" s="928"/>
      <c r="AD29" s="559"/>
      <c r="AE29" s="559"/>
      <c r="AF29" s="48">
        <f t="shared" si="6"/>
        <v>0</v>
      </c>
      <c r="AG29" s="563"/>
      <c r="AH29" s="971"/>
    </row>
    <row r="30" spans="1:34" ht="19.2" customHeight="1">
      <c r="A30" s="926"/>
      <c r="B30" s="99">
        <v>0</v>
      </c>
      <c r="C30" s="100" t="s">
        <v>791</v>
      </c>
      <c r="D30" s="973" t="s">
        <v>789</v>
      </c>
      <c r="E30" s="973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v>111.31857011810571</v>
      </c>
      <c r="M30" s="101">
        <f t="shared" ref="M30:O30" si="17">AVERAGE(M18:M29)</f>
        <v>16.833333333333332</v>
      </c>
      <c r="N30" s="101">
        <f t="shared" si="17"/>
        <v>1607.7038294059748</v>
      </c>
      <c r="O30" s="104">
        <f t="shared" si="17"/>
        <v>97.467735742247683</v>
      </c>
      <c r="P30" s="54">
        <f t="shared" ref="P30:P37" si="18">M30-J30</f>
        <v>0.1666666666666643</v>
      </c>
      <c r="Q30" s="88">
        <f t="shared" ref="Q30:Q37" si="19">O30-L30</f>
        <v>-13.850834375858028</v>
      </c>
      <c r="R30" s="105">
        <f t="shared" ref="R30:R37" si="20">O30/L30</f>
        <v>0.87557480875686144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-186.62950392735843</v>
      </c>
      <c r="AG30" s="109">
        <f t="shared" ref="AG30" si="21">N30/K30</f>
        <v>0.89598950180529902</v>
      </c>
      <c r="AH30" s="972"/>
    </row>
    <row r="31" spans="1:34" ht="19.2" customHeight="1">
      <c r="A31" s="963" t="s">
        <v>792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1160.9000000000001</v>
      </c>
      <c r="H31" s="112">
        <f t="shared" ref="H31:H41" si="22">F31*G31</f>
        <v>30763.850000000002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1583.0454545454547</v>
      </c>
      <c r="O31" s="115">
        <f t="shared" ref="O31:O37" si="24">N31/M31</f>
        <v>131.92045454545456</v>
      </c>
      <c r="P31" s="116">
        <f t="shared" si="18"/>
        <v>0</v>
      </c>
      <c r="Q31" s="117">
        <f t="shared" si="19"/>
        <v>-34.746212121212096</v>
      </c>
      <c r="R31" s="562">
        <f t="shared" si="20"/>
        <v>0.79152272727272743</v>
      </c>
      <c r="S31" s="964">
        <f>R43</f>
        <v>0.86812494534736084</v>
      </c>
      <c r="T31" s="118">
        <v>0.125</v>
      </c>
      <c r="U31" s="118">
        <v>0.15555555555555556</v>
      </c>
      <c r="V31" s="142">
        <v>5</v>
      </c>
      <c r="W31" s="119">
        <f t="shared" ref="W31:W42" si="25">(U31-T31)*24*60</f>
        <v>44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-416.95454545454527</v>
      </c>
      <c r="AG31" s="120">
        <f t="shared" si="7"/>
        <v>0.79152272727272732</v>
      </c>
      <c r="AH31" s="942">
        <f>AG43</f>
        <v>0.85417681043640037</v>
      </c>
    </row>
    <row r="32" spans="1:34" ht="19.2" customHeight="1">
      <c r="A32" s="956"/>
      <c r="B32" s="121" t="s">
        <v>104</v>
      </c>
      <c r="C32" s="122"/>
      <c r="D32" s="42" t="s">
        <v>61</v>
      </c>
      <c r="E32" s="43"/>
      <c r="F32" s="273">
        <v>35.33</v>
      </c>
      <c r="G32" s="134">
        <v>1550</v>
      </c>
      <c r="H32" s="84">
        <f t="shared" si="22"/>
        <v>54761.5</v>
      </c>
      <c r="I32" s="57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1897.9591836734699</v>
      </c>
      <c r="O32" s="47">
        <f t="shared" si="24"/>
        <v>158.1632653061225</v>
      </c>
      <c r="P32" s="116">
        <f t="shared" si="18"/>
        <v>0</v>
      </c>
      <c r="Q32" s="49">
        <f t="shared" si="19"/>
        <v>-18.336734693877503</v>
      </c>
      <c r="R32" s="563">
        <f t="shared" si="20"/>
        <v>0.89610915187604812</v>
      </c>
      <c r="S32" s="927"/>
      <c r="T32" s="89">
        <v>0.16041666666666668</v>
      </c>
      <c r="U32" s="89">
        <v>0.19444444444444445</v>
      </c>
      <c r="V32" s="142">
        <v>7</v>
      </c>
      <c r="W32" s="90">
        <f t="shared" si="25"/>
        <v>48.999999999999986</v>
      </c>
      <c r="X32" s="123"/>
      <c r="Y32" s="123"/>
      <c r="Z32" s="124"/>
      <c r="AA32" s="124"/>
      <c r="AB32" s="928"/>
      <c r="AC32" s="928"/>
      <c r="AD32" s="559"/>
      <c r="AE32" s="559"/>
      <c r="AF32" s="48">
        <f t="shared" si="6"/>
        <v>-220.04081632653015</v>
      </c>
      <c r="AG32" s="563">
        <f t="shared" si="7"/>
        <v>0.89610915187604812</v>
      </c>
      <c r="AH32" s="943"/>
    </row>
    <row r="33" spans="1:34" ht="19.2" customHeight="1">
      <c r="A33" s="956"/>
      <c r="B33" s="121" t="s">
        <v>104</v>
      </c>
      <c r="C33" s="559"/>
      <c r="D33" s="42" t="s">
        <v>87</v>
      </c>
      <c r="E33" s="83"/>
      <c r="F33" s="273">
        <v>34.229999999999997</v>
      </c>
      <c r="G33" s="134">
        <v>2547</v>
      </c>
      <c r="H33" s="84">
        <f t="shared" si="22"/>
        <v>87183.81</v>
      </c>
      <c r="I33" s="55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2010.7894736842113</v>
      </c>
      <c r="O33" s="47">
        <f t="shared" si="24"/>
        <v>154.67611336032394</v>
      </c>
      <c r="P33" s="116">
        <f t="shared" si="18"/>
        <v>0</v>
      </c>
      <c r="Q33" s="49">
        <f t="shared" si="19"/>
        <v>-18.400809716599127</v>
      </c>
      <c r="R33" s="563">
        <f t="shared" si="20"/>
        <v>0.89368421052631619</v>
      </c>
      <c r="S33" s="927"/>
      <c r="T33" s="89">
        <v>0.19861111111111113</v>
      </c>
      <c r="U33" s="89">
        <v>0.25138888888888888</v>
      </c>
      <c r="V33" s="142">
        <v>6</v>
      </c>
      <c r="W33" s="90">
        <f t="shared" si="25"/>
        <v>75.999999999999972</v>
      </c>
      <c r="X33" s="123"/>
      <c r="Y33" s="123"/>
      <c r="Z33" s="124"/>
      <c r="AA33" s="124"/>
      <c r="AB33" s="928"/>
      <c r="AC33" s="928"/>
      <c r="AD33" s="559"/>
      <c r="AE33" s="559"/>
      <c r="AF33" s="48">
        <f t="shared" si="6"/>
        <v>-239.21052631578868</v>
      </c>
      <c r="AG33" s="125">
        <f t="shared" si="7"/>
        <v>0.89368421052631619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463</v>
      </c>
      <c r="H34" s="84">
        <f t="shared" si="22"/>
        <v>11695.380000000001</v>
      </c>
      <c r="I34" s="55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1851.9999999999966</v>
      </c>
      <c r="O34" s="47">
        <f t="shared" si="24"/>
        <v>264.5714285714281</v>
      </c>
      <c r="P34" s="116">
        <f t="shared" si="18"/>
        <v>0</v>
      </c>
      <c r="Q34" s="49">
        <f t="shared" si="19"/>
        <v>-49.714285714286177</v>
      </c>
      <c r="R34" s="563">
        <f t="shared" si="20"/>
        <v>0.84181818181818036</v>
      </c>
      <c r="S34" s="927"/>
      <c r="T34" s="89">
        <v>0.26666666666666666</v>
      </c>
      <c r="U34" s="89">
        <v>0.27708333333333335</v>
      </c>
      <c r="V34" s="137">
        <v>22</v>
      </c>
      <c r="W34" s="90">
        <f t="shared" si="25"/>
        <v>15.000000000000027</v>
      </c>
      <c r="X34" s="123">
        <v>0.25555555555555559</v>
      </c>
      <c r="Y34" s="123">
        <v>0.26527777777777778</v>
      </c>
      <c r="Z34" s="124"/>
      <c r="AA34" s="124"/>
      <c r="AB34" s="928"/>
      <c r="AC34" s="928"/>
      <c r="AD34" s="559"/>
      <c r="AE34" s="559"/>
      <c r="AF34" s="48">
        <f t="shared" si="6"/>
        <v>-348.00000000000341</v>
      </c>
      <c r="AG34" s="125">
        <f t="shared" si="7"/>
        <v>0.84181818181818024</v>
      </c>
      <c r="AH34" s="943"/>
    </row>
    <row r="35" spans="1:34" ht="19.2" customHeight="1">
      <c r="A35" s="956"/>
      <c r="B35" s="121" t="s">
        <v>103</v>
      </c>
      <c r="C35" s="41"/>
      <c r="D35" s="150" t="s">
        <v>60</v>
      </c>
      <c r="E35" s="43"/>
      <c r="F35" s="273">
        <v>43.14</v>
      </c>
      <c r="G35" s="137">
        <v>1439</v>
      </c>
      <c r="H35" s="84">
        <f t="shared" si="22"/>
        <v>62078.46</v>
      </c>
      <c r="I35" s="56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1288.6567164179105</v>
      </c>
      <c r="O35" s="47">
        <f t="shared" si="24"/>
        <v>80.541044776119406</v>
      </c>
      <c r="P35" s="116">
        <f t="shared" si="18"/>
        <v>-1</v>
      </c>
      <c r="Q35" s="49">
        <f t="shared" si="19"/>
        <v>-7.6942493415276516</v>
      </c>
      <c r="R35" s="563">
        <f t="shared" si="20"/>
        <v>0.91279850746268665</v>
      </c>
      <c r="S35" s="927"/>
      <c r="T35" s="89">
        <v>0.28125</v>
      </c>
      <c r="U35" s="89">
        <v>0.32777777777777778</v>
      </c>
      <c r="V35" s="134">
        <v>6</v>
      </c>
      <c r="W35" s="90">
        <f t="shared" si="25"/>
        <v>67</v>
      </c>
      <c r="X35" s="123"/>
      <c r="Y35" s="123"/>
      <c r="Z35" s="124"/>
      <c r="AA35" s="124"/>
      <c r="AB35" s="928"/>
      <c r="AC35" s="928"/>
      <c r="AD35" s="559">
        <v>1</v>
      </c>
      <c r="AE35" s="559"/>
      <c r="AF35" s="116">
        <f t="shared" si="6"/>
        <v>-211.3432835820895</v>
      </c>
      <c r="AG35" s="120">
        <f t="shared" si="7"/>
        <v>0.85910447761194031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2917</v>
      </c>
      <c r="H36" s="84">
        <f t="shared" si="22"/>
        <v>145587.47</v>
      </c>
      <c r="I36" s="55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1336.030534351145</v>
      </c>
      <c r="O36" s="47">
        <f t="shared" si="24"/>
        <v>78.59003143242029</v>
      </c>
      <c r="P36" s="116">
        <f t="shared" si="18"/>
        <v>0</v>
      </c>
      <c r="Q36" s="49">
        <f t="shared" si="19"/>
        <v>-13.468792096991479</v>
      </c>
      <c r="R36" s="563">
        <f t="shared" si="20"/>
        <v>0.85369363217325556</v>
      </c>
      <c r="S36" s="927"/>
      <c r="T36" s="89">
        <v>0.34236111111111112</v>
      </c>
      <c r="U36" s="89">
        <v>0.43333333333333335</v>
      </c>
      <c r="V36" s="134">
        <v>21</v>
      </c>
      <c r="W36" s="90">
        <f t="shared" si="25"/>
        <v>131</v>
      </c>
      <c r="X36" s="123">
        <v>0.33194444444444443</v>
      </c>
      <c r="Y36" s="123">
        <v>0.34097222222222223</v>
      </c>
      <c r="Z36" s="124"/>
      <c r="AA36" s="124"/>
      <c r="AB36" s="928"/>
      <c r="AC36" s="928"/>
      <c r="AD36" s="559"/>
      <c r="AE36" s="559"/>
      <c r="AF36" s="48">
        <f t="shared" si="6"/>
        <v>-228.96946564885502</v>
      </c>
      <c r="AG36" s="563">
        <f t="shared" si="7"/>
        <v>0.85369363217325556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740</v>
      </c>
      <c r="H37" s="84">
        <f t="shared" si="22"/>
        <v>34728.199999999997</v>
      </c>
      <c r="I37" s="559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2018.181818181818</v>
      </c>
      <c r="O37" s="47">
        <f t="shared" si="24"/>
        <v>118.71657754010694</v>
      </c>
      <c r="P37" s="116">
        <f t="shared" si="18"/>
        <v>-2</v>
      </c>
      <c r="Q37" s="49">
        <f t="shared" si="19"/>
        <v>-7.5992119335772657</v>
      </c>
      <c r="R37" s="563">
        <f t="shared" si="20"/>
        <v>0.93983957219251335</v>
      </c>
      <c r="S37" s="927"/>
      <c r="T37" s="89">
        <v>0.47361111111111109</v>
      </c>
      <c r="U37" s="89">
        <v>0.48888888888888887</v>
      </c>
      <c r="V37" s="134">
        <v>5</v>
      </c>
      <c r="W37" s="90">
        <f t="shared" si="25"/>
        <v>22</v>
      </c>
      <c r="X37" s="123"/>
      <c r="Y37" s="123"/>
      <c r="Z37" s="124"/>
      <c r="AA37" s="124"/>
      <c r="AB37" s="928"/>
      <c r="AC37" s="928"/>
      <c r="AD37" s="559"/>
      <c r="AE37" s="559"/>
      <c r="AF37" s="48">
        <f t="shared" si="6"/>
        <v>-381.81818181818198</v>
      </c>
      <c r="AG37" s="125">
        <f t="shared" si="7"/>
        <v>0.84090909090909083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59"/>
      <c r="J38" s="113"/>
      <c r="K38" s="94"/>
      <c r="L38" s="95"/>
      <c r="M38" s="569" t="s">
        <v>15</v>
      </c>
      <c r="N38" s="44"/>
      <c r="O38" s="47"/>
      <c r="P38" s="116"/>
      <c r="Q38" s="49"/>
      <c r="R38" s="563"/>
      <c r="S38" s="927"/>
      <c r="T38" s="151"/>
      <c r="U38" s="151"/>
      <c r="V38" s="559" t="s">
        <v>15</v>
      </c>
      <c r="W38" s="90">
        <f t="shared" si="25"/>
        <v>0</v>
      </c>
      <c r="X38" s="123"/>
      <c r="Y38" s="123"/>
      <c r="Z38" s="124"/>
      <c r="AA38" s="124"/>
      <c r="AB38" s="928"/>
      <c r="AC38" s="928"/>
      <c r="AD38" s="559"/>
      <c r="AE38" s="559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59"/>
      <c r="J39" s="113"/>
      <c r="K39" s="94"/>
      <c r="L39" s="95"/>
      <c r="M39" s="569" t="s">
        <v>15</v>
      </c>
      <c r="N39" s="44"/>
      <c r="O39" s="47"/>
      <c r="P39" s="116"/>
      <c r="Q39" s="49"/>
      <c r="R39" s="563"/>
      <c r="S39" s="927"/>
      <c r="T39" s="89"/>
      <c r="U39" s="89"/>
      <c r="V39" s="559"/>
      <c r="W39" s="90">
        <f t="shared" si="25"/>
        <v>0</v>
      </c>
      <c r="X39" s="123"/>
      <c r="Y39" s="123"/>
      <c r="Z39" s="124"/>
      <c r="AA39" s="124"/>
      <c r="AB39" s="928"/>
      <c r="AC39" s="928"/>
      <c r="AD39" s="559"/>
      <c r="AE39" s="559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61"/>
      <c r="J40" s="46"/>
      <c r="K40" s="44"/>
      <c r="L40" s="47"/>
      <c r="M40" s="572" t="s">
        <v>15</v>
      </c>
      <c r="N40" s="44"/>
      <c r="O40" s="47"/>
      <c r="P40" s="116"/>
      <c r="Q40" s="49"/>
      <c r="R40" s="563"/>
      <c r="S40" s="927"/>
      <c r="T40" s="89"/>
      <c r="U40" s="89"/>
      <c r="V40" s="559"/>
      <c r="W40" s="90">
        <f>(U40-T40)*24*60</f>
        <v>0</v>
      </c>
      <c r="X40" s="123"/>
      <c r="Y40" s="123"/>
      <c r="Z40" s="124"/>
      <c r="AA40" s="124"/>
      <c r="AB40" s="928"/>
      <c r="AC40" s="928"/>
      <c r="AD40" s="559"/>
      <c r="AE40" s="559"/>
      <c r="AF40" s="48">
        <f t="shared" si="6"/>
        <v>0</v>
      </c>
      <c r="AG40" s="563" t="e">
        <f t="shared" si="7"/>
        <v>#DIV/0!</v>
      </c>
      <c r="AH40" s="944"/>
    </row>
    <row r="41" spans="1:34" ht="19.2" customHeight="1">
      <c r="A41" s="956"/>
      <c r="B41" s="55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59"/>
      <c r="J41" s="87"/>
      <c r="K41" s="57"/>
      <c r="L41" s="86"/>
      <c r="M41" s="569" t="s">
        <v>15</v>
      </c>
      <c r="N41" s="57"/>
      <c r="O41" s="86"/>
      <c r="P41" s="54"/>
      <c r="Q41" s="88"/>
      <c r="R41" s="560"/>
      <c r="S41" s="927"/>
      <c r="T41" s="89"/>
      <c r="U41" s="89"/>
      <c r="V41" s="559"/>
      <c r="W41" s="90">
        <f>(U41-T41)*24*60</f>
        <v>0</v>
      </c>
      <c r="X41" s="123"/>
      <c r="Y41" s="123"/>
      <c r="Z41" s="124"/>
      <c r="AA41" s="124"/>
      <c r="AB41" s="928"/>
      <c r="AC41" s="928"/>
      <c r="AD41" s="559"/>
      <c r="AE41" s="559"/>
      <c r="AF41" s="48"/>
      <c r="AG41" s="129"/>
      <c r="AH41" s="944"/>
    </row>
    <row r="42" spans="1:34" ht="19.2" customHeight="1">
      <c r="A42" s="956"/>
      <c r="B42" s="55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59"/>
      <c r="J42" s="87"/>
      <c r="K42" s="57"/>
      <c r="L42" s="86"/>
      <c r="M42" s="569" t="s">
        <v>15</v>
      </c>
      <c r="N42" s="57"/>
      <c r="O42" s="86"/>
      <c r="P42" s="54"/>
      <c r="Q42" s="88"/>
      <c r="R42" s="560"/>
      <c r="S42" s="927"/>
      <c r="T42" s="89"/>
      <c r="U42" s="89"/>
      <c r="V42" s="559"/>
      <c r="W42" s="90">
        <f t="shared" si="25"/>
        <v>0</v>
      </c>
      <c r="X42" s="123"/>
      <c r="Y42" s="123"/>
      <c r="Z42" s="124"/>
      <c r="AA42" s="124"/>
      <c r="AB42" s="928"/>
      <c r="AC42" s="928"/>
      <c r="AD42" s="559"/>
      <c r="AE42" s="559"/>
      <c r="AF42" s="48"/>
      <c r="AG42" s="129"/>
      <c r="AH42" s="944"/>
    </row>
    <row r="43" spans="1:34" ht="19.2" customHeight="1">
      <c r="A43" s="956"/>
      <c r="B43" s="121">
        <v>0</v>
      </c>
      <c r="C43" s="100" t="s">
        <v>793</v>
      </c>
      <c r="D43" s="924" t="s">
        <v>789</v>
      </c>
      <c r="E43" s="924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v>162.448458735721</v>
      </c>
      <c r="M43" s="101">
        <f t="shared" ref="M43:O43" si="26">AVERAGE(M31:M42)</f>
        <v>13.428571428571429</v>
      </c>
      <c r="N43" s="101">
        <f t="shared" si="26"/>
        <v>1712.3804544077152</v>
      </c>
      <c r="O43" s="104">
        <f t="shared" si="26"/>
        <v>141.0255593617108</v>
      </c>
      <c r="P43" s="54">
        <f>M43-J43</f>
        <v>-0.42857142857142883</v>
      </c>
      <c r="Q43" s="88">
        <f>N43-K43</f>
        <v>-292.33383130657057</v>
      </c>
      <c r="R43" s="105">
        <f t="shared" ref="R43:R50" si="27">O43/L43</f>
        <v>0.86812494534736084</v>
      </c>
      <c r="S43" s="927"/>
      <c r="T43" s="89"/>
      <c r="U43" s="89"/>
      <c r="V43" s="559"/>
      <c r="W43" s="559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1</v>
      </c>
      <c r="AE43" s="107">
        <f>SUM(AE31:AE42)</f>
        <v>0</v>
      </c>
      <c r="AF43" s="48">
        <f t="shared" ref="AF43:AF54" si="28">N43-K43</f>
        <v>-292.33383130657057</v>
      </c>
      <c r="AG43" s="564">
        <f t="shared" si="7"/>
        <v>0.85417681043640037</v>
      </c>
      <c r="AH43" s="944"/>
    </row>
    <row r="44" spans="1:34" s="145" customFormat="1" ht="19.2" customHeight="1">
      <c r="A44" s="966" t="s">
        <v>794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1280</v>
      </c>
      <c r="H44" s="45">
        <f>F44*G44</f>
        <v>31654.400000000001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2194.2857142857147</v>
      </c>
      <c r="O44" s="138">
        <f t="shared" ref="O44:O50" si="30">N44/M44</f>
        <v>438.85714285714295</v>
      </c>
      <c r="P44" s="51">
        <f t="shared" ref="P44:P50" si="31">M44-J44</f>
        <v>1</v>
      </c>
      <c r="Q44" s="139">
        <f t="shared" ref="Q44:Q50" si="32">O44-L44</f>
        <v>-61.142857142857054</v>
      </c>
      <c r="R44" s="140">
        <f t="shared" si="27"/>
        <v>0.87771428571428589</v>
      </c>
      <c r="S44" s="943">
        <f>R56</f>
        <v>0.9222019429426761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928"/>
      <c r="AC44" s="928"/>
      <c r="AD44" s="559"/>
      <c r="AE44" s="559"/>
      <c r="AF44" s="144">
        <f t="shared" si="28"/>
        <v>194.28571428571468</v>
      </c>
      <c r="AG44" s="566">
        <f t="shared" si="7"/>
        <v>1.0971428571428574</v>
      </c>
      <c r="AH44" s="960">
        <f>AG56</f>
        <v>1.0082454240626662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1248</v>
      </c>
      <c r="H45" s="45">
        <f>F45*G45</f>
        <v>30863.040000000001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2139.428571428572</v>
      </c>
      <c r="O45" s="138">
        <f t="shared" si="30"/>
        <v>427.88571428571441</v>
      </c>
      <c r="P45" s="51">
        <f t="shared" si="31"/>
        <v>1</v>
      </c>
      <c r="Q45" s="139">
        <f t="shared" si="32"/>
        <v>-72.114285714285586</v>
      </c>
      <c r="R45" s="140">
        <f t="shared" si="27"/>
        <v>0.85577142857142885</v>
      </c>
      <c r="S45" s="943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928"/>
      <c r="AC45" s="928"/>
      <c r="AD45" s="559"/>
      <c r="AE45" s="559"/>
      <c r="AF45" s="144">
        <f t="shared" si="28"/>
        <v>139.42857142857201</v>
      </c>
      <c r="AG45" s="566">
        <f t="shared" si="7"/>
        <v>1.0697142857142861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1456</v>
      </c>
      <c r="H46" s="45">
        <f t="shared" ref="H46:H55" si="34">F46*G46</f>
        <v>45762.080000000002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1480.6779661016951</v>
      </c>
      <c r="O46" s="138">
        <f t="shared" si="30"/>
        <v>211.52542372881359</v>
      </c>
      <c r="P46" s="51">
        <f t="shared" si="31"/>
        <v>0</v>
      </c>
      <c r="Q46" s="139">
        <f t="shared" si="32"/>
        <v>-2.760290556900685</v>
      </c>
      <c r="R46" s="140">
        <f t="shared" si="27"/>
        <v>0.98711864406779681</v>
      </c>
      <c r="S46" s="943"/>
      <c r="T46" s="89">
        <v>0.19097222222222221</v>
      </c>
      <c r="U46" s="89">
        <v>0.23194444444444443</v>
      </c>
      <c r="V46" s="142">
        <v>20</v>
      </c>
      <c r="W46" s="143">
        <f t="shared" si="33"/>
        <v>58.999999999999993</v>
      </c>
      <c r="X46" s="123">
        <v>0.18124999999999999</v>
      </c>
      <c r="Y46" s="123">
        <v>0.18958333333333333</v>
      </c>
      <c r="Z46" s="124"/>
      <c r="AA46" s="124"/>
      <c r="AB46" s="928"/>
      <c r="AC46" s="928"/>
      <c r="AD46" s="559"/>
      <c r="AE46" s="559"/>
      <c r="AF46" s="144">
        <f t="shared" si="28"/>
        <v>-19.32203389830488</v>
      </c>
      <c r="AG46" s="566">
        <f t="shared" si="7"/>
        <v>0.9871186440677967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148</v>
      </c>
      <c r="E47" s="148"/>
      <c r="F47" s="280">
        <v>11.86</v>
      </c>
      <c r="G47" s="137">
        <v>1312</v>
      </c>
      <c r="H47" s="45">
        <f t="shared" si="34"/>
        <v>15560.32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1485.2830188679252</v>
      </c>
      <c r="O47" s="138">
        <f t="shared" si="30"/>
        <v>247.54716981132086</v>
      </c>
      <c r="P47" s="51">
        <f t="shared" si="31"/>
        <v>0</v>
      </c>
      <c r="Q47" s="139">
        <f t="shared" si="32"/>
        <v>-25.11949685534583</v>
      </c>
      <c r="R47" s="140">
        <f t="shared" si="27"/>
        <v>0.9078747059094896</v>
      </c>
      <c r="S47" s="943"/>
      <c r="T47" s="89">
        <v>0.24236111111111108</v>
      </c>
      <c r="U47" s="89">
        <v>0.27916666666666662</v>
      </c>
      <c r="V47" s="137">
        <v>15</v>
      </c>
      <c r="W47" s="143">
        <f t="shared" si="33"/>
        <v>52.999999999999972</v>
      </c>
      <c r="X47" s="123"/>
      <c r="Y47" s="123"/>
      <c r="Z47" s="124"/>
      <c r="AA47" s="124"/>
      <c r="AB47" s="928"/>
      <c r="AC47" s="928"/>
      <c r="AD47" s="559">
        <v>1</v>
      </c>
      <c r="AE47" s="559"/>
      <c r="AF47" s="144">
        <f t="shared" si="28"/>
        <v>-150.71698113207481</v>
      </c>
      <c r="AG47" s="566">
        <f t="shared" si="7"/>
        <v>0.90787470590948971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171</v>
      </c>
      <c r="E48" s="148"/>
      <c r="F48" s="280">
        <v>28.47</v>
      </c>
      <c r="G48" s="137">
        <v>677</v>
      </c>
      <c r="H48" s="45">
        <f t="shared" si="34"/>
        <v>19274.189999999999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1450.7142857142869</v>
      </c>
      <c r="O48" s="138">
        <f t="shared" si="30"/>
        <v>207.24489795918385</v>
      </c>
      <c r="P48" s="51">
        <f t="shared" si="31"/>
        <v>0</v>
      </c>
      <c r="Q48" s="139">
        <f t="shared" si="32"/>
        <v>-7.0408163265304324</v>
      </c>
      <c r="R48" s="140">
        <f t="shared" si="27"/>
        <v>0.96714285714285797</v>
      </c>
      <c r="S48" s="943"/>
      <c r="T48" s="89">
        <v>0.2895833333333333</v>
      </c>
      <c r="U48" s="89">
        <v>0.30902777777777773</v>
      </c>
      <c r="V48" s="134">
        <v>15</v>
      </c>
      <c r="W48" s="143">
        <f t="shared" si="33"/>
        <v>27.999999999999979</v>
      </c>
      <c r="X48" s="123"/>
      <c r="Y48" s="123"/>
      <c r="Z48" s="124"/>
      <c r="AA48" s="124"/>
      <c r="AB48" s="928"/>
      <c r="AC48" s="928"/>
      <c r="AD48" s="559"/>
      <c r="AE48" s="559"/>
      <c r="AF48" s="144">
        <f t="shared" si="28"/>
        <v>-49.285714285713084</v>
      </c>
      <c r="AG48" s="566">
        <f t="shared" si="7"/>
        <v>0.96714285714285797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3578.9</v>
      </c>
      <c r="H49" s="45">
        <f t="shared" si="34"/>
        <v>36111.101000000002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1491.2083333333335</v>
      </c>
      <c r="O49" s="138">
        <f t="shared" si="30"/>
        <v>248.53472222222226</v>
      </c>
      <c r="P49" s="51">
        <f t="shared" si="31"/>
        <v>0</v>
      </c>
      <c r="Q49" s="139">
        <f t="shared" si="32"/>
        <v>-1.465277777777743</v>
      </c>
      <c r="R49" s="140">
        <f t="shared" si="27"/>
        <v>0.99413888888888902</v>
      </c>
      <c r="S49" s="943"/>
      <c r="T49" s="89">
        <v>0.32986111111111105</v>
      </c>
      <c r="U49" s="89">
        <v>0.42986111111111103</v>
      </c>
      <c r="V49" s="134">
        <v>30</v>
      </c>
      <c r="W49" s="143">
        <f t="shared" si="33"/>
        <v>143.99999999999997</v>
      </c>
      <c r="X49" s="152">
        <v>0.31319444444444444</v>
      </c>
      <c r="Y49" s="152">
        <v>0.32847222222222222</v>
      </c>
      <c r="Z49" s="153"/>
      <c r="AA49" s="124"/>
      <c r="AB49" s="928"/>
      <c r="AC49" s="928"/>
      <c r="AD49" s="559"/>
      <c r="AE49" s="559"/>
      <c r="AF49" s="144">
        <f t="shared" si="28"/>
        <v>-8.7916666666665151</v>
      </c>
      <c r="AG49" s="566">
        <f t="shared" si="7"/>
        <v>0.99413888888888902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3303.6</v>
      </c>
      <c r="H50" s="45">
        <f t="shared" si="34"/>
        <v>33333.324000000001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1490.345864661655</v>
      </c>
      <c r="O50" s="138">
        <f t="shared" si="30"/>
        <v>248.39097744360916</v>
      </c>
      <c r="P50" s="51">
        <f t="shared" si="31"/>
        <v>0</v>
      </c>
      <c r="Q50" s="139">
        <f t="shared" si="32"/>
        <v>-1.6090225563908405</v>
      </c>
      <c r="R50" s="140">
        <f t="shared" si="27"/>
        <v>0.99356390977443665</v>
      </c>
      <c r="S50" s="943"/>
      <c r="T50" s="89">
        <v>0.45069444444444434</v>
      </c>
      <c r="U50" s="89">
        <v>0.5430555555555554</v>
      </c>
      <c r="V50" s="134">
        <v>30</v>
      </c>
      <c r="W50" s="143">
        <f t="shared" si="33"/>
        <v>132.99999999999991</v>
      </c>
      <c r="X50" s="152">
        <v>0.43402777777777773</v>
      </c>
      <c r="Y50" s="152">
        <v>0.44930555555555557</v>
      </c>
      <c r="Z50" s="153"/>
      <c r="AA50" s="153"/>
      <c r="AB50" s="928"/>
      <c r="AC50" s="928"/>
      <c r="AD50" s="559"/>
      <c r="AE50" s="559"/>
      <c r="AF50" s="144">
        <f t="shared" si="28"/>
        <v>-9.6541353383449859</v>
      </c>
      <c r="AG50" s="566">
        <f t="shared" si="7"/>
        <v>0.99356390977443665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559"/>
      <c r="AE51" s="559"/>
      <c r="AF51" s="144">
        <f t="shared" si="28"/>
        <v>0</v>
      </c>
      <c r="AG51" s="566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559"/>
      <c r="AE52" s="559"/>
      <c r="AF52" s="144">
        <f t="shared" si="28"/>
        <v>0</v>
      </c>
      <c r="AG52" s="566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6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559"/>
      <c r="AE53" s="559"/>
      <c r="AF53" s="144">
        <f t="shared" si="28"/>
        <v>0</v>
      </c>
      <c r="AG53" s="566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6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559"/>
      <c r="AE54" s="559"/>
      <c r="AF54" s="144">
        <f t="shared" si="28"/>
        <v>0</v>
      </c>
      <c r="AG54" s="566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6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559"/>
      <c r="AE55" s="559"/>
      <c r="AF55" s="144"/>
      <c r="AG55" s="566"/>
      <c r="AH55" s="960"/>
    </row>
    <row r="56" spans="1:34" ht="19.2" customHeight="1">
      <c r="A56" s="968"/>
      <c r="B56" s="157">
        <v>0</v>
      </c>
      <c r="C56" s="265" t="s">
        <v>795</v>
      </c>
      <c r="D56" s="965" t="s">
        <v>789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1675.9919649133117</v>
      </c>
      <c r="O56" s="104">
        <f t="shared" si="35"/>
        <v>289.99800690114387</v>
      </c>
      <c r="P56" s="158">
        <f>M56-J56</f>
        <v>0.28571428571428559</v>
      </c>
      <c r="Q56" s="117">
        <f>N56-K56</f>
        <v>13.706250627597456</v>
      </c>
      <c r="R56" s="159">
        <f t="shared" ref="R56:R61" si="36">O56/L56</f>
        <v>0.9222019429426761</v>
      </c>
      <c r="S56" s="943"/>
      <c r="T56" s="160"/>
      <c r="U56" s="160"/>
      <c r="V56" s="5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1</v>
      </c>
      <c r="AE56" s="107">
        <f>SUM(AE44:AE55)</f>
        <v>0</v>
      </c>
      <c r="AF56" s="162">
        <f>N56-K56</f>
        <v>13.706250627597456</v>
      </c>
      <c r="AG56" s="560">
        <f>N56/K56</f>
        <v>1.0082454240626662</v>
      </c>
      <c r="AH56" s="960"/>
    </row>
    <row r="57" spans="1:34" ht="19.2" customHeight="1">
      <c r="A57" s="955" t="s">
        <v>796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933</v>
      </c>
      <c r="H57" s="84">
        <f t="shared" ref="H57:H66" si="37">F57*G57</f>
        <v>26366.58</v>
      </c>
      <c r="I57" s="559"/>
      <c r="J57" s="87">
        <v>7</v>
      </c>
      <c r="K57" s="57">
        <v>1500</v>
      </c>
      <c r="L57" s="86">
        <v>214.28571428571428</v>
      </c>
      <c r="M57" s="569">
        <v>7</v>
      </c>
      <c r="N57" s="57">
        <f t="shared" ref="N57:N61" si="38">G57/W57*60</f>
        <v>1473.1578947368425</v>
      </c>
      <c r="O57" s="86">
        <f t="shared" ref="O57:O61" si="39">N57/M57</f>
        <v>210.45112781954893</v>
      </c>
      <c r="P57" s="165">
        <f t="shared" ref="P57:P61" si="40">M57-J57</f>
        <v>0</v>
      </c>
      <c r="Q57" s="49">
        <f t="shared" ref="Q57:Q61" si="41">O57-L57</f>
        <v>-3.8345864661653479</v>
      </c>
      <c r="R57" s="563">
        <f t="shared" si="36"/>
        <v>0.98210526315789504</v>
      </c>
      <c r="S57" s="943">
        <f>R69</f>
        <v>0.99510895882617134</v>
      </c>
      <c r="T57" s="50">
        <v>0.125</v>
      </c>
      <c r="U57" s="50">
        <v>0.15138888888888888</v>
      </c>
      <c r="V57" s="561">
        <v>5</v>
      </c>
      <c r="W57" s="571">
        <f>(U57-T57)*24*60</f>
        <v>37.999999999999986</v>
      </c>
      <c r="X57" s="53"/>
      <c r="Y57" s="53"/>
      <c r="Z57" s="54"/>
      <c r="AA57" s="54"/>
      <c r="AB57" s="928"/>
      <c r="AC57" s="928"/>
      <c r="AD57" s="559"/>
      <c r="AE57" s="559"/>
      <c r="AF57" s="48">
        <f t="shared" si="6"/>
        <v>-26.842105263157464</v>
      </c>
      <c r="AG57" s="562">
        <f t="shared" si="7"/>
        <v>0.98210526315789504</v>
      </c>
      <c r="AH57" s="942">
        <f>AG69</f>
        <v>0.99495351775047036</v>
      </c>
    </row>
    <row r="58" spans="1:34" ht="19.2" customHeight="1">
      <c r="A58" s="956"/>
      <c r="B58" s="121" t="s">
        <v>103</v>
      </c>
      <c r="C58" s="559"/>
      <c r="D58" s="42" t="s">
        <v>67</v>
      </c>
      <c r="E58" s="43"/>
      <c r="F58" s="273">
        <v>27.88</v>
      </c>
      <c r="G58" s="44">
        <v>2695</v>
      </c>
      <c r="H58" s="45">
        <f t="shared" si="37"/>
        <v>75136.599999999991</v>
      </c>
      <c r="I58" s="561"/>
      <c r="J58" s="46">
        <v>7</v>
      </c>
      <c r="K58" s="44">
        <v>1500</v>
      </c>
      <c r="L58" s="86">
        <v>214.28571428571428</v>
      </c>
      <c r="M58" s="572">
        <v>7</v>
      </c>
      <c r="N58" s="44">
        <f t="shared" si="38"/>
        <v>1497.2222222222226</v>
      </c>
      <c r="O58" s="47">
        <f t="shared" si="39"/>
        <v>213.88888888888894</v>
      </c>
      <c r="P58" s="165">
        <f t="shared" si="40"/>
        <v>0</v>
      </c>
      <c r="Q58" s="49">
        <f t="shared" si="41"/>
        <v>-0.39682539682533502</v>
      </c>
      <c r="R58" s="563">
        <f t="shared" si="36"/>
        <v>0.99814814814814845</v>
      </c>
      <c r="S58" s="943"/>
      <c r="T58" s="50">
        <v>0.16527777777777777</v>
      </c>
      <c r="U58" s="50">
        <v>0.24027777777777776</v>
      </c>
      <c r="V58" s="561">
        <v>20</v>
      </c>
      <c r="W58" s="571">
        <f>(U58-T58)*24*60</f>
        <v>107.99999999999997</v>
      </c>
      <c r="X58" s="53">
        <v>0.15555555555555556</v>
      </c>
      <c r="Y58" s="53">
        <v>0.16388888888888889</v>
      </c>
      <c r="Z58" s="54"/>
      <c r="AA58" s="54"/>
      <c r="AB58" s="961"/>
      <c r="AC58" s="962"/>
      <c r="AD58" s="559"/>
      <c r="AE58" s="559"/>
      <c r="AF58" s="48">
        <f t="shared" si="6"/>
        <v>-2.7777777777773736</v>
      </c>
      <c r="AG58" s="563">
        <f t="shared" si="7"/>
        <v>0.99814814814814845</v>
      </c>
      <c r="AH58" s="943"/>
    </row>
    <row r="59" spans="1:34" ht="19.2" customHeight="1">
      <c r="A59" s="956"/>
      <c r="B59" s="121" t="s">
        <v>103</v>
      </c>
      <c r="C59" s="559"/>
      <c r="D59" s="42" t="s">
        <v>68</v>
      </c>
      <c r="E59" s="43"/>
      <c r="F59" s="273">
        <v>28</v>
      </c>
      <c r="G59" s="44">
        <v>2724</v>
      </c>
      <c r="H59" s="45">
        <f t="shared" si="37"/>
        <v>76272</v>
      </c>
      <c r="I59" s="561"/>
      <c r="J59" s="46">
        <v>7</v>
      </c>
      <c r="K59" s="44">
        <v>1500</v>
      </c>
      <c r="L59" s="86">
        <v>214.28571428571428</v>
      </c>
      <c r="M59" s="572">
        <v>7</v>
      </c>
      <c r="N59" s="44">
        <f t="shared" si="38"/>
        <v>1499.4495412844035</v>
      </c>
      <c r="O59" s="47">
        <f t="shared" si="39"/>
        <v>214.20707732634335</v>
      </c>
      <c r="P59" s="165">
        <f t="shared" si="40"/>
        <v>0</v>
      </c>
      <c r="Q59" s="49">
        <f t="shared" si="41"/>
        <v>-7.8636959370925297E-2</v>
      </c>
      <c r="R59" s="563">
        <f t="shared" si="36"/>
        <v>0.9996330275229357</v>
      </c>
      <c r="S59" s="943"/>
      <c r="T59" s="50">
        <v>0.25763888888888886</v>
      </c>
      <c r="U59" s="50">
        <v>0.33333333333333331</v>
      </c>
      <c r="V59" s="142">
        <v>25</v>
      </c>
      <c r="W59" s="571">
        <f t="shared" ref="W59:W69" si="42">(U59-T59)*24*60</f>
        <v>109.00000000000001</v>
      </c>
      <c r="X59" s="53">
        <v>0.24444444444444446</v>
      </c>
      <c r="Y59" s="53">
        <v>0.25625000000000003</v>
      </c>
      <c r="Z59" s="54"/>
      <c r="AA59" s="54"/>
      <c r="AB59" s="928"/>
      <c r="AC59" s="928"/>
      <c r="AD59" s="559"/>
      <c r="AE59" s="559"/>
      <c r="AF59" s="48">
        <f t="shared" si="6"/>
        <v>-0.5504587155965055</v>
      </c>
      <c r="AG59" s="563">
        <f t="shared" si="7"/>
        <v>0.9996330275229357</v>
      </c>
      <c r="AH59" s="943"/>
    </row>
    <row r="60" spans="1:34" ht="19.2" customHeight="1">
      <c r="A60" s="956"/>
      <c r="B60" s="121" t="s">
        <v>105</v>
      </c>
      <c r="C60" s="559"/>
      <c r="D60" s="42" t="s">
        <v>64</v>
      </c>
      <c r="E60" s="43"/>
      <c r="F60" s="273">
        <v>10.09</v>
      </c>
      <c r="G60" s="44">
        <v>3165.9500000000003</v>
      </c>
      <c r="H60" s="45">
        <f t="shared" si="37"/>
        <v>31944.435500000003</v>
      </c>
      <c r="I60" s="56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1495.7244094488187</v>
      </c>
      <c r="O60" s="47">
        <f t="shared" si="39"/>
        <v>249.28740157480311</v>
      </c>
      <c r="P60" s="165">
        <f t="shared" si="40"/>
        <v>0</v>
      </c>
      <c r="Q60" s="49">
        <f t="shared" si="41"/>
        <v>-0.71259842519688732</v>
      </c>
      <c r="R60" s="563">
        <f t="shared" si="36"/>
        <v>0.99714960629921245</v>
      </c>
      <c r="S60" s="943"/>
      <c r="T60" s="50">
        <v>0.35416666666666663</v>
      </c>
      <c r="U60" s="50">
        <v>0.44236111111111109</v>
      </c>
      <c r="V60" s="142">
        <v>30</v>
      </c>
      <c r="W60" s="571">
        <f t="shared" si="42"/>
        <v>127.00000000000003</v>
      </c>
      <c r="X60" s="53">
        <v>0.33749999999999997</v>
      </c>
      <c r="Y60" s="53">
        <v>0.3527777777777778</v>
      </c>
      <c r="Z60" s="54"/>
      <c r="AA60" s="54"/>
      <c r="AB60" s="928"/>
      <c r="AC60" s="928"/>
      <c r="AD60" s="559"/>
      <c r="AE60" s="559"/>
      <c r="AF60" s="48">
        <f t="shared" si="6"/>
        <v>-4.2755905511812671</v>
      </c>
      <c r="AG60" s="562">
        <f t="shared" si="7"/>
        <v>0.99714960629921245</v>
      </c>
      <c r="AH60" s="943"/>
    </row>
    <row r="61" spans="1:34" ht="19.2" customHeight="1">
      <c r="A61" s="956"/>
      <c r="B61" s="121" t="s">
        <v>105</v>
      </c>
      <c r="C61" s="559"/>
      <c r="D61" s="42" t="s">
        <v>64</v>
      </c>
      <c r="E61" s="43"/>
      <c r="F61" s="273">
        <v>10.09</v>
      </c>
      <c r="G61" s="44">
        <v>3716.55</v>
      </c>
      <c r="H61" s="45">
        <f t="shared" si="37"/>
        <v>37499.989500000003</v>
      </c>
      <c r="I61" s="56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1496.5973154362414</v>
      </c>
      <c r="O61" s="47">
        <f t="shared" si="39"/>
        <v>249.43288590604024</v>
      </c>
      <c r="P61" s="165">
        <f t="shared" si="40"/>
        <v>0</v>
      </c>
      <c r="Q61" s="49">
        <f t="shared" si="41"/>
        <v>-0.5671140939597592</v>
      </c>
      <c r="R61" s="563">
        <f t="shared" si="36"/>
        <v>0.99773154362416094</v>
      </c>
      <c r="S61" s="943"/>
      <c r="T61" s="50">
        <v>0.46319444444444441</v>
      </c>
      <c r="U61" s="50">
        <v>0.56666666666666665</v>
      </c>
      <c r="V61" s="142">
        <v>30</v>
      </c>
      <c r="W61" s="571">
        <f t="shared" si="42"/>
        <v>149.00000000000003</v>
      </c>
      <c r="X61" s="53">
        <v>0.4465277777777778</v>
      </c>
      <c r="Y61" s="53">
        <v>0.46180555555555558</v>
      </c>
      <c r="Z61" s="54"/>
      <c r="AA61" s="54"/>
      <c r="AB61" s="928"/>
      <c r="AC61" s="928"/>
      <c r="AD61" s="559"/>
      <c r="AE61" s="559"/>
      <c r="AF61" s="48">
        <f t="shared" si="6"/>
        <v>-3.4026845637586121</v>
      </c>
      <c r="AG61" s="563">
        <f t="shared" si="7"/>
        <v>0.99773154362416094</v>
      </c>
      <c r="AH61" s="943"/>
    </row>
    <row r="62" spans="1:34" ht="19.2" customHeight="1">
      <c r="A62" s="956"/>
      <c r="B62" s="121">
        <v>0</v>
      </c>
      <c r="C62" s="559"/>
      <c r="D62" s="42"/>
      <c r="E62" s="43"/>
      <c r="F62" s="273" t="s">
        <v>106</v>
      </c>
      <c r="G62" s="134"/>
      <c r="H62" s="45">
        <f t="shared" si="37"/>
        <v>0</v>
      </c>
      <c r="I62" s="561"/>
      <c r="J62" s="46"/>
      <c r="K62" s="44"/>
      <c r="L62" s="86"/>
      <c r="M62" s="62"/>
      <c r="N62" s="44"/>
      <c r="O62" s="47"/>
      <c r="P62" s="165"/>
      <c r="Q62" s="49"/>
      <c r="R62" s="563"/>
      <c r="S62" s="943"/>
      <c r="T62" s="166"/>
      <c r="U62" s="166"/>
      <c r="V62" s="142"/>
      <c r="W62" s="571">
        <f t="shared" si="42"/>
        <v>0</v>
      </c>
      <c r="X62" s="53"/>
      <c r="Y62" s="53"/>
      <c r="Z62" s="54"/>
      <c r="AA62" s="54"/>
      <c r="AB62" s="928"/>
      <c r="AC62" s="928"/>
      <c r="AD62" s="559"/>
      <c r="AE62" s="559"/>
      <c r="AF62" s="48">
        <f t="shared" si="6"/>
        <v>0</v>
      </c>
      <c r="AG62" s="563" t="e">
        <f t="shared" si="7"/>
        <v>#DIV/0!</v>
      </c>
      <c r="AH62" s="943"/>
    </row>
    <row r="63" spans="1:34" ht="19.2" customHeight="1">
      <c r="A63" s="956"/>
      <c r="B63" s="121">
        <v>0</v>
      </c>
      <c r="C63" s="559"/>
      <c r="D63" s="42"/>
      <c r="E63" s="43"/>
      <c r="F63" s="273" t="s">
        <v>106</v>
      </c>
      <c r="G63" s="134"/>
      <c r="H63" s="45">
        <f t="shared" si="37"/>
        <v>0</v>
      </c>
      <c r="I63" s="561"/>
      <c r="J63" s="46"/>
      <c r="K63" s="44"/>
      <c r="L63" s="86"/>
      <c r="M63" s="62" t="s">
        <v>15</v>
      </c>
      <c r="N63" s="44"/>
      <c r="O63" s="47"/>
      <c r="P63" s="165"/>
      <c r="Q63" s="49"/>
      <c r="R63" s="563"/>
      <c r="S63" s="943"/>
      <c r="T63" s="166"/>
      <c r="U63" s="166"/>
      <c r="V63" s="142"/>
      <c r="W63" s="571">
        <f t="shared" si="42"/>
        <v>0</v>
      </c>
      <c r="X63" s="53"/>
      <c r="Y63" s="53"/>
      <c r="Z63" s="54"/>
      <c r="AA63" s="54"/>
      <c r="AB63" s="928"/>
      <c r="AC63" s="928"/>
      <c r="AD63" s="559"/>
      <c r="AE63" s="559"/>
      <c r="AF63" s="48">
        <f t="shared" si="6"/>
        <v>0</v>
      </c>
      <c r="AG63" s="562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61"/>
      <c r="J64" s="167"/>
      <c r="K64" s="61"/>
      <c r="L64" s="86"/>
      <c r="M64" s="62"/>
      <c r="N64" s="44"/>
      <c r="O64" s="47"/>
      <c r="P64" s="165"/>
      <c r="Q64" s="49"/>
      <c r="R64" s="563"/>
      <c r="S64" s="943"/>
      <c r="T64" s="166"/>
      <c r="U64" s="166"/>
      <c r="V64" s="142"/>
      <c r="W64" s="571">
        <f t="shared" si="42"/>
        <v>0</v>
      </c>
      <c r="X64" s="561"/>
      <c r="Y64" s="561"/>
      <c r="Z64" s="54"/>
      <c r="AA64" s="54"/>
      <c r="AB64" s="928"/>
      <c r="AC64" s="928"/>
      <c r="AD64" s="559"/>
      <c r="AE64" s="559"/>
      <c r="AF64" s="48">
        <f t="shared" si="6"/>
        <v>0</v>
      </c>
      <c r="AG64" s="563" t="e">
        <f t="shared" si="7"/>
        <v>#DIV/0!</v>
      </c>
      <c r="AH64" s="943"/>
    </row>
    <row r="65" spans="1:34" ht="19.2" customHeight="1">
      <c r="A65" s="957"/>
      <c r="B65" s="97">
        <v>0</v>
      </c>
      <c r="C65" s="567"/>
      <c r="D65" s="42"/>
      <c r="E65" s="43"/>
      <c r="F65" s="273" t="s">
        <v>106</v>
      </c>
      <c r="G65" s="134"/>
      <c r="H65" s="45">
        <f t="shared" si="37"/>
        <v>0</v>
      </c>
      <c r="I65" s="561"/>
      <c r="J65" s="167"/>
      <c r="K65" s="61"/>
      <c r="L65" s="86"/>
      <c r="M65" s="62"/>
      <c r="N65" s="61"/>
      <c r="O65" s="77"/>
      <c r="P65" s="48"/>
      <c r="Q65" s="49"/>
      <c r="R65" s="563"/>
      <c r="S65" s="943"/>
      <c r="T65" s="166"/>
      <c r="U65" s="166"/>
      <c r="V65" s="142"/>
      <c r="W65" s="571">
        <f t="shared" si="42"/>
        <v>0</v>
      </c>
      <c r="X65" s="561"/>
      <c r="Y65" s="561"/>
      <c r="Z65" s="54"/>
      <c r="AA65" s="54"/>
      <c r="AB65" s="928"/>
      <c r="AC65" s="928"/>
      <c r="AD65" s="559"/>
      <c r="AE65" s="559"/>
      <c r="AF65" s="48">
        <f t="shared" si="6"/>
        <v>0</v>
      </c>
      <c r="AG65" s="563" t="e">
        <f t="shared" si="7"/>
        <v>#DIV/0!</v>
      </c>
      <c r="AH65" s="943"/>
    </row>
    <row r="66" spans="1:34" ht="19.2" customHeight="1">
      <c r="A66" s="957"/>
      <c r="B66" s="97">
        <v>0</v>
      </c>
      <c r="C66" s="567"/>
      <c r="D66" s="42"/>
      <c r="E66" s="43"/>
      <c r="F66" s="273" t="s">
        <v>106</v>
      </c>
      <c r="G66" s="134"/>
      <c r="H66" s="45">
        <f t="shared" si="37"/>
        <v>0</v>
      </c>
      <c r="I66" s="561"/>
      <c r="J66" s="167"/>
      <c r="K66" s="61"/>
      <c r="L66" s="86"/>
      <c r="M66" s="62"/>
      <c r="N66" s="61"/>
      <c r="O66" s="77"/>
      <c r="P66" s="48"/>
      <c r="Q66" s="49"/>
      <c r="R66" s="563"/>
      <c r="S66" s="943"/>
      <c r="T66" s="166"/>
      <c r="U66" s="166"/>
      <c r="V66" s="142"/>
      <c r="W66" s="571">
        <f t="shared" si="42"/>
        <v>0</v>
      </c>
      <c r="X66" s="561"/>
      <c r="Y66" s="561"/>
      <c r="Z66" s="54"/>
      <c r="AA66" s="54"/>
      <c r="AB66" s="928"/>
      <c r="AC66" s="928"/>
      <c r="AD66" s="559"/>
      <c r="AE66" s="559"/>
      <c r="AF66" s="48">
        <f t="shared" si="6"/>
        <v>0</v>
      </c>
      <c r="AG66" s="562" t="e">
        <f t="shared" si="7"/>
        <v>#DIV/0!</v>
      </c>
      <c r="AH66" s="943"/>
    </row>
    <row r="67" spans="1:34" ht="19.2" customHeight="1">
      <c r="A67" s="957"/>
      <c r="B67" s="97">
        <v>0</v>
      </c>
      <c r="C67" s="567"/>
      <c r="D67" s="42"/>
      <c r="E67" s="43"/>
      <c r="F67" s="273" t="s">
        <v>106</v>
      </c>
      <c r="G67" s="134"/>
      <c r="H67" s="45">
        <f>F67*G67</f>
        <v>0</v>
      </c>
      <c r="I67" s="561"/>
      <c r="J67" s="167"/>
      <c r="K67" s="61"/>
      <c r="L67" s="86"/>
      <c r="M67" s="62"/>
      <c r="N67" s="61"/>
      <c r="O67" s="77"/>
      <c r="P67" s="48"/>
      <c r="Q67" s="49"/>
      <c r="R67" s="563"/>
      <c r="S67" s="943"/>
      <c r="T67" s="166"/>
      <c r="U67" s="166"/>
      <c r="V67" s="142"/>
      <c r="W67" s="571">
        <f t="shared" si="42"/>
        <v>0</v>
      </c>
      <c r="X67" s="561"/>
      <c r="Y67" s="561"/>
      <c r="Z67" s="54"/>
      <c r="AA67" s="54"/>
      <c r="AB67" s="928"/>
      <c r="AC67" s="928"/>
      <c r="AD67" s="559"/>
      <c r="AE67" s="559"/>
      <c r="AF67" s="48">
        <f t="shared" si="6"/>
        <v>0</v>
      </c>
      <c r="AG67" s="563" t="e">
        <f t="shared" si="7"/>
        <v>#DIV/0!</v>
      </c>
      <c r="AH67" s="943"/>
    </row>
    <row r="68" spans="1:34" ht="19.2" customHeight="1">
      <c r="A68" s="957"/>
      <c r="B68" s="561">
        <v>0</v>
      </c>
      <c r="C68" s="567"/>
      <c r="D68" s="42"/>
      <c r="E68" s="43"/>
      <c r="F68" s="280" t="s">
        <v>106</v>
      </c>
      <c r="G68" s="134"/>
      <c r="H68" s="45">
        <f>F68*G68</f>
        <v>0</v>
      </c>
      <c r="I68" s="561"/>
      <c r="J68" s="167"/>
      <c r="K68" s="61"/>
      <c r="L68" s="86"/>
      <c r="M68" s="62"/>
      <c r="N68" s="61"/>
      <c r="O68" s="77"/>
      <c r="P68" s="48"/>
      <c r="Q68" s="49"/>
      <c r="R68" s="563"/>
      <c r="S68" s="943"/>
      <c r="T68" s="166"/>
      <c r="U68" s="166"/>
      <c r="V68" s="142"/>
      <c r="W68" s="571">
        <f t="shared" si="42"/>
        <v>0</v>
      </c>
      <c r="X68" s="561"/>
      <c r="Y68" s="561"/>
      <c r="Z68" s="54"/>
      <c r="AA68" s="54"/>
      <c r="AB68" s="928"/>
      <c r="AC68" s="928"/>
      <c r="AD68" s="559"/>
      <c r="AE68" s="559"/>
      <c r="AF68" s="48"/>
      <c r="AG68" s="563"/>
      <c r="AH68" s="943"/>
    </row>
    <row r="69" spans="1:34" ht="19.2" customHeight="1">
      <c r="A69" s="957"/>
      <c r="B69" s="168">
        <v>0</v>
      </c>
      <c r="C69" s="6" t="s">
        <v>797</v>
      </c>
      <c r="D69" s="924" t="s">
        <v>789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1492.4302766257056</v>
      </c>
      <c r="O69" s="73">
        <f t="shared" si="43"/>
        <v>227.45347630312489</v>
      </c>
      <c r="P69" s="48">
        <f>M69-J69</f>
        <v>0</v>
      </c>
      <c r="Q69" s="49">
        <f>N69-K69</f>
        <v>-7.5697233742944263</v>
      </c>
      <c r="R69" s="172">
        <f t="shared" ref="R69:R75" si="44">O69/L69</f>
        <v>0.99510895882617134</v>
      </c>
      <c r="S69" s="943"/>
      <c r="T69" s="141"/>
      <c r="U69" s="141"/>
      <c r="V69" s="44"/>
      <c r="W69" s="57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0</v>
      </c>
      <c r="AF69" s="48">
        <f t="shared" si="6"/>
        <v>-7.5697233742944263</v>
      </c>
      <c r="AG69" s="563">
        <f t="shared" si="7"/>
        <v>0.99495351775047036</v>
      </c>
      <c r="AH69" s="943"/>
    </row>
    <row r="70" spans="1:34" ht="19.2" customHeight="1">
      <c r="A70" s="958" t="s">
        <v>798</v>
      </c>
      <c r="B70" s="561" t="s">
        <v>105</v>
      </c>
      <c r="C70" s="97"/>
      <c r="D70" s="42" t="s">
        <v>115</v>
      </c>
      <c r="E70" s="43"/>
      <c r="F70" s="273">
        <v>54.09</v>
      </c>
      <c r="G70" s="57">
        <v>407.20000000000005</v>
      </c>
      <c r="H70" s="45">
        <f>F70*G70</f>
        <v>22025.448000000004</v>
      </c>
      <c r="I70" s="561"/>
      <c r="J70" s="46">
        <v>16</v>
      </c>
      <c r="K70" s="44">
        <v>1500</v>
      </c>
      <c r="L70" s="47">
        <v>93.75</v>
      </c>
      <c r="M70" s="572">
        <v>17</v>
      </c>
      <c r="N70" s="44">
        <f t="shared" ref="N70:N75" si="45">G70/W70*60</f>
        <v>1357.3333333333323</v>
      </c>
      <c r="O70" s="47">
        <f t="shared" ref="O70:O75" si="46">N70/M70</f>
        <v>79.843137254901904</v>
      </c>
      <c r="P70" s="48">
        <f t="shared" ref="P70:P75" si="47">M70-J70</f>
        <v>1</v>
      </c>
      <c r="Q70" s="49">
        <f t="shared" ref="Q70:Q75" si="48">O70-L70</f>
        <v>-13.906862745098096</v>
      </c>
      <c r="R70" s="563">
        <f t="shared" si="44"/>
        <v>0.85166013071895363</v>
      </c>
      <c r="S70" s="943">
        <f>R82</f>
        <v>0.91811903392118621</v>
      </c>
      <c r="T70" s="50">
        <v>0.25</v>
      </c>
      <c r="U70" s="50">
        <v>0.26250000000000001</v>
      </c>
      <c r="V70" s="561">
        <v>5</v>
      </c>
      <c r="W70" s="571">
        <f>(U70-T70)*24*60</f>
        <v>18.000000000000014</v>
      </c>
      <c r="X70" s="561"/>
      <c r="Y70" s="561"/>
      <c r="Z70" s="54"/>
      <c r="AA70" s="54"/>
      <c r="AB70" s="928"/>
      <c r="AC70" s="928"/>
      <c r="AD70" s="559"/>
      <c r="AE70" s="559"/>
      <c r="AF70" s="48">
        <f t="shared" si="6"/>
        <v>-142.66666666666765</v>
      </c>
      <c r="AG70" s="563">
        <f t="shared" si="7"/>
        <v>0.90488888888888819</v>
      </c>
      <c r="AH70" s="943">
        <f>AG82</f>
        <v>0.92756593597302583</v>
      </c>
    </row>
    <row r="71" spans="1:34" ht="19.2" customHeight="1">
      <c r="A71" s="958"/>
      <c r="B71" s="561" t="s">
        <v>101</v>
      </c>
      <c r="C71" s="41"/>
      <c r="D71" s="173" t="s">
        <v>183</v>
      </c>
      <c r="E71" s="43"/>
      <c r="F71" s="273">
        <v>65.27</v>
      </c>
      <c r="G71" s="44">
        <v>626</v>
      </c>
      <c r="H71" s="45">
        <f>F71*G71</f>
        <v>40859.019999999997</v>
      </c>
      <c r="I71" s="561"/>
      <c r="J71" s="46">
        <v>18</v>
      </c>
      <c r="K71" s="174">
        <v>1440</v>
      </c>
      <c r="L71" s="47">
        <v>80</v>
      </c>
      <c r="M71" s="569">
        <v>18</v>
      </c>
      <c r="N71" s="44">
        <f t="shared" si="45"/>
        <v>1341.4285714285725</v>
      </c>
      <c r="O71" s="47">
        <f t="shared" si="46"/>
        <v>74.523809523809575</v>
      </c>
      <c r="P71" s="48">
        <f t="shared" si="47"/>
        <v>0</v>
      </c>
      <c r="Q71" s="49">
        <f t="shared" si="48"/>
        <v>-5.4761904761904248</v>
      </c>
      <c r="R71" s="563">
        <f t="shared" si="44"/>
        <v>0.93154761904761973</v>
      </c>
      <c r="S71" s="943"/>
      <c r="T71" s="50">
        <v>0.2673611111111111</v>
      </c>
      <c r="U71" s="50">
        <v>0.28680555555555554</v>
      </c>
      <c r="V71" s="561">
        <v>7</v>
      </c>
      <c r="W71" s="571">
        <f t="shared" ref="W71:W81" si="49">(U71-T71)*24*60</f>
        <v>27.999999999999979</v>
      </c>
      <c r="X71" s="53"/>
      <c r="Y71" s="53"/>
      <c r="Z71" s="54"/>
      <c r="AA71" s="54"/>
      <c r="AB71" s="928"/>
      <c r="AC71" s="928"/>
      <c r="AD71" s="559"/>
      <c r="AE71" s="559"/>
      <c r="AF71" s="48">
        <f>N71-K71</f>
        <v>-98.571428571427532</v>
      </c>
      <c r="AG71" s="563">
        <f>N71/K71</f>
        <v>0.93154761904761973</v>
      </c>
      <c r="AH71" s="943"/>
    </row>
    <row r="72" spans="1:34" ht="19.2" customHeight="1">
      <c r="A72" s="958"/>
      <c r="B72" s="561" t="s">
        <v>101</v>
      </c>
      <c r="C72" s="66"/>
      <c r="D72" s="173" t="s">
        <v>57</v>
      </c>
      <c r="E72" s="43"/>
      <c r="F72" s="273">
        <v>77.34</v>
      </c>
      <c r="G72" s="44">
        <v>1728</v>
      </c>
      <c r="H72" s="45">
        <f t="shared" ref="H72:H76" si="50">F72*G72</f>
        <v>133643.52000000002</v>
      </c>
      <c r="I72" s="561"/>
      <c r="J72" s="87">
        <v>18</v>
      </c>
      <c r="K72" s="57">
        <v>1440</v>
      </c>
      <c r="L72" s="86">
        <v>80</v>
      </c>
      <c r="M72" s="572">
        <v>18</v>
      </c>
      <c r="N72" s="44">
        <f t="shared" si="45"/>
        <v>1364.2105263157898</v>
      </c>
      <c r="O72" s="47">
        <f t="shared" si="46"/>
        <v>75.789473684210549</v>
      </c>
      <c r="P72" s="48">
        <f t="shared" si="47"/>
        <v>0</v>
      </c>
      <c r="Q72" s="49">
        <f t="shared" si="48"/>
        <v>-4.2105263157894512</v>
      </c>
      <c r="R72" s="563">
        <f t="shared" si="44"/>
        <v>0.94736842105263186</v>
      </c>
      <c r="S72" s="943"/>
      <c r="T72" s="50">
        <v>0.29166666666666663</v>
      </c>
      <c r="U72" s="50">
        <v>0.34444444444444439</v>
      </c>
      <c r="V72" s="561">
        <v>7</v>
      </c>
      <c r="W72" s="571">
        <f t="shared" si="49"/>
        <v>75.999999999999972</v>
      </c>
      <c r="X72" s="53"/>
      <c r="Y72" s="53"/>
      <c r="Z72" s="54"/>
      <c r="AA72" s="54"/>
      <c r="AB72" s="928"/>
      <c r="AC72" s="928"/>
      <c r="AD72" s="559"/>
      <c r="AE72" s="559"/>
      <c r="AF72" s="48">
        <f>N72-K72</f>
        <v>-75.789473684210179</v>
      </c>
      <c r="AG72" s="563">
        <f>N72/K72</f>
        <v>0.94736842105263186</v>
      </c>
      <c r="AH72" s="943"/>
    </row>
    <row r="73" spans="1:34" ht="19.2" customHeight="1">
      <c r="A73" s="958"/>
      <c r="B73" s="561" t="s">
        <v>101</v>
      </c>
      <c r="C73" s="175"/>
      <c r="D73" s="176" t="s">
        <v>69</v>
      </c>
      <c r="E73" s="177"/>
      <c r="F73" s="273">
        <v>53.36</v>
      </c>
      <c r="G73" s="44">
        <v>2797.5</v>
      </c>
      <c r="H73" s="45">
        <f t="shared" si="50"/>
        <v>149274.6</v>
      </c>
      <c r="I73" s="559"/>
      <c r="J73" s="178">
        <v>19</v>
      </c>
      <c r="K73" s="179">
        <v>1636</v>
      </c>
      <c r="L73" s="86">
        <v>86.10526315789474</v>
      </c>
      <c r="M73" s="572">
        <v>19</v>
      </c>
      <c r="N73" s="44">
        <f t="shared" si="45"/>
        <v>1472.3684210526317</v>
      </c>
      <c r="O73" s="47">
        <f t="shared" si="46"/>
        <v>77.493074792243775</v>
      </c>
      <c r="P73" s="48">
        <f t="shared" si="47"/>
        <v>0</v>
      </c>
      <c r="Q73" s="49">
        <f t="shared" si="48"/>
        <v>-8.6121883656509652</v>
      </c>
      <c r="R73" s="563">
        <f t="shared" si="44"/>
        <v>0.89998069746493381</v>
      </c>
      <c r="S73" s="943"/>
      <c r="T73" s="50">
        <v>0.35972222222222217</v>
      </c>
      <c r="U73" s="50">
        <v>0.43888888888888883</v>
      </c>
      <c r="V73" s="561">
        <v>22</v>
      </c>
      <c r="W73" s="571">
        <f t="shared" si="49"/>
        <v>114</v>
      </c>
      <c r="X73" s="180">
        <v>0.34861111111111115</v>
      </c>
      <c r="Y73" s="180">
        <v>0.35833333333333334</v>
      </c>
      <c r="Z73" s="124"/>
      <c r="AA73" s="124"/>
      <c r="AB73" s="928"/>
      <c r="AC73" s="928"/>
      <c r="AD73" s="559"/>
      <c r="AE73" s="559"/>
      <c r="AF73" s="48">
        <f>N73-K73</f>
        <v>-163.63157894736833</v>
      </c>
      <c r="AG73" s="563">
        <f>N73/K73</f>
        <v>0.89998069746493381</v>
      </c>
      <c r="AH73" s="943"/>
    </row>
    <row r="74" spans="1:34" ht="19.2" customHeight="1">
      <c r="A74" s="958"/>
      <c r="B74" s="561" t="s">
        <v>101</v>
      </c>
      <c r="C74" s="175"/>
      <c r="D74" s="176" t="s">
        <v>71</v>
      </c>
      <c r="E74" s="177"/>
      <c r="F74" s="273">
        <v>47.51</v>
      </c>
      <c r="G74" s="174">
        <v>1357</v>
      </c>
      <c r="H74" s="45">
        <f t="shared" si="50"/>
        <v>64471.07</v>
      </c>
      <c r="I74" s="561"/>
      <c r="J74" s="87">
        <v>17</v>
      </c>
      <c r="K74" s="57">
        <v>1440</v>
      </c>
      <c r="L74" s="86">
        <v>84.705882352941174</v>
      </c>
      <c r="M74" s="572">
        <v>17</v>
      </c>
      <c r="N74" s="44">
        <f t="shared" si="45"/>
        <v>1356.9999999999993</v>
      </c>
      <c r="O74" s="47">
        <f t="shared" si="46"/>
        <v>79.823529411764667</v>
      </c>
      <c r="P74" s="48">
        <f t="shared" si="47"/>
        <v>0</v>
      </c>
      <c r="Q74" s="49">
        <f t="shared" si="48"/>
        <v>-4.8823529411765065</v>
      </c>
      <c r="R74" s="563">
        <f t="shared" si="44"/>
        <v>0.94236111111111065</v>
      </c>
      <c r="S74" s="943"/>
      <c r="T74" s="50">
        <v>0.47916666666666657</v>
      </c>
      <c r="U74" s="50">
        <v>0.52083333333333326</v>
      </c>
      <c r="V74" s="561">
        <v>5</v>
      </c>
      <c r="W74" s="571">
        <f t="shared" si="49"/>
        <v>60.000000000000028</v>
      </c>
      <c r="X74" s="180"/>
      <c r="Y74" s="180"/>
      <c r="Z74" s="124"/>
      <c r="AA74" s="124"/>
      <c r="AB74" s="928"/>
      <c r="AC74" s="928"/>
      <c r="AD74" s="559"/>
      <c r="AE74" s="559">
        <v>1</v>
      </c>
      <c r="AF74" s="48">
        <f t="shared" ref="AF74:AF80" si="51">N74-K74</f>
        <v>-83.000000000000682</v>
      </c>
      <c r="AG74" s="563">
        <f t="shared" ref="AG74:AG80" si="52">N74/K74</f>
        <v>0.94236111111111065</v>
      </c>
      <c r="AH74" s="943"/>
    </row>
    <row r="75" spans="1:34" ht="19.2" customHeight="1">
      <c r="A75" s="958"/>
      <c r="B75" s="561" t="s">
        <v>101</v>
      </c>
      <c r="C75" s="66"/>
      <c r="D75" s="176" t="s">
        <v>70</v>
      </c>
      <c r="E75" s="177"/>
      <c r="F75" s="273">
        <v>53.76</v>
      </c>
      <c r="G75" s="174">
        <v>1903</v>
      </c>
      <c r="H75" s="45">
        <f t="shared" si="50"/>
        <v>102305.28</v>
      </c>
      <c r="I75" s="561"/>
      <c r="J75" s="87">
        <v>16</v>
      </c>
      <c r="K75" s="57">
        <v>1440</v>
      </c>
      <c r="L75" s="86">
        <v>90</v>
      </c>
      <c r="M75" s="569">
        <v>16</v>
      </c>
      <c r="N75" s="44">
        <f t="shared" si="45"/>
        <v>1359.2857142857138</v>
      </c>
      <c r="O75" s="47">
        <f t="shared" si="46"/>
        <v>84.95535714285711</v>
      </c>
      <c r="P75" s="48">
        <f t="shared" si="47"/>
        <v>0</v>
      </c>
      <c r="Q75" s="49">
        <f t="shared" si="48"/>
        <v>-5.0446428571428896</v>
      </c>
      <c r="R75" s="563">
        <f t="shared" si="44"/>
        <v>0.94394841269841234</v>
      </c>
      <c r="S75" s="943"/>
      <c r="T75" s="50">
        <v>0.53541666666666654</v>
      </c>
      <c r="U75" s="50">
        <v>0.59374999999999989</v>
      </c>
      <c r="V75" s="561">
        <v>21</v>
      </c>
      <c r="W75" s="571">
        <f t="shared" si="49"/>
        <v>84.000000000000028</v>
      </c>
      <c r="X75" s="180">
        <v>0.52500000000000002</v>
      </c>
      <c r="Y75" s="180">
        <v>0.53402777777777777</v>
      </c>
      <c r="Z75" s="124"/>
      <c r="AA75" s="124"/>
      <c r="AB75" s="928"/>
      <c r="AC75" s="928"/>
      <c r="AD75" s="559"/>
      <c r="AE75" s="559"/>
      <c r="AF75" s="48">
        <f t="shared" si="51"/>
        <v>-80.714285714286234</v>
      </c>
      <c r="AG75" s="563">
        <f t="shared" si="52"/>
        <v>0.94394841269841234</v>
      </c>
      <c r="AH75" s="943"/>
    </row>
    <row r="76" spans="1:34" ht="19.2" customHeight="1">
      <c r="A76" s="958"/>
      <c r="B76" s="56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61"/>
      <c r="J76" s="87"/>
      <c r="K76" s="57"/>
      <c r="L76" s="86"/>
      <c r="M76" s="569"/>
      <c r="N76" s="44"/>
      <c r="O76" s="47"/>
      <c r="P76" s="48"/>
      <c r="Q76" s="49"/>
      <c r="R76" s="563"/>
      <c r="S76" s="943"/>
      <c r="T76" s="50"/>
      <c r="U76" s="50"/>
      <c r="V76" s="561"/>
      <c r="W76" s="571">
        <f t="shared" si="49"/>
        <v>0</v>
      </c>
      <c r="X76" s="180"/>
      <c r="Y76" s="180"/>
      <c r="Z76" s="124"/>
      <c r="AA76" s="124"/>
      <c r="AB76" s="928"/>
      <c r="AC76" s="928"/>
      <c r="AD76" s="559"/>
      <c r="AE76" s="559"/>
      <c r="AF76" s="48">
        <f t="shared" si="51"/>
        <v>0</v>
      </c>
      <c r="AG76" s="563" t="e">
        <f t="shared" si="52"/>
        <v>#DIV/0!</v>
      </c>
      <c r="AH76" s="943"/>
    </row>
    <row r="77" spans="1:34" ht="19.2" customHeight="1">
      <c r="A77" s="958"/>
      <c r="B77" s="561">
        <v>0</v>
      </c>
      <c r="C77" s="567"/>
      <c r="D77" s="42"/>
      <c r="E77" s="43"/>
      <c r="F77" s="273" t="s">
        <v>106</v>
      </c>
      <c r="G77" s="174"/>
      <c r="H77" s="45"/>
      <c r="I77" s="559"/>
      <c r="J77" s="46"/>
      <c r="K77" s="174"/>
      <c r="L77" s="47"/>
      <c r="M77" s="569"/>
      <c r="N77" s="44"/>
      <c r="O77" s="47"/>
      <c r="P77" s="48"/>
      <c r="Q77" s="49"/>
      <c r="R77" s="563"/>
      <c r="S77" s="943"/>
      <c r="T77" s="50"/>
      <c r="U77" s="50"/>
      <c r="V77" s="561"/>
      <c r="W77" s="571">
        <f t="shared" si="49"/>
        <v>0</v>
      </c>
      <c r="X77" s="180"/>
      <c r="Y77" s="180"/>
      <c r="Z77" s="124"/>
      <c r="AA77" s="124"/>
      <c r="AB77" s="928"/>
      <c r="AC77" s="928"/>
      <c r="AD77" s="559"/>
      <c r="AE77" s="559"/>
      <c r="AF77" s="48">
        <f t="shared" si="51"/>
        <v>0</v>
      </c>
      <c r="AG77" s="563" t="e">
        <f t="shared" si="52"/>
        <v>#DIV/0!</v>
      </c>
      <c r="AH77" s="943"/>
    </row>
    <row r="78" spans="1:34" ht="19.2" customHeight="1">
      <c r="A78" s="958"/>
      <c r="B78" s="561">
        <v>0</v>
      </c>
      <c r="C78" s="567"/>
      <c r="D78" s="42"/>
      <c r="E78" s="43"/>
      <c r="F78" s="273" t="s">
        <v>106</v>
      </c>
      <c r="G78" s="57"/>
      <c r="H78" s="45"/>
      <c r="I78" s="559"/>
      <c r="J78" s="87"/>
      <c r="K78" s="57"/>
      <c r="L78" s="86"/>
      <c r="M78" s="569"/>
      <c r="N78" s="44"/>
      <c r="O78" s="47"/>
      <c r="P78" s="48"/>
      <c r="Q78" s="49"/>
      <c r="R78" s="563"/>
      <c r="S78" s="943"/>
      <c r="T78" s="50"/>
      <c r="U78" s="50"/>
      <c r="V78" s="561"/>
      <c r="W78" s="571">
        <f t="shared" si="49"/>
        <v>0</v>
      </c>
      <c r="X78" s="180"/>
      <c r="Y78" s="180"/>
      <c r="Z78" s="124"/>
      <c r="AA78" s="124"/>
      <c r="AB78" s="928"/>
      <c r="AC78" s="928"/>
      <c r="AD78" s="559"/>
      <c r="AE78" s="559"/>
      <c r="AF78" s="48">
        <f t="shared" si="51"/>
        <v>0</v>
      </c>
      <c r="AG78" s="563" t="e">
        <f t="shared" si="52"/>
        <v>#DIV/0!</v>
      </c>
      <c r="AH78" s="943"/>
    </row>
    <row r="79" spans="1:34" ht="19.2" customHeight="1">
      <c r="A79" s="958"/>
      <c r="B79" s="561">
        <v>0</v>
      </c>
      <c r="C79" s="175"/>
      <c r="D79" s="176"/>
      <c r="E79" s="177"/>
      <c r="F79" s="273" t="s">
        <v>106</v>
      </c>
      <c r="G79" s="57"/>
      <c r="H79" s="45"/>
      <c r="I79" s="559"/>
      <c r="J79" s="87"/>
      <c r="K79" s="57"/>
      <c r="L79" s="86"/>
      <c r="M79" s="569"/>
      <c r="N79" s="57"/>
      <c r="O79" s="181"/>
      <c r="P79" s="108"/>
      <c r="Q79" s="182"/>
      <c r="R79" s="109"/>
      <c r="S79" s="943"/>
      <c r="T79" s="50"/>
      <c r="U79" s="50"/>
      <c r="V79" s="561"/>
      <c r="W79" s="571">
        <f t="shared" si="49"/>
        <v>0</v>
      </c>
      <c r="X79" s="180"/>
      <c r="Y79" s="180"/>
      <c r="Z79" s="124"/>
      <c r="AA79" s="124"/>
      <c r="AB79" s="928"/>
      <c r="AC79" s="928"/>
      <c r="AD79" s="559"/>
      <c r="AE79" s="559"/>
      <c r="AF79" s="48">
        <f t="shared" si="51"/>
        <v>0</v>
      </c>
      <c r="AG79" s="563" t="e">
        <f t="shared" si="52"/>
        <v>#DIV/0!</v>
      </c>
      <c r="AH79" s="943"/>
    </row>
    <row r="80" spans="1:34" ht="19.2" customHeight="1">
      <c r="A80" s="958"/>
      <c r="B80" s="561">
        <v>0</v>
      </c>
      <c r="C80" s="567"/>
      <c r="D80" s="42"/>
      <c r="E80" s="43"/>
      <c r="F80" s="273" t="s">
        <v>106</v>
      </c>
      <c r="G80" s="57"/>
      <c r="H80" s="45"/>
      <c r="I80" s="559"/>
      <c r="J80" s="87"/>
      <c r="K80" s="57"/>
      <c r="L80" s="86"/>
      <c r="M80" s="569"/>
      <c r="N80" s="57"/>
      <c r="O80" s="183"/>
      <c r="P80" s="54"/>
      <c r="Q80" s="88"/>
      <c r="R80" s="565"/>
      <c r="S80" s="943"/>
      <c r="T80" s="50"/>
      <c r="U80" s="50"/>
      <c r="V80" s="561"/>
      <c r="W80" s="571">
        <f t="shared" si="49"/>
        <v>0</v>
      </c>
      <c r="X80" s="180"/>
      <c r="Y80" s="180"/>
      <c r="Z80" s="124"/>
      <c r="AA80" s="124"/>
      <c r="AB80" s="928"/>
      <c r="AC80" s="928"/>
      <c r="AD80" s="559"/>
      <c r="AE80" s="559"/>
      <c r="AF80" s="48">
        <f t="shared" si="51"/>
        <v>0</v>
      </c>
      <c r="AG80" s="563" t="e">
        <f t="shared" si="52"/>
        <v>#DIV/0!</v>
      </c>
      <c r="AH80" s="943"/>
    </row>
    <row r="81" spans="1:34" ht="19.2" customHeight="1">
      <c r="A81" s="958"/>
      <c r="B81" s="561">
        <v>0</v>
      </c>
      <c r="C81" s="567"/>
      <c r="D81" s="42"/>
      <c r="E81" s="43"/>
      <c r="F81" s="273" t="s">
        <v>106</v>
      </c>
      <c r="G81" s="57"/>
      <c r="H81" s="84"/>
      <c r="I81" s="559"/>
      <c r="J81" s="87"/>
      <c r="K81" s="57"/>
      <c r="L81" s="86"/>
      <c r="M81" s="569"/>
      <c r="N81" s="57"/>
      <c r="O81" s="183"/>
      <c r="P81" s="54"/>
      <c r="Q81" s="88"/>
      <c r="R81" s="565"/>
      <c r="S81" s="943"/>
      <c r="T81" s="50"/>
      <c r="U81" s="50"/>
      <c r="V81" s="561"/>
      <c r="W81" s="571">
        <f t="shared" si="49"/>
        <v>0</v>
      </c>
      <c r="X81" s="180"/>
      <c r="Y81" s="180"/>
      <c r="Z81" s="124"/>
      <c r="AA81" s="124"/>
      <c r="AB81" s="928"/>
      <c r="AC81" s="928"/>
      <c r="AD81" s="559"/>
      <c r="AE81" s="559"/>
      <c r="AF81" s="48"/>
      <c r="AG81" s="125"/>
      <c r="AH81" s="943"/>
    </row>
    <row r="82" spans="1:34" ht="19.2" customHeight="1">
      <c r="A82" s="959"/>
      <c r="B82" s="168">
        <v>0</v>
      </c>
      <c r="C82" s="100" t="s">
        <v>799</v>
      </c>
      <c r="D82" s="924" t="s">
        <v>789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1375.271094402673</v>
      </c>
      <c r="O82" s="184">
        <f t="shared" si="53"/>
        <v>78.73806363496459</v>
      </c>
      <c r="P82" s="116">
        <f>M82-J82</f>
        <v>0.16666666666666785</v>
      </c>
      <c r="Q82" s="117">
        <f>N82-K82</f>
        <v>-107.3955722639937</v>
      </c>
      <c r="R82" s="172">
        <f>O82/L82</f>
        <v>0.91811903392118621</v>
      </c>
      <c r="S82" s="943"/>
      <c r="T82" s="50"/>
      <c r="U82" s="50"/>
      <c r="V82" s="56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0</v>
      </c>
      <c r="AE82" s="107">
        <f>SUM(AE70:AE81)</f>
        <v>1</v>
      </c>
      <c r="AF82" s="48">
        <f>N82-K82</f>
        <v>-107.3955722639937</v>
      </c>
      <c r="AG82" s="563">
        <f>N82/K82</f>
        <v>0.92756593597302583</v>
      </c>
      <c r="AH82" s="943"/>
    </row>
    <row r="83" spans="1:34" ht="19.2" customHeight="1">
      <c r="A83" s="951" t="s">
        <v>800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1104.5999999999999</v>
      </c>
      <c r="H83" s="84">
        <f t="shared" ref="H83:H94" si="54">F83*G83</f>
        <v>62332.577999999994</v>
      </c>
      <c r="I83" s="559"/>
      <c r="J83" s="87">
        <v>18</v>
      </c>
      <c r="K83" s="57">
        <v>1500</v>
      </c>
      <c r="L83" s="86">
        <v>83.333333333333329</v>
      </c>
      <c r="M83" s="569">
        <v>18</v>
      </c>
      <c r="N83" s="57">
        <f t="shared" ref="N83:N89" si="55">G83/W83*60</f>
        <v>1250.4905660377362</v>
      </c>
      <c r="O83" s="183">
        <f t="shared" ref="O83:O89" si="56">N83/M83</f>
        <v>69.471698113207566</v>
      </c>
      <c r="P83" s="54">
        <f t="shared" ref="P83:P85" si="57">M83-J83</f>
        <v>0</v>
      </c>
      <c r="Q83" s="88">
        <f t="shared" ref="Q83:Q85" si="58">O83-L83</f>
        <v>-13.861635220125763</v>
      </c>
      <c r="R83" s="185">
        <f t="shared" ref="R83:R85" si="59">O83/L83</f>
        <v>0.83366037735849086</v>
      </c>
      <c r="S83" s="943">
        <f>R95</f>
        <v>0.8797575993118496</v>
      </c>
      <c r="T83" s="50">
        <v>0.33333333333333331</v>
      </c>
      <c r="U83" s="50">
        <v>0.37013888888888885</v>
      </c>
      <c r="V83" s="561">
        <v>5</v>
      </c>
      <c r="W83" s="571">
        <f t="shared" ref="W83:W93" si="60">(U83-T83)*24*60</f>
        <v>52.999999999999972</v>
      </c>
      <c r="X83" s="53"/>
      <c r="Y83" s="53"/>
      <c r="Z83" s="54"/>
      <c r="AA83" s="54"/>
      <c r="AB83" s="928"/>
      <c r="AC83" s="928"/>
      <c r="AD83" s="559"/>
      <c r="AE83" s="559"/>
      <c r="AF83" s="48">
        <f t="shared" ref="AF83:AF173" si="61">N83-K83</f>
        <v>-249.50943396226376</v>
      </c>
      <c r="AG83" s="563">
        <f t="shared" ref="AG83:AG173" si="62">N83/K83</f>
        <v>0.83366037735849086</v>
      </c>
      <c r="AH83" s="943">
        <f>AG95</f>
        <v>0.85984600471986627</v>
      </c>
    </row>
    <row r="84" spans="1:34" ht="19.2" customHeight="1">
      <c r="A84" s="952"/>
      <c r="B84" s="110" t="s">
        <v>101</v>
      </c>
      <c r="C84" s="567"/>
      <c r="D84" s="186" t="s">
        <v>154</v>
      </c>
      <c r="E84" s="43"/>
      <c r="F84" s="280">
        <v>61.02</v>
      </c>
      <c r="G84" s="44">
        <v>1692</v>
      </c>
      <c r="H84" s="84">
        <f t="shared" si="54"/>
        <v>103245.84000000001</v>
      </c>
      <c r="I84" s="561"/>
      <c r="J84" s="87">
        <v>16</v>
      </c>
      <c r="K84" s="57">
        <v>1440</v>
      </c>
      <c r="L84" s="86">
        <v>90</v>
      </c>
      <c r="M84" s="569">
        <v>16</v>
      </c>
      <c r="N84" s="57">
        <f t="shared" si="55"/>
        <v>1335.7894736842109</v>
      </c>
      <c r="O84" s="183">
        <f t="shared" si="56"/>
        <v>83.486842105263179</v>
      </c>
      <c r="P84" s="54">
        <f t="shared" si="57"/>
        <v>0</v>
      </c>
      <c r="Q84" s="88">
        <f t="shared" si="58"/>
        <v>-6.5131578947368212</v>
      </c>
      <c r="R84" s="185">
        <f t="shared" si="59"/>
        <v>0.9276315789473687</v>
      </c>
      <c r="S84" s="943"/>
      <c r="T84" s="50">
        <v>0.38472222222222219</v>
      </c>
      <c r="U84" s="50">
        <v>0.43749999999999994</v>
      </c>
      <c r="V84" s="561">
        <v>21</v>
      </c>
      <c r="W84" s="571">
        <f t="shared" si="60"/>
        <v>75.999999999999972</v>
      </c>
      <c r="X84" s="53">
        <v>0.3743055555555555</v>
      </c>
      <c r="Y84" s="53">
        <v>0.3833333333333333</v>
      </c>
      <c r="Z84" s="54"/>
      <c r="AA84" s="54"/>
      <c r="AB84" s="928"/>
      <c r="AC84" s="928"/>
      <c r="AD84" s="559"/>
      <c r="AE84" s="559"/>
      <c r="AF84" s="48">
        <f t="shared" si="61"/>
        <v>-104.21052631578914</v>
      </c>
      <c r="AG84" s="563">
        <f t="shared" si="62"/>
        <v>0.9276315789473687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1365</v>
      </c>
      <c r="H85" s="84">
        <f t="shared" si="54"/>
        <v>83387.850000000006</v>
      </c>
      <c r="I85" s="561"/>
      <c r="J85" s="87">
        <v>17</v>
      </c>
      <c r="K85" s="57">
        <v>1440</v>
      </c>
      <c r="L85" s="86">
        <v>84.705882352941174</v>
      </c>
      <c r="M85" s="569">
        <v>17</v>
      </c>
      <c r="N85" s="57">
        <f t="shared" si="55"/>
        <v>1259.9999999999998</v>
      </c>
      <c r="O85" s="183">
        <f t="shared" si="56"/>
        <v>74.117647058823522</v>
      </c>
      <c r="P85" s="54">
        <f t="shared" si="57"/>
        <v>0</v>
      </c>
      <c r="Q85" s="88">
        <f t="shared" si="58"/>
        <v>-10.588235294117652</v>
      </c>
      <c r="R85" s="185">
        <f t="shared" si="59"/>
        <v>0.87499999999999989</v>
      </c>
      <c r="S85" s="943"/>
      <c r="T85" s="50">
        <v>0.4416666666666666</v>
      </c>
      <c r="U85" s="50">
        <v>0.48680555555555549</v>
      </c>
      <c r="V85" s="561">
        <v>6</v>
      </c>
      <c r="W85" s="571">
        <f t="shared" si="60"/>
        <v>65.000000000000014</v>
      </c>
      <c r="X85" s="53"/>
      <c r="Y85" s="53"/>
      <c r="Z85" s="54"/>
      <c r="AA85" s="54"/>
      <c r="AB85" s="928"/>
      <c r="AC85" s="928"/>
      <c r="AD85" s="559"/>
      <c r="AE85" s="559"/>
      <c r="AF85" s="48">
        <f t="shared" si="61"/>
        <v>-180.00000000000023</v>
      </c>
      <c r="AG85" s="563">
        <f t="shared" si="62"/>
        <v>0.87499999999999989</v>
      </c>
      <c r="AH85" s="943"/>
    </row>
    <row r="86" spans="1:34" ht="19.2" customHeight="1">
      <c r="A86" s="952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2009</v>
      </c>
      <c r="H86" s="84">
        <f t="shared" si="54"/>
        <v>73790.569999999992</v>
      </c>
      <c r="I86" s="561"/>
      <c r="J86" s="87">
        <v>18</v>
      </c>
      <c r="K86" s="57">
        <v>2400</v>
      </c>
      <c r="L86" s="86">
        <v>133.33333333333334</v>
      </c>
      <c r="M86" s="569">
        <v>17</v>
      </c>
      <c r="N86" s="57">
        <f t="shared" si="55"/>
        <v>2078.2758620689669</v>
      </c>
      <c r="O86" s="183">
        <f t="shared" si="56"/>
        <v>122.25152129817452</v>
      </c>
      <c r="P86" s="54">
        <f>M86-J86</f>
        <v>-1</v>
      </c>
      <c r="Q86" s="88">
        <f>O86-L86</f>
        <v>-11.081812035158819</v>
      </c>
      <c r="R86" s="185">
        <f>O86/L86</f>
        <v>0.91688640973630886</v>
      </c>
      <c r="S86" s="943"/>
      <c r="T86" s="50">
        <v>0.52777777777777768</v>
      </c>
      <c r="U86" s="50">
        <v>0.56805555555555542</v>
      </c>
      <c r="V86" s="561">
        <v>6</v>
      </c>
      <c r="W86" s="571">
        <f t="shared" si="60"/>
        <v>57.999999999999957</v>
      </c>
      <c r="X86" s="53"/>
      <c r="Y86" s="53"/>
      <c r="Z86" s="54"/>
      <c r="AA86" s="54"/>
      <c r="AB86" s="928"/>
      <c r="AC86" s="928"/>
      <c r="AD86" s="559"/>
      <c r="AE86" s="559"/>
      <c r="AF86" s="48">
        <f>N86-K86</f>
        <v>-321.72413793103306</v>
      </c>
      <c r="AG86" s="563">
        <f>N86/K86</f>
        <v>0.86594827586206957</v>
      </c>
      <c r="AH86" s="943"/>
    </row>
    <row r="87" spans="1:34" ht="19.2" customHeight="1">
      <c r="A87" s="952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3812.8</v>
      </c>
      <c r="H87" s="84">
        <f t="shared" si="54"/>
        <v>144123.84</v>
      </c>
      <c r="I87" s="561">
        <v>1</v>
      </c>
      <c r="J87" s="87">
        <v>20</v>
      </c>
      <c r="K87" s="57">
        <v>2769</v>
      </c>
      <c r="L87" s="86">
        <v>138.44999999999999</v>
      </c>
      <c r="M87" s="569">
        <v>19</v>
      </c>
      <c r="N87" s="57">
        <f t="shared" si="55"/>
        <v>2383.0000000000009</v>
      </c>
      <c r="O87" s="183">
        <f t="shared" si="56"/>
        <v>125.421052631579</v>
      </c>
      <c r="P87" s="54">
        <f>M87-J87</f>
        <v>-1</v>
      </c>
      <c r="Q87" s="88">
        <f>O87-L87</f>
        <v>-13.028947368420987</v>
      </c>
      <c r="R87" s="185">
        <f>O87/L87</f>
        <v>0.90589420463401238</v>
      </c>
      <c r="S87" s="943"/>
      <c r="T87" s="50">
        <v>0.57291666666666652</v>
      </c>
      <c r="U87" s="50">
        <v>0.63958333333333317</v>
      </c>
      <c r="V87" s="561">
        <v>7</v>
      </c>
      <c r="W87" s="571">
        <f t="shared" si="60"/>
        <v>95.999999999999972</v>
      </c>
      <c r="X87" s="53"/>
      <c r="Y87" s="53"/>
      <c r="Z87" s="54"/>
      <c r="AA87" s="54"/>
      <c r="AB87" s="928"/>
      <c r="AC87" s="928"/>
      <c r="AD87" s="559"/>
      <c r="AE87" s="559"/>
      <c r="AF87" s="48">
        <f>N87-K87</f>
        <v>-385.99999999999909</v>
      </c>
      <c r="AG87" s="563">
        <f>N87/K87</f>
        <v>0.86059949440231165</v>
      </c>
      <c r="AH87" s="943"/>
    </row>
    <row r="88" spans="1:34" ht="19.2" customHeight="1">
      <c r="A88" s="952"/>
      <c r="B88" s="110" t="s">
        <v>105</v>
      </c>
      <c r="C88" s="567"/>
      <c r="D88" s="42" t="s">
        <v>75</v>
      </c>
      <c r="E88" s="43"/>
      <c r="F88" s="280">
        <v>56.43</v>
      </c>
      <c r="G88" s="57">
        <v>473.4</v>
      </c>
      <c r="H88" s="84">
        <f t="shared" si="54"/>
        <v>26713.962</v>
      </c>
      <c r="I88" s="561">
        <v>1</v>
      </c>
      <c r="J88" s="87">
        <v>18</v>
      </c>
      <c r="K88" s="57">
        <v>1500</v>
      </c>
      <c r="L88" s="86">
        <v>83.333333333333329</v>
      </c>
      <c r="M88" s="569">
        <v>18</v>
      </c>
      <c r="N88" s="57">
        <f t="shared" si="55"/>
        <v>1234.9565217391262</v>
      </c>
      <c r="O88" s="183">
        <f t="shared" si="56"/>
        <v>68.608695652173679</v>
      </c>
      <c r="P88" s="54">
        <f t="shared" ref="P88:P89" si="63">M88-J88</f>
        <v>0</v>
      </c>
      <c r="Q88" s="88">
        <f t="shared" ref="Q88:Q89" si="64">O88-L88</f>
        <v>-14.724637681159649</v>
      </c>
      <c r="R88" s="185">
        <f t="shared" ref="R88:R89" si="65">O88/L88</f>
        <v>0.82330434782608419</v>
      </c>
      <c r="S88" s="943"/>
      <c r="T88" s="50">
        <v>0.65486111111111089</v>
      </c>
      <c r="U88" s="50">
        <v>0.67083333333333317</v>
      </c>
      <c r="V88" s="561">
        <v>22</v>
      </c>
      <c r="W88" s="571">
        <f t="shared" si="60"/>
        <v>23.000000000000078</v>
      </c>
      <c r="X88" s="53">
        <v>0.64374999999999993</v>
      </c>
      <c r="Y88" s="53">
        <v>0.65347222222222223</v>
      </c>
      <c r="Z88" s="54"/>
      <c r="AA88" s="54"/>
      <c r="AB88" s="928"/>
      <c r="AC88" s="928"/>
      <c r="AD88" s="559"/>
      <c r="AE88" s="559"/>
      <c r="AF88" s="48">
        <f>N88-K88</f>
        <v>-265.04347826087383</v>
      </c>
      <c r="AG88" s="563">
        <f>N88/K88</f>
        <v>0.82330434782608408</v>
      </c>
      <c r="AH88" s="943"/>
    </row>
    <row r="89" spans="1:34" ht="19.2" customHeight="1">
      <c r="A89" s="952"/>
      <c r="B89" s="110" t="s">
        <v>101</v>
      </c>
      <c r="C89" s="567"/>
      <c r="D89" s="42" t="s">
        <v>69</v>
      </c>
      <c r="E89" s="43"/>
      <c r="F89" s="280">
        <v>53.36</v>
      </c>
      <c r="G89" s="114">
        <v>932.5</v>
      </c>
      <c r="H89" s="84">
        <f t="shared" si="54"/>
        <v>49758.2</v>
      </c>
      <c r="I89" s="561">
        <v>1</v>
      </c>
      <c r="J89" s="87">
        <v>19</v>
      </c>
      <c r="K89" s="57">
        <v>1636</v>
      </c>
      <c r="L89" s="86">
        <v>86.10526315789474</v>
      </c>
      <c r="M89" s="569">
        <v>19</v>
      </c>
      <c r="N89" s="57">
        <f t="shared" si="55"/>
        <v>1364.6341463414628</v>
      </c>
      <c r="O89" s="183">
        <f t="shared" si="56"/>
        <v>71.822849807445408</v>
      </c>
      <c r="P89" s="54">
        <f t="shared" si="63"/>
        <v>0</v>
      </c>
      <c r="Q89" s="88">
        <f t="shared" si="64"/>
        <v>-14.282413350449332</v>
      </c>
      <c r="R89" s="185">
        <f t="shared" si="65"/>
        <v>0.83412845130896252</v>
      </c>
      <c r="S89" s="943"/>
      <c r="T89" s="50">
        <v>0.67499999999999982</v>
      </c>
      <c r="U89" s="50">
        <v>0.70347222222222205</v>
      </c>
      <c r="V89" s="561">
        <v>6</v>
      </c>
      <c r="W89" s="571">
        <f t="shared" si="60"/>
        <v>41.000000000000014</v>
      </c>
      <c r="X89" s="53"/>
      <c r="Y89" s="53"/>
      <c r="Z89" s="54"/>
      <c r="AA89" s="54"/>
      <c r="AB89" s="928"/>
      <c r="AC89" s="928"/>
      <c r="AD89" s="559"/>
      <c r="AE89" s="559"/>
      <c r="AF89" s="48">
        <f>N89-K89</f>
        <v>-271.36585365853716</v>
      </c>
      <c r="AG89" s="563">
        <f>N89/K89</f>
        <v>0.83412845130896263</v>
      </c>
      <c r="AH89" s="943"/>
    </row>
    <row r="90" spans="1:34" ht="19.2" customHeight="1">
      <c r="A90" s="952"/>
      <c r="B90" s="110">
        <v>0</v>
      </c>
      <c r="C90" s="56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569"/>
      <c r="N90" s="57"/>
      <c r="O90" s="183"/>
      <c r="P90" s="54"/>
      <c r="Q90" s="88"/>
      <c r="R90" s="185"/>
      <c r="S90" s="943"/>
      <c r="T90" s="50"/>
      <c r="U90" s="50"/>
      <c r="V90" s="561" t="s">
        <v>15</v>
      </c>
      <c r="W90" s="571">
        <f t="shared" si="60"/>
        <v>0</v>
      </c>
      <c r="X90" s="188"/>
      <c r="Y90" s="188"/>
      <c r="Z90" s="54"/>
      <c r="AA90" s="54"/>
      <c r="AB90" s="928"/>
      <c r="AC90" s="928"/>
      <c r="AD90" s="559"/>
      <c r="AE90" s="559"/>
      <c r="AF90" s="48">
        <f t="shared" si="61"/>
        <v>0</v>
      </c>
      <c r="AG90" s="563" t="e">
        <f t="shared" si="62"/>
        <v>#DIV/0!</v>
      </c>
      <c r="AH90" s="943"/>
    </row>
    <row r="91" spans="1:34" ht="19.2" customHeight="1">
      <c r="A91" s="952"/>
      <c r="B91" s="110">
        <v>0</v>
      </c>
      <c r="C91" s="56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69"/>
      <c r="N91" s="57"/>
      <c r="O91" s="183"/>
      <c r="P91" s="54"/>
      <c r="Q91" s="88"/>
      <c r="R91" s="185"/>
      <c r="S91" s="944"/>
      <c r="T91" s="50"/>
      <c r="U91" s="50"/>
      <c r="V91" s="561"/>
      <c r="W91" s="571">
        <f t="shared" si="60"/>
        <v>0</v>
      </c>
      <c r="X91" s="115"/>
      <c r="Y91" s="115"/>
      <c r="Z91" s="54"/>
      <c r="AA91" s="54"/>
      <c r="AB91" s="928"/>
      <c r="AC91" s="928"/>
      <c r="AD91" s="559"/>
      <c r="AE91" s="559"/>
      <c r="AF91" s="48">
        <f t="shared" si="61"/>
        <v>0</v>
      </c>
      <c r="AG91" s="563" t="e">
        <f t="shared" si="62"/>
        <v>#DIV/0!</v>
      </c>
      <c r="AH91" s="944"/>
    </row>
    <row r="92" spans="1:34" ht="19.2" customHeight="1">
      <c r="A92" s="952"/>
      <c r="B92" s="110">
        <v>0</v>
      </c>
      <c r="C92" s="56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561"/>
      <c r="W92" s="571">
        <f t="shared" si="60"/>
        <v>0</v>
      </c>
      <c r="X92" s="180"/>
      <c r="Y92" s="180"/>
      <c r="Z92" s="124"/>
      <c r="AA92" s="124"/>
      <c r="AB92" s="928"/>
      <c r="AC92" s="928"/>
      <c r="AD92" s="559"/>
      <c r="AE92" s="559"/>
      <c r="AF92" s="48">
        <f t="shared" si="61"/>
        <v>0</v>
      </c>
      <c r="AG92" s="563" t="e">
        <f t="shared" si="62"/>
        <v>#DIV/0!</v>
      </c>
      <c r="AH92" s="944"/>
    </row>
    <row r="93" spans="1:34" ht="19.2" customHeight="1">
      <c r="A93" s="952"/>
      <c r="B93" s="5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69"/>
      <c r="N93" s="57"/>
      <c r="O93" s="86"/>
      <c r="P93" s="54"/>
      <c r="Q93" s="88"/>
      <c r="R93" s="560"/>
      <c r="S93" s="953"/>
      <c r="T93" s="63"/>
      <c r="U93" s="63"/>
      <c r="V93" s="573"/>
      <c r="W93" s="571">
        <f t="shared" si="60"/>
        <v>0</v>
      </c>
      <c r="X93" s="194"/>
      <c r="Y93" s="194"/>
      <c r="Z93" s="124"/>
      <c r="AA93" s="124"/>
      <c r="AB93" s="928"/>
      <c r="AC93" s="928"/>
      <c r="AD93" s="559"/>
      <c r="AE93" s="559"/>
      <c r="AF93" s="48">
        <f t="shared" si="61"/>
        <v>0</v>
      </c>
      <c r="AG93" s="563" t="e">
        <f t="shared" si="62"/>
        <v>#DIV/0!</v>
      </c>
      <c r="AH93" s="944"/>
    </row>
    <row r="94" spans="1:34" ht="19.2" customHeight="1">
      <c r="A94" s="952"/>
      <c r="B94" s="5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60"/>
      <c r="S94" s="953"/>
      <c r="T94" s="63"/>
      <c r="U94" s="63"/>
      <c r="V94" s="573"/>
      <c r="W94" s="571">
        <f>(U94-T94)*24*60</f>
        <v>0</v>
      </c>
      <c r="X94" s="194"/>
      <c r="Y94" s="194"/>
      <c r="Z94" s="124"/>
      <c r="AA94" s="124"/>
      <c r="AB94" s="928"/>
      <c r="AC94" s="928"/>
      <c r="AD94" s="559"/>
      <c r="AE94" s="559"/>
      <c r="AF94" s="48">
        <f t="shared" si="61"/>
        <v>0</v>
      </c>
      <c r="AG94" s="563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801</v>
      </c>
      <c r="D95" s="924" t="s">
        <v>789</v>
      </c>
      <c r="E95" s="924"/>
      <c r="F95" s="274"/>
      <c r="G95" s="70"/>
      <c r="H95" s="198"/>
      <c r="I95" s="103"/>
      <c r="J95" s="199">
        <v>18</v>
      </c>
      <c r="K95" s="199">
        <v>1812.1428571428571</v>
      </c>
      <c r="L95" s="200">
        <v>99.894449358690835</v>
      </c>
      <c r="M95" s="199">
        <f t="shared" ref="M95:O95" si="66">AVERAGE(M83:M94)</f>
        <v>17.714285714285715</v>
      </c>
      <c r="N95" s="199">
        <f t="shared" si="66"/>
        <v>1558.1637956959291</v>
      </c>
      <c r="O95" s="200">
        <f t="shared" si="66"/>
        <v>87.882900952380979</v>
      </c>
      <c r="P95" s="201">
        <f>M95-J95</f>
        <v>-0.2857142857142847</v>
      </c>
      <c r="Q95" s="202">
        <f t="shared" ref="Q95:Q100" si="67">O95-L95</f>
        <v>-12.011548406309856</v>
      </c>
      <c r="R95" s="203">
        <f>O95/L95</f>
        <v>0.8797575993118496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0</v>
      </c>
      <c r="AE95" s="107">
        <f>SUM(AE83:AE94)</f>
        <v>0</v>
      </c>
      <c r="AF95" s="65">
        <f t="shared" si="61"/>
        <v>-253.97906144692797</v>
      </c>
      <c r="AG95" s="564">
        <f t="shared" si="62"/>
        <v>0.85984600471986627</v>
      </c>
      <c r="AH95" s="944"/>
    </row>
    <row r="96" spans="1:34" ht="19.2" customHeight="1">
      <c r="A96" s="954" t="s">
        <v>802</v>
      </c>
      <c r="B96" s="561" t="s">
        <v>103</v>
      </c>
      <c r="C96" s="97"/>
      <c r="D96" s="42" t="s">
        <v>169</v>
      </c>
      <c r="E96" s="43"/>
      <c r="F96" s="273">
        <v>29.46</v>
      </c>
      <c r="G96" s="44">
        <v>1036</v>
      </c>
      <c r="H96" s="45">
        <f t="shared" ref="H96:H105" si="68">F96*G96</f>
        <v>30520.560000000001</v>
      </c>
      <c r="I96" s="561"/>
      <c r="J96" s="46">
        <v>16</v>
      </c>
      <c r="K96" s="44">
        <v>1385</v>
      </c>
      <c r="L96" s="47">
        <v>86.5625</v>
      </c>
      <c r="M96" s="572">
        <v>16</v>
      </c>
      <c r="N96" s="44">
        <f t="shared" ref="N96:N100" si="69">G96/W96*60</f>
        <v>1109.9999999999991</v>
      </c>
      <c r="O96" s="47">
        <f t="shared" ref="O96:O100" si="70">N96/M96</f>
        <v>69.374999999999943</v>
      </c>
      <c r="P96" s="48">
        <f t="shared" ref="P96:P100" si="71">M96-J96</f>
        <v>0</v>
      </c>
      <c r="Q96" s="49">
        <f t="shared" si="67"/>
        <v>-17.187500000000057</v>
      </c>
      <c r="R96" s="563">
        <f t="shared" ref="R96:R100" si="72">O96/L96</f>
        <v>0.80144404332129904</v>
      </c>
      <c r="S96" s="943">
        <f>R108</f>
        <v>0.88183622939834139</v>
      </c>
      <c r="T96" s="89">
        <v>0.33333333333333331</v>
      </c>
      <c r="U96" s="89">
        <v>0.37222222222222223</v>
      </c>
      <c r="V96" s="559">
        <v>5</v>
      </c>
      <c r="W96" s="90">
        <f t="shared" ref="W96:W133" si="73">(U96-T96)*24*60</f>
        <v>56.000000000000043</v>
      </c>
      <c r="X96" s="96"/>
      <c r="Y96" s="96"/>
      <c r="Z96" s="54"/>
      <c r="AA96" s="54"/>
      <c r="AB96" s="928"/>
      <c r="AC96" s="928"/>
      <c r="AD96" s="559"/>
      <c r="AE96" s="559"/>
      <c r="AF96" s="54">
        <f t="shared" si="61"/>
        <v>-275.00000000000091</v>
      </c>
      <c r="AG96" s="560">
        <f t="shared" si="62"/>
        <v>0.80144404332129904</v>
      </c>
      <c r="AH96" s="927">
        <f>AG108</f>
        <v>0.87693138061932729</v>
      </c>
    </row>
    <row r="97" spans="1:34" s="212" customFormat="1" ht="19.2" customHeight="1">
      <c r="A97" s="954"/>
      <c r="B97" s="561" t="s">
        <v>103</v>
      </c>
      <c r="C97" s="204"/>
      <c r="D97" s="205" t="s">
        <v>63</v>
      </c>
      <c r="E97" s="56"/>
      <c r="F97" s="284">
        <v>29.113149847094796</v>
      </c>
      <c r="G97" s="206">
        <v>2854</v>
      </c>
      <c r="H97" s="207">
        <f t="shared" si="68"/>
        <v>83088.929663608549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69"/>
        <v>1392.19512195122</v>
      </c>
      <c r="O97" s="47">
        <f t="shared" si="70"/>
        <v>66.295005807200951</v>
      </c>
      <c r="P97" s="48">
        <f t="shared" si="71"/>
        <v>1</v>
      </c>
      <c r="Q97" s="49">
        <f t="shared" si="67"/>
        <v>-2.9549941927990488</v>
      </c>
      <c r="R97" s="563">
        <f t="shared" si="72"/>
        <v>0.95732860371409312</v>
      </c>
      <c r="S97" s="943"/>
      <c r="T97" s="208">
        <v>0.38750000000000001</v>
      </c>
      <c r="U97" s="208">
        <v>0.47291666666666665</v>
      </c>
      <c r="V97" s="209">
        <v>22</v>
      </c>
      <c r="W97" s="90">
        <f t="shared" si="73"/>
        <v>122.99999999999996</v>
      </c>
      <c r="X97" s="53">
        <v>0.37638888888888888</v>
      </c>
      <c r="Y97" s="53">
        <v>0.38611111111111113</v>
      </c>
      <c r="Z97" s="54"/>
      <c r="AA97" s="54"/>
      <c r="AB97" s="928"/>
      <c r="AC97" s="928"/>
      <c r="AD97" s="209"/>
      <c r="AE97" s="209"/>
      <c r="AF97" s="210">
        <f t="shared" si="61"/>
        <v>7.1951219512200169</v>
      </c>
      <c r="AG97" s="211">
        <f t="shared" si="62"/>
        <v>1.0051950338997979</v>
      </c>
      <c r="AH97" s="927"/>
    </row>
    <row r="98" spans="1:34" s="215" customFormat="1" ht="19.2" customHeight="1">
      <c r="A98" s="954"/>
      <c r="B98" s="561" t="s">
        <v>101</v>
      </c>
      <c r="C98" s="55"/>
      <c r="D98" s="42" t="s">
        <v>58</v>
      </c>
      <c r="E98" s="83"/>
      <c r="F98" s="284">
        <v>59.54</v>
      </c>
      <c r="G98" s="57">
        <v>1098</v>
      </c>
      <c r="H98" s="207">
        <f t="shared" si="68"/>
        <v>65374.92</v>
      </c>
      <c r="I98" s="55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1220.0000000000005</v>
      </c>
      <c r="O98" s="47">
        <f t="shared" si="70"/>
        <v>67.7777777777778</v>
      </c>
      <c r="P98" s="48">
        <f t="shared" si="71"/>
        <v>0</v>
      </c>
      <c r="Q98" s="49">
        <f t="shared" si="67"/>
        <v>-9.166666666666643</v>
      </c>
      <c r="R98" s="563">
        <f t="shared" si="72"/>
        <v>0.88086642599278009</v>
      </c>
      <c r="S98" s="943"/>
      <c r="T98" s="89">
        <v>0.5131944444444444</v>
      </c>
      <c r="U98" s="89">
        <v>0.55069444444444438</v>
      </c>
      <c r="V98" s="559">
        <v>5</v>
      </c>
      <c r="W98" s="90">
        <f t="shared" si="73"/>
        <v>53.999999999999972</v>
      </c>
      <c r="X98" s="213"/>
      <c r="Y98" s="213"/>
      <c r="Z98" s="214"/>
      <c r="AA98" s="214"/>
      <c r="AB98" s="928"/>
      <c r="AC98" s="928"/>
      <c r="AD98" s="559">
        <v>1</v>
      </c>
      <c r="AE98" s="559"/>
      <c r="AF98" s="54">
        <f t="shared" si="61"/>
        <v>-164.99999999999955</v>
      </c>
      <c r="AG98" s="560">
        <f t="shared" si="62"/>
        <v>0.88086642599278009</v>
      </c>
      <c r="AH98" s="927"/>
    </row>
    <row r="99" spans="1:34" ht="19.2" customHeight="1">
      <c r="A99" s="954"/>
      <c r="B99" s="561" t="s">
        <v>105</v>
      </c>
      <c r="C99" s="81"/>
      <c r="D99" s="82" t="s">
        <v>177</v>
      </c>
      <c r="E99" s="83"/>
      <c r="F99" s="284">
        <v>51.44</v>
      </c>
      <c r="G99" s="57">
        <v>1073</v>
      </c>
      <c r="H99" s="207">
        <f t="shared" si="68"/>
        <v>55195.119999999995</v>
      </c>
      <c r="I99" s="559"/>
      <c r="J99" s="46">
        <v>20</v>
      </c>
      <c r="K99" s="44">
        <v>1440</v>
      </c>
      <c r="L99" s="47">
        <v>72</v>
      </c>
      <c r="M99" s="572">
        <v>20</v>
      </c>
      <c r="N99" s="44">
        <f t="shared" si="69"/>
        <v>1238.0769230769238</v>
      </c>
      <c r="O99" s="47">
        <f t="shared" si="70"/>
        <v>61.903846153846189</v>
      </c>
      <c r="P99" s="48">
        <f t="shared" si="71"/>
        <v>0</v>
      </c>
      <c r="Q99" s="49">
        <f t="shared" si="67"/>
        <v>-10.096153846153811</v>
      </c>
      <c r="R99" s="563">
        <f t="shared" si="72"/>
        <v>0.85977564102564152</v>
      </c>
      <c r="S99" s="943"/>
      <c r="T99" s="89">
        <v>0.55555555555555547</v>
      </c>
      <c r="U99" s="89">
        <v>0.59166666666666656</v>
      </c>
      <c r="V99" s="559">
        <v>7</v>
      </c>
      <c r="W99" s="90">
        <f t="shared" si="73"/>
        <v>51.999999999999972</v>
      </c>
      <c r="X99" s="180"/>
      <c r="Y99" s="180"/>
      <c r="Z99" s="124"/>
      <c r="AA99" s="124"/>
      <c r="AB99" s="928"/>
      <c r="AC99" s="928"/>
      <c r="AD99" s="559"/>
      <c r="AE99" s="559"/>
      <c r="AF99" s="210">
        <f t="shared" si="61"/>
        <v>-201.92307692307622</v>
      </c>
      <c r="AG99" s="211">
        <f t="shared" si="62"/>
        <v>0.85977564102564152</v>
      </c>
      <c r="AH99" s="927"/>
    </row>
    <row r="100" spans="1:34" s="215" customFormat="1" ht="19.2" customHeight="1">
      <c r="A100" s="954"/>
      <c r="B100" s="561" t="s">
        <v>100</v>
      </c>
      <c r="C100" s="55"/>
      <c r="D100" s="42" t="s">
        <v>54</v>
      </c>
      <c r="E100" s="83"/>
      <c r="F100" s="284">
        <v>38.479999999999997</v>
      </c>
      <c r="G100" s="57">
        <v>3522</v>
      </c>
      <c r="H100" s="207">
        <f t="shared" si="68"/>
        <v>135526.56</v>
      </c>
      <c r="I100" s="559"/>
      <c r="J100" s="46">
        <v>19</v>
      </c>
      <c r="K100" s="44">
        <v>2769</v>
      </c>
      <c r="L100" s="47">
        <v>145.73684210526315</v>
      </c>
      <c r="M100" s="87">
        <v>18</v>
      </c>
      <c r="N100" s="44">
        <f t="shared" si="69"/>
        <v>2374.3820224719102</v>
      </c>
      <c r="O100" s="47">
        <f t="shared" si="70"/>
        <v>131.91011235955057</v>
      </c>
      <c r="P100" s="48">
        <f t="shared" si="71"/>
        <v>-1</v>
      </c>
      <c r="Q100" s="49">
        <f t="shared" si="67"/>
        <v>-13.826729745712584</v>
      </c>
      <c r="R100" s="563">
        <f t="shared" si="72"/>
        <v>0.90512536469175187</v>
      </c>
      <c r="S100" s="943"/>
      <c r="T100" s="208">
        <v>0.60694444444444429</v>
      </c>
      <c r="U100" s="208">
        <v>0.66874999999999984</v>
      </c>
      <c r="V100" s="209">
        <v>22</v>
      </c>
      <c r="W100" s="90">
        <f t="shared" si="73"/>
        <v>89</v>
      </c>
      <c r="X100" s="216">
        <v>0.59583333333333333</v>
      </c>
      <c r="Y100" s="216">
        <v>0.60555555555555551</v>
      </c>
      <c r="Z100" s="214"/>
      <c r="AA100" s="214"/>
      <c r="AB100" s="928"/>
      <c r="AC100" s="928"/>
      <c r="AD100" s="559"/>
      <c r="AE100" s="559"/>
      <c r="AF100" s="54">
        <f t="shared" si="61"/>
        <v>-394.6179775280898</v>
      </c>
      <c r="AG100" s="560">
        <f t="shared" si="62"/>
        <v>0.85748718760271225</v>
      </c>
      <c r="AH100" s="927"/>
    </row>
    <row r="101" spans="1:34" s="215" customFormat="1" ht="19.2" customHeight="1">
      <c r="A101" s="954"/>
      <c r="B101" s="561">
        <v>0</v>
      </c>
      <c r="C101" s="55"/>
      <c r="D101" s="82"/>
      <c r="E101" s="83"/>
      <c r="F101" s="284" t="s">
        <v>106</v>
      </c>
      <c r="G101" s="57"/>
      <c r="H101" s="207">
        <f t="shared" si="68"/>
        <v>0</v>
      </c>
      <c r="I101" s="559"/>
      <c r="J101" s="46"/>
      <c r="K101" s="44"/>
      <c r="L101" s="47"/>
      <c r="M101" s="87"/>
      <c r="N101" s="44"/>
      <c r="O101" s="47"/>
      <c r="P101" s="48"/>
      <c r="Q101" s="49"/>
      <c r="R101" s="563"/>
      <c r="S101" s="943"/>
      <c r="T101" s="208"/>
      <c r="U101" s="89"/>
      <c r="V101" s="209"/>
      <c r="W101" s="90">
        <f t="shared" si="73"/>
        <v>0</v>
      </c>
      <c r="X101" s="217"/>
      <c r="Y101" s="217"/>
      <c r="Z101" s="214"/>
      <c r="AA101" s="214"/>
      <c r="AB101" s="928"/>
      <c r="AC101" s="928"/>
      <c r="AD101" s="559"/>
      <c r="AE101" s="559"/>
      <c r="AF101" s="210">
        <f t="shared" si="61"/>
        <v>0</v>
      </c>
      <c r="AG101" s="211" t="e">
        <f t="shared" si="62"/>
        <v>#DIV/0!</v>
      </c>
      <c r="AH101" s="927"/>
    </row>
    <row r="102" spans="1:34" s="215" customFormat="1" ht="19.2" customHeight="1">
      <c r="A102" s="954"/>
      <c r="B102" s="56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561"/>
      <c r="J102" s="46"/>
      <c r="K102" s="44"/>
      <c r="L102" s="47"/>
      <c r="M102" s="87"/>
      <c r="N102" s="44"/>
      <c r="O102" s="47"/>
      <c r="P102" s="48"/>
      <c r="Q102" s="49"/>
      <c r="R102" s="563"/>
      <c r="S102" s="94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928"/>
      <c r="AC102" s="928"/>
      <c r="AD102" s="559"/>
      <c r="AE102" s="559"/>
      <c r="AF102" s="54">
        <f t="shared" si="61"/>
        <v>0</v>
      </c>
      <c r="AG102" s="560" t="e">
        <f t="shared" si="62"/>
        <v>#DIV/0!</v>
      </c>
      <c r="AH102" s="927"/>
    </row>
    <row r="103" spans="1:34" s="215" customFormat="1" ht="19.2" customHeight="1">
      <c r="A103" s="954"/>
      <c r="B103" s="56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63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559"/>
      <c r="AE103" s="559"/>
      <c r="AF103" s="54">
        <f t="shared" si="61"/>
        <v>0</v>
      </c>
      <c r="AG103" s="560" t="e">
        <f t="shared" si="62"/>
        <v>#DIV/0!</v>
      </c>
      <c r="AH103" s="927"/>
    </row>
    <row r="104" spans="1:34" s="215" customFormat="1" ht="19.2" customHeight="1">
      <c r="A104" s="954"/>
      <c r="B104" s="56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63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559"/>
      <c r="AE104" s="559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56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63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559"/>
      <c r="AE105" s="559"/>
      <c r="AF105" s="54">
        <f t="shared" si="61"/>
        <v>0</v>
      </c>
      <c r="AG105" s="56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63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559"/>
      <c r="AE106" s="559"/>
      <c r="AF106" s="54">
        <f t="shared" si="61"/>
        <v>0</v>
      </c>
      <c r="AG106" s="56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6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559"/>
      <c r="AE107" s="559"/>
      <c r="AF107" s="214"/>
      <c r="AG107" s="560"/>
      <c r="AH107" s="927"/>
    </row>
    <row r="108" spans="1:34" ht="19.2" customHeight="1">
      <c r="A108" s="954"/>
      <c r="B108" s="110">
        <v>0</v>
      </c>
      <c r="C108" s="100" t="s">
        <v>803</v>
      </c>
      <c r="D108" s="924" t="s">
        <v>789</v>
      </c>
      <c r="E108" s="924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v>90.098757309941519</v>
      </c>
      <c r="M108" s="101">
        <f t="shared" ref="M108:O108" si="74">AVERAGE(M96:M107)</f>
        <v>18.600000000000001</v>
      </c>
      <c r="N108" s="101">
        <f t="shared" si="74"/>
        <v>1466.9308135000106</v>
      </c>
      <c r="O108" s="104">
        <f t="shared" si="74"/>
        <v>79.452348419675076</v>
      </c>
      <c r="P108" s="54">
        <f t="shared" ref="P108:P114" si="75">M108-J108</f>
        <v>0</v>
      </c>
      <c r="Q108" s="88">
        <f t="shared" ref="Q108:Q114" si="76">O108-L108</f>
        <v>-10.646408890266443</v>
      </c>
      <c r="R108" s="105">
        <f t="shared" ref="R108:R114" si="77">O108/L108</f>
        <v>0.88183622939834139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1"/>
        <v>-205.86918649998938</v>
      </c>
      <c r="AG108" s="560">
        <f t="shared" si="62"/>
        <v>0.87693138061932729</v>
      </c>
      <c r="AH108" s="927"/>
    </row>
    <row r="109" spans="1:34" ht="19.2" customHeight="1">
      <c r="A109" s="945" t="s">
        <v>804</v>
      </c>
      <c r="B109" s="561" t="s">
        <v>104</v>
      </c>
      <c r="C109" s="567"/>
      <c r="D109" s="320" t="s">
        <v>176</v>
      </c>
      <c r="E109" s="43"/>
      <c r="F109" s="273">
        <v>29.965493443754308</v>
      </c>
      <c r="G109" s="44">
        <v>1240</v>
      </c>
      <c r="H109" s="45">
        <f t="shared" ref="H109:H119" si="78">F109*G109</f>
        <v>37157.211870255342</v>
      </c>
      <c r="I109" s="561"/>
      <c r="J109" s="46">
        <v>18</v>
      </c>
      <c r="K109" s="44">
        <v>1200</v>
      </c>
      <c r="L109" s="47">
        <v>66.666666666666671</v>
      </c>
      <c r="M109" s="572">
        <v>18</v>
      </c>
      <c r="N109" s="44">
        <f t="shared" ref="N109:N114" si="79">G109/W109*60</f>
        <v>1094.1176470588223</v>
      </c>
      <c r="O109" s="47">
        <f t="shared" ref="O109:O114" si="80">N109/M109</f>
        <v>60.784313725490129</v>
      </c>
      <c r="P109" s="48">
        <f t="shared" si="75"/>
        <v>0</v>
      </c>
      <c r="Q109" s="49">
        <f t="shared" si="76"/>
        <v>-5.8823529411765421</v>
      </c>
      <c r="R109" s="563">
        <f t="shared" si="77"/>
        <v>0.91176470588235192</v>
      </c>
      <c r="S109" s="948">
        <f>R121</f>
        <v>0.91296771225818774</v>
      </c>
      <c r="T109" s="223">
        <v>0.5</v>
      </c>
      <c r="U109" s="223">
        <v>0.54722222222222228</v>
      </c>
      <c r="V109" s="224">
        <v>5</v>
      </c>
      <c r="W109" s="571">
        <f t="shared" si="73"/>
        <v>68.000000000000085</v>
      </c>
      <c r="X109" s="53"/>
      <c r="Y109" s="53"/>
      <c r="Z109" s="54"/>
      <c r="AA109" s="54"/>
      <c r="AB109" s="928"/>
      <c r="AC109" s="928"/>
      <c r="AD109" s="559"/>
      <c r="AE109" s="559"/>
      <c r="AF109" s="48">
        <f t="shared" si="61"/>
        <v>-105.88235294117771</v>
      </c>
      <c r="AG109" s="125">
        <f t="shared" si="62"/>
        <v>0.91176470588235192</v>
      </c>
      <c r="AH109" s="927">
        <f>AG121</f>
        <v>0.90899926186995883</v>
      </c>
    </row>
    <row r="110" spans="1:34" ht="19.2" customHeight="1">
      <c r="A110" s="946"/>
      <c r="B110" s="561" t="s">
        <v>105</v>
      </c>
      <c r="C110" s="175"/>
      <c r="D110" s="42" t="s">
        <v>160</v>
      </c>
      <c r="E110" s="177"/>
      <c r="F110" s="273">
        <v>53.27</v>
      </c>
      <c r="G110" s="174">
        <v>1083</v>
      </c>
      <c r="H110" s="45">
        <f t="shared" si="78"/>
        <v>57691.41</v>
      </c>
      <c r="I110" s="561"/>
      <c r="J110" s="46">
        <v>16</v>
      </c>
      <c r="K110" s="44">
        <v>1500</v>
      </c>
      <c r="L110" s="47">
        <v>93.75</v>
      </c>
      <c r="M110" s="572">
        <v>16</v>
      </c>
      <c r="N110" s="44">
        <f t="shared" si="79"/>
        <v>1412.608695652174</v>
      </c>
      <c r="O110" s="47">
        <f t="shared" si="80"/>
        <v>88.288043478260875</v>
      </c>
      <c r="P110" s="48">
        <f t="shared" si="75"/>
        <v>0</v>
      </c>
      <c r="Q110" s="49">
        <f t="shared" si="76"/>
        <v>-5.4619565217391255</v>
      </c>
      <c r="R110" s="563">
        <f t="shared" si="77"/>
        <v>0.94173913043478263</v>
      </c>
      <c r="S110" s="934"/>
      <c r="T110" s="223">
        <v>0.55208333333333337</v>
      </c>
      <c r="U110" s="223">
        <v>0.58402777777777781</v>
      </c>
      <c r="V110" s="224">
        <v>7</v>
      </c>
      <c r="W110" s="571">
        <f t="shared" si="73"/>
        <v>46</v>
      </c>
      <c r="X110" s="188"/>
      <c r="Y110" s="188"/>
      <c r="Z110" s="54"/>
      <c r="AA110" s="54"/>
      <c r="AB110" s="928"/>
      <c r="AC110" s="928"/>
      <c r="AD110" s="559"/>
      <c r="AE110" s="559"/>
      <c r="AF110" s="48">
        <f t="shared" si="61"/>
        <v>-87.391304347826008</v>
      </c>
      <c r="AG110" s="125">
        <f t="shared" si="62"/>
        <v>0.94173913043478263</v>
      </c>
      <c r="AH110" s="927"/>
    </row>
    <row r="111" spans="1:34" ht="19.2" customHeight="1">
      <c r="A111" s="946"/>
      <c r="B111" s="561" t="s">
        <v>105</v>
      </c>
      <c r="C111" s="175"/>
      <c r="D111" s="176" t="s">
        <v>162</v>
      </c>
      <c r="E111" s="177"/>
      <c r="F111" s="273">
        <v>51.06</v>
      </c>
      <c r="G111" s="57">
        <v>1285</v>
      </c>
      <c r="H111" s="45">
        <f t="shared" si="78"/>
        <v>65612.100000000006</v>
      </c>
      <c r="I111" s="55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1352.6315789473692</v>
      </c>
      <c r="O111" s="47">
        <f t="shared" si="80"/>
        <v>84.539473684210577</v>
      </c>
      <c r="P111" s="48">
        <f t="shared" si="75"/>
        <v>0</v>
      </c>
      <c r="Q111" s="49">
        <f t="shared" si="76"/>
        <v>-9.2105263157894228</v>
      </c>
      <c r="R111" s="563">
        <f t="shared" si="77"/>
        <v>0.90175438596491286</v>
      </c>
      <c r="S111" s="934"/>
      <c r="T111" s="223">
        <v>0.70833333333333337</v>
      </c>
      <c r="U111" s="223">
        <v>0.74791666666666667</v>
      </c>
      <c r="V111" s="224">
        <v>6</v>
      </c>
      <c r="W111" s="571">
        <f t="shared" si="73"/>
        <v>56.999999999999957</v>
      </c>
      <c r="X111" s="53"/>
      <c r="Y111" s="53"/>
      <c r="Z111" s="54"/>
      <c r="AA111" s="54"/>
      <c r="AB111" s="928"/>
      <c r="AC111" s="928"/>
      <c r="AD111" s="559"/>
      <c r="AE111" s="559"/>
      <c r="AF111" s="48">
        <f t="shared" si="61"/>
        <v>-147.36842105263077</v>
      </c>
      <c r="AG111" s="125">
        <f t="shared" si="62"/>
        <v>0.90175438596491286</v>
      </c>
      <c r="AH111" s="927"/>
    </row>
    <row r="112" spans="1:34" ht="19.2" customHeight="1">
      <c r="A112" s="946"/>
      <c r="B112" s="561" t="s">
        <v>105</v>
      </c>
      <c r="C112" s="175"/>
      <c r="D112" s="176" t="s">
        <v>76</v>
      </c>
      <c r="E112" s="83"/>
      <c r="F112" s="273">
        <v>55.56</v>
      </c>
      <c r="G112" s="57">
        <v>1120</v>
      </c>
      <c r="H112" s="45">
        <f t="shared" si="78"/>
        <v>62227.200000000004</v>
      </c>
      <c r="I112" s="559"/>
      <c r="J112" s="46">
        <v>16</v>
      </c>
      <c r="K112" s="44">
        <v>1440</v>
      </c>
      <c r="L112" s="47">
        <v>90</v>
      </c>
      <c r="M112" s="572">
        <v>16</v>
      </c>
      <c r="N112" s="44">
        <f t="shared" si="79"/>
        <v>1344.0000000000005</v>
      </c>
      <c r="O112" s="47">
        <f t="shared" si="80"/>
        <v>84.000000000000028</v>
      </c>
      <c r="P112" s="48">
        <f t="shared" si="75"/>
        <v>0</v>
      </c>
      <c r="Q112" s="49">
        <f t="shared" si="76"/>
        <v>-5.9999999999999716</v>
      </c>
      <c r="R112" s="563">
        <f t="shared" si="77"/>
        <v>0.93333333333333368</v>
      </c>
      <c r="S112" s="934"/>
      <c r="T112" s="223">
        <v>0.75277777777777777</v>
      </c>
      <c r="U112" s="223">
        <v>0.78749999999999998</v>
      </c>
      <c r="V112" s="224">
        <v>7</v>
      </c>
      <c r="W112" s="571">
        <f t="shared" si="73"/>
        <v>49.999999999999986</v>
      </c>
      <c r="X112" s="213"/>
      <c r="Y112" s="213"/>
      <c r="Z112" s="54"/>
      <c r="AA112" s="54"/>
      <c r="AB112" s="928"/>
      <c r="AC112" s="928"/>
      <c r="AD112" s="559"/>
      <c r="AE112" s="559"/>
      <c r="AF112" s="48">
        <f t="shared" si="61"/>
        <v>-95.999999999999545</v>
      </c>
      <c r="AG112" s="125">
        <f t="shared" si="62"/>
        <v>0.93333333333333368</v>
      </c>
      <c r="AH112" s="927"/>
    </row>
    <row r="113" spans="1:34" s="215" customFormat="1" ht="19.2" customHeight="1">
      <c r="A113" s="946"/>
      <c r="B113" s="561" t="s">
        <v>105</v>
      </c>
      <c r="C113" s="175"/>
      <c r="D113" s="176" t="s">
        <v>474</v>
      </c>
      <c r="E113" s="83"/>
      <c r="F113" s="273">
        <v>58.17</v>
      </c>
      <c r="G113" s="57">
        <v>1718</v>
      </c>
      <c r="H113" s="45">
        <f t="shared" si="78"/>
        <v>99936.06</v>
      </c>
      <c r="I113" s="559"/>
      <c r="J113" s="46">
        <v>15</v>
      </c>
      <c r="K113" s="44">
        <v>1440</v>
      </c>
      <c r="L113" s="47">
        <v>96</v>
      </c>
      <c r="M113" s="569">
        <v>15</v>
      </c>
      <c r="N113" s="44">
        <f t="shared" si="79"/>
        <v>1356.315789473683</v>
      </c>
      <c r="O113" s="47">
        <f t="shared" si="80"/>
        <v>90.421052631578874</v>
      </c>
      <c r="P113" s="48">
        <f t="shared" si="75"/>
        <v>0</v>
      </c>
      <c r="Q113" s="49">
        <f t="shared" si="76"/>
        <v>-5.5789473684211259</v>
      </c>
      <c r="R113" s="563">
        <f t="shared" si="77"/>
        <v>0.94188596491227994</v>
      </c>
      <c r="S113" s="934"/>
      <c r="T113" s="223">
        <v>0.8027777777777777</v>
      </c>
      <c r="U113" s="223">
        <v>0.85555555555555551</v>
      </c>
      <c r="V113" s="224">
        <v>22</v>
      </c>
      <c r="W113" s="571">
        <f t="shared" si="73"/>
        <v>76.000000000000057</v>
      </c>
      <c r="X113" s="213">
        <v>0.79166666666666663</v>
      </c>
      <c r="Y113" s="213">
        <v>0.80138888888888893</v>
      </c>
      <c r="Z113" s="214"/>
      <c r="AA113" s="214"/>
      <c r="AB113" s="928"/>
      <c r="AC113" s="928"/>
      <c r="AD113" s="218"/>
      <c r="AE113" s="218"/>
      <c r="AF113" s="48">
        <f t="shared" si="61"/>
        <v>-83.684210526316974</v>
      </c>
      <c r="AG113" s="125">
        <f t="shared" si="62"/>
        <v>0.94188596491227983</v>
      </c>
      <c r="AH113" s="927"/>
    </row>
    <row r="114" spans="1:34" s="215" customFormat="1" ht="19.2" customHeight="1">
      <c r="A114" s="946"/>
      <c r="B114" s="561" t="s">
        <v>105</v>
      </c>
      <c r="C114" s="175"/>
      <c r="D114" s="82" t="s">
        <v>182</v>
      </c>
      <c r="E114" s="43"/>
      <c r="F114" s="273">
        <v>54.5</v>
      </c>
      <c r="G114" s="44">
        <v>790</v>
      </c>
      <c r="H114" s="45">
        <f t="shared" si="78"/>
        <v>43055</v>
      </c>
      <c r="I114" s="559"/>
      <c r="J114" s="46">
        <v>21</v>
      </c>
      <c r="K114" s="44">
        <v>1440</v>
      </c>
      <c r="L114" s="47">
        <v>68.571428571428569</v>
      </c>
      <c r="M114" s="569">
        <v>21</v>
      </c>
      <c r="N114" s="44">
        <f t="shared" si="79"/>
        <v>1184.9999999999995</v>
      </c>
      <c r="O114" s="47">
        <f t="shared" si="80"/>
        <v>56.428571428571409</v>
      </c>
      <c r="P114" s="48">
        <f t="shared" si="75"/>
        <v>0</v>
      </c>
      <c r="Q114" s="49">
        <f t="shared" si="76"/>
        <v>-12.14285714285716</v>
      </c>
      <c r="R114" s="563">
        <f t="shared" si="77"/>
        <v>0.82291666666666641</v>
      </c>
      <c r="S114" s="934"/>
      <c r="T114" s="223">
        <v>0.85972222222222217</v>
      </c>
      <c r="U114" s="223">
        <v>0.88749999999999996</v>
      </c>
      <c r="V114" s="224">
        <v>6</v>
      </c>
      <c r="W114" s="571">
        <f t="shared" si="73"/>
        <v>40.000000000000014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-255.00000000000045</v>
      </c>
      <c r="AG114" s="125">
        <f t="shared" si="62"/>
        <v>0.8229166666666663</v>
      </c>
      <c r="AH114" s="927"/>
    </row>
    <row r="115" spans="1:34" s="215" customFormat="1" ht="19.2" customHeight="1">
      <c r="A115" s="946"/>
      <c r="B115" s="561">
        <v>0</v>
      </c>
      <c r="C115" s="175"/>
      <c r="D115" s="82"/>
      <c r="E115" s="83"/>
      <c r="F115" s="273" t="s">
        <v>106</v>
      </c>
      <c r="G115" s="226"/>
      <c r="H115" s="45">
        <f t="shared" si="78"/>
        <v>0</v>
      </c>
      <c r="I115" s="559"/>
      <c r="J115" s="46"/>
      <c r="K115" s="44"/>
      <c r="L115" s="47"/>
      <c r="M115" s="569" t="s">
        <v>15</v>
      </c>
      <c r="N115" s="44"/>
      <c r="O115" s="47"/>
      <c r="P115" s="48"/>
      <c r="Q115" s="49"/>
      <c r="R115" s="563"/>
      <c r="S115" s="934"/>
      <c r="T115" s="223"/>
      <c r="U115" s="223"/>
      <c r="V115" s="224"/>
      <c r="W115" s="571">
        <f t="shared" si="73"/>
        <v>0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0</v>
      </c>
      <c r="AG115" s="125" t="e">
        <f t="shared" si="62"/>
        <v>#DIV/0!</v>
      </c>
      <c r="AH115" s="927"/>
    </row>
    <row r="116" spans="1:34" s="215" customFormat="1" ht="19.2" customHeight="1">
      <c r="A116" s="946"/>
      <c r="B116" s="561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559"/>
      <c r="J116" s="46"/>
      <c r="K116" s="44"/>
      <c r="L116" s="47"/>
      <c r="M116" s="569" t="s">
        <v>15</v>
      </c>
      <c r="N116" s="44"/>
      <c r="O116" s="47"/>
      <c r="P116" s="48"/>
      <c r="Q116" s="49"/>
      <c r="R116" s="563"/>
      <c r="S116" s="934"/>
      <c r="T116" s="223"/>
      <c r="U116" s="223"/>
      <c r="V116" s="224"/>
      <c r="W116" s="571">
        <f t="shared" si="73"/>
        <v>0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0</v>
      </c>
      <c r="AG116" s="125" t="e">
        <f t="shared" si="62"/>
        <v>#DIV/0!</v>
      </c>
      <c r="AH116" s="927"/>
    </row>
    <row r="117" spans="1:34" s="215" customFormat="1" ht="19.2" customHeight="1">
      <c r="A117" s="946"/>
      <c r="B117" s="56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59"/>
      <c r="J117" s="46"/>
      <c r="K117" s="44"/>
      <c r="L117" s="47"/>
      <c r="M117" s="569"/>
      <c r="N117" s="44"/>
      <c r="O117" s="47"/>
      <c r="P117" s="48"/>
      <c r="Q117" s="49"/>
      <c r="R117" s="563"/>
      <c r="S117" s="934"/>
      <c r="T117" s="223"/>
      <c r="U117" s="223"/>
      <c r="V117" s="224"/>
      <c r="W117" s="571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56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59"/>
      <c r="J118" s="46"/>
      <c r="K118" s="44"/>
      <c r="L118" s="47"/>
      <c r="M118" s="569"/>
      <c r="N118" s="44"/>
      <c r="O118" s="47"/>
      <c r="P118" s="48"/>
      <c r="Q118" s="49"/>
      <c r="R118" s="563"/>
      <c r="S118" s="934"/>
      <c r="T118" s="223"/>
      <c r="U118" s="223"/>
      <c r="V118" s="224"/>
      <c r="W118" s="571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56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59"/>
      <c r="J119" s="46"/>
      <c r="K119" s="44"/>
      <c r="L119" s="47"/>
      <c r="M119" s="569"/>
      <c r="N119" s="44"/>
      <c r="O119" s="47"/>
      <c r="P119" s="48"/>
      <c r="Q119" s="49"/>
      <c r="R119" s="563"/>
      <c r="S119" s="934"/>
      <c r="T119" s="223"/>
      <c r="U119" s="223"/>
      <c r="V119" s="224"/>
      <c r="W119" s="571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56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59"/>
      <c r="J120" s="178"/>
      <c r="K120" s="228"/>
      <c r="L120" s="47"/>
      <c r="M120" s="569"/>
      <c r="N120" s="179"/>
      <c r="O120" s="221"/>
      <c r="P120" s="165"/>
      <c r="Q120" s="49"/>
      <c r="R120" s="563"/>
      <c r="S120" s="934"/>
      <c r="T120" s="223"/>
      <c r="U120" s="223"/>
      <c r="V120" s="224"/>
      <c r="W120" s="571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805</v>
      </c>
      <c r="D121" s="229" t="s">
        <v>789</v>
      </c>
      <c r="E121" s="230"/>
      <c r="F121" s="282"/>
      <c r="G121" s="231"/>
      <c r="H121" s="232"/>
      <c r="I121" s="233"/>
      <c r="J121" s="199">
        <v>17</v>
      </c>
      <c r="K121" s="199">
        <v>1420</v>
      </c>
      <c r="L121" s="200">
        <v>84.789682539682545</v>
      </c>
      <c r="M121" s="199">
        <f t="shared" ref="M121:O121" si="81">AVERAGE(M109:M120)</f>
        <v>17</v>
      </c>
      <c r="N121" s="199">
        <f t="shared" si="81"/>
        <v>1290.7789518553416</v>
      </c>
      <c r="O121" s="200">
        <f t="shared" si="81"/>
        <v>77.41024249135198</v>
      </c>
      <c r="P121" s="48">
        <f t="shared" ref="P121:P129" si="82">M121-J121</f>
        <v>0</v>
      </c>
      <c r="Q121" s="49">
        <f t="shared" ref="Q121:Q129" si="83">O121-L121</f>
        <v>-7.3794400483305651</v>
      </c>
      <c r="R121" s="172">
        <f t="shared" ref="R121:R129" si="84">O121/L121</f>
        <v>0.91296771225818774</v>
      </c>
      <c r="S121" s="942"/>
      <c r="T121" s="50"/>
      <c r="U121" s="50"/>
      <c r="V121" s="44"/>
      <c r="W121" s="57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0</v>
      </c>
      <c r="AF121" s="48">
        <f>N121-K121</f>
        <v>-129.22104814465843</v>
      </c>
      <c r="AG121" s="125">
        <f>N121/K121</f>
        <v>0.90899926186995883</v>
      </c>
      <c r="AH121" s="927"/>
    </row>
    <row r="122" spans="1:34" ht="19.2" customHeight="1">
      <c r="A122" s="949" t="s">
        <v>806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1253</v>
      </c>
      <c r="H122" s="45">
        <f t="shared" ref="H122:H132" si="85">F122*G122</f>
        <v>73513.510000000009</v>
      </c>
      <c r="I122" s="561"/>
      <c r="J122" s="46">
        <v>19</v>
      </c>
      <c r="K122" s="44">
        <v>1440</v>
      </c>
      <c r="L122" s="47">
        <v>75.78947368421052</v>
      </c>
      <c r="M122" s="572">
        <v>19</v>
      </c>
      <c r="N122" s="174">
        <f t="shared" ref="N122:N129" si="86">G122/W122*60</f>
        <v>1366.9090909090917</v>
      </c>
      <c r="O122" s="234">
        <f t="shared" ref="O122:O129" si="87">N122/M122</f>
        <v>71.942583732057457</v>
      </c>
      <c r="P122" s="108">
        <f t="shared" si="82"/>
        <v>0</v>
      </c>
      <c r="Q122" s="182">
        <f t="shared" si="83"/>
        <v>-3.8468899521530631</v>
      </c>
      <c r="R122" s="109">
        <f t="shared" si="84"/>
        <v>0.94924242424242489</v>
      </c>
      <c r="S122" s="943">
        <f>R134</f>
        <v>0.91298264795389505</v>
      </c>
      <c r="T122" s="50">
        <v>0.5</v>
      </c>
      <c r="U122" s="50">
        <v>0.53819444444444442</v>
      </c>
      <c r="V122" s="224">
        <v>5</v>
      </c>
      <c r="W122" s="571">
        <f t="shared" si="73"/>
        <v>54.999999999999964</v>
      </c>
      <c r="X122" s="53"/>
      <c r="Y122" s="53"/>
      <c r="Z122" s="54"/>
      <c r="AA122" s="54"/>
      <c r="AB122" s="928"/>
      <c r="AC122" s="928"/>
      <c r="AD122" s="559"/>
      <c r="AE122" s="559"/>
      <c r="AF122" s="48">
        <f t="shared" si="61"/>
        <v>-73.090909090908326</v>
      </c>
      <c r="AG122" s="563">
        <f t="shared" si="62"/>
        <v>0.94924242424242478</v>
      </c>
      <c r="AH122" s="942">
        <f>AG134</f>
        <v>0.91455197809849109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1698</v>
      </c>
      <c r="H123" s="45">
        <f t="shared" si="85"/>
        <v>101064.96000000001</v>
      </c>
      <c r="I123" s="559"/>
      <c r="J123" s="46">
        <v>21</v>
      </c>
      <c r="K123" s="44">
        <v>1385</v>
      </c>
      <c r="L123" s="47">
        <v>65.952380952380949</v>
      </c>
      <c r="M123" s="569">
        <v>21</v>
      </c>
      <c r="N123" s="57">
        <f t="shared" si="86"/>
        <v>1306.1538461538453</v>
      </c>
      <c r="O123" s="86">
        <f t="shared" si="87"/>
        <v>62.197802197802154</v>
      </c>
      <c r="P123" s="54">
        <f t="shared" si="82"/>
        <v>0</v>
      </c>
      <c r="Q123" s="88">
        <f t="shared" si="83"/>
        <v>-3.7545787545787945</v>
      </c>
      <c r="R123" s="560">
        <f t="shared" si="84"/>
        <v>0.94307136906414823</v>
      </c>
      <c r="S123" s="943"/>
      <c r="T123" s="50">
        <v>0.5527777777777777</v>
      </c>
      <c r="U123" s="50">
        <v>0.6069444444444444</v>
      </c>
      <c r="V123" s="224">
        <v>21</v>
      </c>
      <c r="W123" s="571">
        <f t="shared" si="73"/>
        <v>78.000000000000043</v>
      </c>
      <c r="X123" s="53">
        <v>0.54236111111111118</v>
      </c>
      <c r="Y123" s="53">
        <v>0.55138888888888882</v>
      </c>
      <c r="Z123" s="54"/>
      <c r="AA123" s="54"/>
      <c r="AB123" s="928"/>
      <c r="AC123" s="928"/>
      <c r="AD123" s="559"/>
      <c r="AE123" s="559"/>
      <c r="AF123" s="48">
        <f t="shared" si="61"/>
        <v>-78.846153846154721</v>
      </c>
      <c r="AG123" s="563">
        <f t="shared" si="62"/>
        <v>0.94307136906414823</v>
      </c>
      <c r="AH123" s="943"/>
    </row>
    <row r="124" spans="1:34" ht="19.2" customHeight="1">
      <c r="A124" s="949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1182</v>
      </c>
      <c r="H124" s="45">
        <f t="shared" si="85"/>
        <v>67125.78</v>
      </c>
      <c r="I124" s="235"/>
      <c r="J124" s="46">
        <v>18</v>
      </c>
      <c r="K124" s="44">
        <v>1636</v>
      </c>
      <c r="L124" s="47">
        <v>90.888888888888886</v>
      </c>
      <c r="M124" s="572">
        <v>18</v>
      </c>
      <c r="N124" s="174">
        <f t="shared" si="86"/>
        <v>1447.3469387755106</v>
      </c>
      <c r="O124" s="234">
        <f t="shared" si="87"/>
        <v>80.408163265306143</v>
      </c>
      <c r="P124" s="108">
        <f t="shared" si="82"/>
        <v>0</v>
      </c>
      <c r="Q124" s="182">
        <f t="shared" si="83"/>
        <v>-10.480725623582742</v>
      </c>
      <c r="R124" s="109">
        <f t="shared" si="84"/>
        <v>0.88468639289456641</v>
      </c>
      <c r="S124" s="950"/>
      <c r="T124" s="50">
        <v>0.70833333333333337</v>
      </c>
      <c r="U124" s="50">
        <v>0.74236111111111114</v>
      </c>
      <c r="V124" s="224">
        <v>5</v>
      </c>
      <c r="W124" s="571">
        <f t="shared" si="73"/>
        <v>48.999999999999986</v>
      </c>
      <c r="X124" s="188"/>
      <c r="Y124" s="188"/>
      <c r="Z124" s="54"/>
      <c r="AA124" s="54"/>
      <c r="AB124" s="928"/>
      <c r="AC124" s="928"/>
      <c r="AD124" s="559"/>
      <c r="AE124" s="559"/>
      <c r="AF124" s="108">
        <f t="shared" si="61"/>
        <v>-188.65306122448942</v>
      </c>
      <c r="AG124" s="109">
        <f t="shared" si="62"/>
        <v>0.88468639289456641</v>
      </c>
      <c r="AH124" s="943"/>
    </row>
    <row r="125" spans="1:34" ht="19.2" customHeight="1">
      <c r="A125" s="949"/>
      <c r="B125" s="130" t="s">
        <v>105</v>
      </c>
      <c r="C125" s="97"/>
      <c r="D125" s="42" t="s">
        <v>80</v>
      </c>
      <c r="E125" s="43"/>
      <c r="F125" s="273">
        <v>56.87</v>
      </c>
      <c r="G125" s="44">
        <v>940</v>
      </c>
      <c r="H125" s="45">
        <f t="shared" si="85"/>
        <v>53457.799999999996</v>
      </c>
      <c r="I125" s="561"/>
      <c r="J125" s="46">
        <v>18</v>
      </c>
      <c r="K125" s="44">
        <v>1636</v>
      </c>
      <c r="L125" s="47">
        <v>90.888888888888886</v>
      </c>
      <c r="M125" s="572">
        <v>18</v>
      </c>
      <c r="N125" s="174">
        <f t="shared" si="86"/>
        <v>1446.1538461538453</v>
      </c>
      <c r="O125" s="234">
        <f t="shared" si="87"/>
        <v>80.341880341880298</v>
      </c>
      <c r="P125" s="108">
        <f t="shared" si="82"/>
        <v>0</v>
      </c>
      <c r="Q125" s="182">
        <f t="shared" si="83"/>
        <v>-10.547008547008588</v>
      </c>
      <c r="R125" s="109">
        <f t="shared" si="84"/>
        <v>0.88395711867594462</v>
      </c>
      <c r="S125" s="950"/>
      <c r="T125" s="50">
        <v>0.74722222222222223</v>
      </c>
      <c r="U125" s="50">
        <v>0.77430555555555558</v>
      </c>
      <c r="V125" s="224">
        <v>7</v>
      </c>
      <c r="W125" s="571">
        <f t="shared" si="73"/>
        <v>39.000000000000021</v>
      </c>
      <c r="X125" s="64"/>
      <c r="Y125" s="64"/>
      <c r="Z125" s="54"/>
      <c r="AA125" s="54"/>
      <c r="AB125" s="928"/>
      <c r="AC125" s="928"/>
      <c r="AD125" s="559"/>
      <c r="AE125" s="559"/>
      <c r="AF125" s="48">
        <f t="shared" si="61"/>
        <v>-189.84615384615472</v>
      </c>
      <c r="AG125" s="563">
        <f t="shared" si="62"/>
        <v>0.88395711867594451</v>
      </c>
      <c r="AH125" s="944"/>
    </row>
    <row r="126" spans="1:34" ht="19.2" customHeight="1">
      <c r="A126" s="949"/>
      <c r="B126" s="130" t="s">
        <v>105</v>
      </c>
      <c r="C126" s="559"/>
      <c r="D126" s="321" t="s">
        <v>81</v>
      </c>
      <c r="E126" s="177"/>
      <c r="F126" s="273">
        <v>47.6</v>
      </c>
      <c r="G126" s="57">
        <v>1236</v>
      </c>
      <c r="H126" s="45">
        <f t="shared" si="85"/>
        <v>58833.599999999999</v>
      </c>
      <c r="I126" s="559"/>
      <c r="J126" s="46">
        <v>19</v>
      </c>
      <c r="K126" s="44">
        <v>1440</v>
      </c>
      <c r="L126" s="47">
        <v>75.78947368421052</v>
      </c>
      <c r="M126" s="569">
        <v>19</v>
      </c>
      <c r="N126" s="57">
        <f t="shared" si="86"/>
        <v>1348.3636363636372</v>
      </c>
      <c r="O126" s="86">
        <f t="shared" si="87"/>
        <v>70.966507177033535</v>
      </c>
      <c r="P126" s="54">
        <f t="shared" si="82"/>
        <v>0</v>
      </c>
      <c r="Q126" s="88">
        <f t="shared" si="83"/>
        <v>-4.8229665071769858</v>
      </c>
      <c r="R126" s="560">
        <f t="shared" si="84"/>
        <v>0.93636363636363695</v>
      </c>
      <c r="S126" s="950"/>
      <c r="T126" s="50">
        <v>0.7895833333333333</v>
      </c>
      <c r="U126" s="50">
        <v>0.82777777777777772</v>
      </c>
      <c r="V126" s="224">
        <v>22</v>
      </c>
      <c r="W126" s="571">
        <f t="shared" si="73"/>
        <v>54.999999999999964</v>
      </c>
      <c r="X126" s="64">
        <v>0.77847222222222223</v>
      </c>
      <c r="Y126" s="64">
        <v>0.78819444444444453</v>
      </c>
      <c r="Z126" s="54"/>
      <c r="AA126" s="54"/>
      <c r="AB126" s="928"/>
      <c r="AC126" s="928"/>
      <c r="AD126" s="559"/>
      <c r="AE126" s="559"/>
      <c r="AF126" s="108">
        <f t="shared" si="61"/>
        <v>-91.63636363636283</v>
      </c>
      <c r="AG126" s="109">
        <f t="shared" si="62"/>
        <v>0.93636363636363695</v>
      </c>
      <c r="AH126" s="944"/>
    </row>
    <row r="127" spans="1:34" ht="19.2" customHeight="1">
      <c r="A127" s="949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1038</v>
      </c>
      <c r="H127" s="45">
        <f t="shared" si="85"/>
        <v>52595.46</v>
      </c>
      <c r="I127" s="218"/>
      <c r="J127" s="46">
        <v>18</v>
      </c>
      <c r="K127" s="44">
        <v>1500</v>
      </c>
      <c r="L127" s="47">
        <v>83.333333333333329</v>
      </c>
      <c r="M127" s="572">
        <v>18</v>
      </c>
      <c r="N127" s="57">
        <f t="shared" si="86"/>
        <v>1415.4545454545455</v>
      </c>
      <c r="O127" s="86">
        <f t="shared" si="87"/>
        <v>78.63636363636364</v>
      </c>
      <c r="P127" s="54">
        <f t="shared" si="82"/>
        <v>0</v>
      </c>
      <c r="Q127" s="88">
        <f t="shared" si="83"/>
        <v>-4.6969696969696884</v>
      </c>
      <c r="R127" s="560">
        <f t="shared" si="84"/>
        <v>0.94363636363636372</v>
      </c>
      <c r="S127" s="950"/>
      <c r="T127" s="50">
        <v>0.83194444444444438</v>
      </c>
      <c r="U127" s="50">
        <v>0.86249999999999993</v>
      </c>
      <c r="V127" s="561">
        <v>6</v>
      </c>
      <c r="W127" s="571">
        <f t="shared" si="73"/>
        <v>44</v>
      </c>
      <c r="X127" s="64"/>
      <c r="Y127" s="64"/>
      <c r="Z127" s="54"/>
      <c r="AA127" s="54"/>
      <c r="AB127" s="928"/>
      <c r="AC127" s="928"/>
      <c r="AD127" s="559"/>
      <c r="AE127" s="559"/>
      <c r="AF127" s="108">
        <f t="shared" si="61"/>
        <v>-84.545454545454504</v>
      </c>
      <c r="AG127" s="109">
        <f t="shared" si="62"/>
        <v>0.94363636363636372</v>
      </c>
      <c r="AH127" s="944"/>
    </row>
    <row r="128" spans="1:34" ht="19.2" customHeight="1">
      <c r="A128" s="949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690</v>
      </c>
      <c r="H128" s="45">
        <f t="shared" si="85"/>
        <v>40137.300000000003</v>
      </c>
      <c r="I128" s="559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1427.5862068965489</v>
      </c>
      <c r="O128" s="86">
        <f t="shared" si="87"/>
        <v>89.224137931034306</v>
      </c>
      <c r="P128" s="54">
        <f t="shared" si="82"/>
        <v>0</v>
      </c>
      <c r="Q128" s="88">
        <f t="shared" si="83"/>
        <v>-13.025862068965694</v>
      </c>
      <c r="R128" s="560">
        <f t="shared" si="84"/>
        <v>0.87260770592698589</v>
      </c>
      <c r="S128" s="950"/>
      <c r="T128" s="50">
        <v>0.86666666666666659</v>
      </c>
      <c r="U128" s="50">
        <v>0.88680555555555551</v>
      </c>
      <c r="V128" s="561">
        <v>6</v>
      </c>
      <c r="W128" s="571">
        <f t="shared" si="73"/>
        <v>29.000000000000057</v>
      </c>
      <c r="X128" s="64"/>
      <c r="Y128" s="64"/>
      <c r="Z128" s="54"/>
      <c r="AA128" s="54"/>
      <c r="AB128" s="928"/>
      <c r="AC128" s="928"/>
      <c r="AD128" s="559"/>
      <c r="AE128" s="559"/>
      <c r="AF128" s="48">
        <f t="shared" si="61"/>
        <v>-208.4137931034511</v>
      </c>
      <c r="AG128" s="563">
        <f t="shared" si="62"/>
        <v>0.87260770592698589</v>
      </c>
      <c r="AH128" s="944"/>
    </row>
    <row r="129" spans="1:34" ht="19.2" customHeight="1">
      <c r="A129" s="94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880</v>
      </c>
      <c r="H129" s="45">
        <f t="shared" si="85"/>
        <v>50424</v>
      </c>
      <c r="I129" s="559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1319.9999999999995</v>
      </c>
      <c r="O129" s="86">
        <f t="shared" si="87"/>
        <v>69.473684210526287</v>
      </c>
      <c r="P129" s="54">
        <f t="shared" si="82"/>
        <v>0</v>
      </c>
      <c r="Q129" s="88">
        <f t="shared" si="83"/>
        <v>-6.3157894736842337</v>
      </c>
      <c r="R129" s="560">
        <f t="shared" si="84"/>
        <v>0.91666666666666641</v>
      </c>
      <c r="S129" s="950"/>
      <c r="T129" s="50">
        <v>0.89097222222222217</v>
      </c>
      <c r="U129" s="50">
        <v>0.91874999999999996</v>
      </c>
      <c r="V129" s="561">
        <v>6</v>
      </c>
      <c r="W129" s="571">
        <f t="shared" si="73"/>
        <v>40.000000000000014</v>
      </c>
      <c r="X129" s="64"/>
      <c r="Y129" s="64"/>
      <c r="Z129" s="54"/>
      <c r="AA129" s="54"/>
      <c r="AB129" s="928"/>
      <c r="AC129" s="928"/>
      <c r="AD129" s="559"/>
      <c r="AE129" s="559"/>
      <c r="AF129" s="108">
        <f t="shared" si="61"/>
        <v>-120.00000000000045</v>
      </c>
      <c r="AG129" s="109">
        <f t="shared" si="62"/>
        <v>0.9166666666666663</v>
      </c>
      <c r="AH129" s="944"/>
    </row>
    <row r="130" spans="1:34" ht="19.2" customHeight="1">
      <c r="A130" s="94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559"/>
      <c r="J130" s="46"/>
      <c r="K130" s="44"/>
      <c r="L130" s="47"/>
      <c r="M130" s="569"/>
      <c r="N130" s="57"/>
      <c r="O130" s="86"/>
      <c r="P130" s="54"/>
      <c r="Q130" s="88"/>
      <c r="R130" s="560"/>
      <c r="S130" s="950"/>
      <c r="T130" s="50"/>
      <c r="U130" s="50"/>
      <c r="V130" s="561"/>
      <c r="W130" s="571">
        <f t="shared" si="73"/>
        <v>0</v>
      </c>
      <c r="X130" s="64"/>
      <c r="Y130" s="64"/>
      <c r="Z130" s="54"/>
      <c r="AA130" s="54"/>
      <c r="AB130" s="928"/>
      <c r="AC130" s="928"/>
      <c r="AD130" s="559"/>
      <c r="AE130" s="559"/>
      <c r="AF130" s="108">
        <f t="shared" si="61"/>
        <v>0</v>
      </c>
      <c r="AG130" s="109" t="e">
        <f t="shared" si="62"/>
        <v>#DIV/0!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60"/>
      <c r="S131" s="950"/>
      <c r="T131" s="50"/>
      <c r="U131" s="50"/>
      <c r="V131" s="561"/>
      <c r="W131" s="571">
        <f t="shared" si="73"/>
        <v>0</v>
      </c>
      <c r="X131" s="64"/>
      <c r="Y131" s="64"/>
      <c r="Z131" s="54"/>
      <c r="AA131" s="54"/>
      <c r="AB131" s="928"/>
      <c r="AC131" s="928"/>
      <c r="AD131" s="559"/>
      <c r="AE131" s="559"/>
      <c r="AF131" s="48">
        <f t="shared" si="61"/>
        <v>0</v>
      </c>
      <c r="AG131" s="563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59"/>
      <c r="J132" s="87"/>
      <c r="K132" s="57"/>
      <c r="L132" s="86"/>
      <c r="M132" s="569"/>
      <c r="N132" s="57"/>
      <c r="O132" s="86"/>
      <c r="P132" s="54"/>
      <c r="Q132" s="88"/>
      <c r="R132" s="560"/>
      <c r="S132" s="950"/>
      <c r="T132" s="50"/>
      <c r="U132" s="50"/>
      <c r="V132" s="561"/>
      <c r="W132" s="571">
        <f t="shared" si="73"/>
        <v>0</v>
      </c>
      <c r="X132" s="64"/>
      <c r="Y132" s="64"/>
      <c r="Z132" s="54"/>
      <c r="AA132" s="54"/>
      <c r="AB132" s="928"/>
      <c r="AC132" s="928"/>
      <c r="AD132" s="559"/>
      <c r="AE132" s="559"/>
      <c r="AF132" s="65"/>
      <c r="AG132" s="564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59"/>
      <c r="J133" s="87"/>
      <c r="K133" s="57"/>
      <c r="L133" s="86"/>
      <c r="M133" s="569"/>
      <c r="N133" s="57"/>
      <c r="O133" s="86"/>
      <c r="P133" s="54"/>
      <c r="Q133" s="88"/>
      <c r="R133" s="560"/>
      <c r="S133" s="950"/>
      <c r="T133" s="50"/>
      <c r="U133" s="50"/>
      <c r="V133" s="561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559"/>
      <c r="AE133" s="559"/>
      <c r="AF133" s="65"/>
      <c r="AG133" s="564"/>
      <c r="AH133" s="944"/>
    </row>
    <row r="134" spans="1:34" ht="19.2" customHeight="1">
      <c r="A134" s="949"/>
      <c r="B134" s="168">
        <v>0</v>
      </c>
      <c r="C134" s="100" t="s">
        <v>807</v>
      </c>
      <c r="D134" s="924" t="s">
        <v>789</v>
      </c>
      <c r="E134" s="924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8">AVERAGE(M122:M133)</f>
        <v>18.5</v>
      </c>
      <c r="N134" s="239">
        <f t="shared" si="88"/>
        <v>1384.7460138383778</v>
      </c>
      <c r="O134" s="240">
        <f t="shared" si="88"/>
        <v>75.398890311500466</v>
      </c>
      <c r="P134" s="51">
        <f t="shared" ref="P134:P144" si="89">M134-J134</f>
        <v>0</v>
      </c>
      <c r="Q134" s="139">
        <f t="shared" ref="Q134:Q144" si="90">O134-L134</f>
        <v>-7.1863488280149852</v>
      </c>
      <c r="R134" s="241">
        <f t="shared" ref="R134:R144" si="91">O134/L134</f>
        <v>0.91298264795389505</v>
      </c>
      <c r="S134" s="943"/>
      <c r="T134" s="50"/>
      <c r="U134" s="50"/>
      <c r="V134" s="561"/>
      <c r="W134" s="56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0</v>
      </c>
      <c r="AF134" s="48">
        <f t="shared" si="61"/>
        <v>-129.37898616162215</v>
      </c>
      <c r="AG134" s="563">
        <f t="shared" si="62"/>
        <v>0.91455197809849109</v>
      </c>
      <c r="AH134" s="944"/>
    </row>
    <row r="135" spans="1:34" ht="19.2" customHeight="1">
      <c r="A135" s="930" t="s">
        <v>808</v>
      </c>
      <c r="B135" s="561" t="s">
        <v>105</v>
      </c>
      <c r="C135" s="559"/>
      <c r="D135" s="82" t="s">
        <v>115</v>
      </c>
      <c r="E135" s="83"/>
      <c r="F135" s="273">
        <v>54.09</v>
      </c>
      <c r="G135" s="57">
        <v>1628.8000000000002</v>
      </c>
      <c r="H135" s="242">
        <f t="shared" ref="H135:H146" si="92">F135*G135</f>
        <v>88101.792000000016</v>
      </c>
      <c r="I135" s="55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1416.3478260869565</v>
      </c>
      <c r="O135" s="115">
        <f t="shared" ref="O135:O144" si="94">N135/M135</f>
        <v>88.521739130434781</v>
      </c>
      <c r="P135" s="54">
        <f t="shared" si="89"/>
        <v>0</v>
      </c>
      <c r="Q135" s="88">
        <f t="shared" si="90"/>
        <v>-5.2282608695652186</v>
      </c>
      <c r="R135" s="560">
        <f t="shared" si="91"/>
        <v>0.94423188405797098</v>
      </c>
      <c r="S135" s="934">
        <f>R147</f>
        <v>0.92486375019532563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95">(U135-T135)*24*60</f>
        <v>69</v>
      </c>
      <c r="X135" s="53"/>
      <c r="Y135" s="53"/>
      <c r="Z135" s="54"/>
      <c r="AA135" s="54"/>
      <c r="AB135" s="928"/>
      <c r="AC135" s="928"/>
      <c r="AD135" s="559"/>
      <c r="AE135" s="559"/>
      <c r="AF135" s="116">
        <f t="shared" si="61"/>
        <v>-83.652173913043498</v>
      </c>
      <c r="AG135" s="120">
        <f t="shared" si="62"/>
        <v>0.94423188405797098</v>
      </c>
      <c r="AH135" s="927">
        <f>AG147</f>
        <v>0.93093253010611243</v>
      </c>
    </row>
    <row r="136" spans="1:34" ht="19.2" customHeight="1">
      <c r="A136" s="931"/>
      <c r="B136" s="561" t="s">
        <v>105</v>
      </c>
      <c r="C136" s="559"/>
      <c r="D136" s="82" t="s">
        <v>74</v>
      </c>
      <c r="E136" s="83"/>
      <c r="F136" s="273">
        <v>57.734999999999999</v>
      </c>
      <c r="G136" s="57">
        <v>1363</v>
      </c>
      <c r="H136" s="84">
        <f t="shared" si="92"/>
        <v>78692.804999999993</v>
      </c>
      <c r="I136" s="559"/>
      <c r="J136" s="46">
        <v>16</v>
      </c>
      <c r="K136" s="57">
        <v>1565</v>
      </c>
      <c r="L136" s="86">
        <v>97.8125</v>
      </c>
      <c r="M136" s="569">
        <v>16</v>
      </c>
      <c r="N136" s="57">
        <f t="shared" si="93"/>
        <v>1386.1016949152554</v>
      </c>
      <c r="O136" s="86">
        <f t="shared" si="94"/>
        <v>86.631355932203462</v>
      </c>
      <c r="P136" s="54">
        <f t="shared" si="89"/>
        <v>0</v>
      </c>
      <c r="Q136" s="88">
        <f t="shared" si="90"/>
        <v>-11.181144067796538</v>
      </c>
      <c r="R136" s="560">
        <f t="shared" si="91"/>
        <v>0.88568798397140924</v>
      </c>
      <c r="S136" s="934"/>
      <c r="T136" s="243">
        <v>0.5215277777777777</v>
      </c>
      <c r="U136" s="50">
        <v>0.56249999999999989</v>
      </c>
      <c r="V136" s="142">
        <v>22</v>
      </c>
      <c r="W136" s="244">
        <f t="shared" si="95"/>
        <v>58.99999999999995</v>
      </c>
      <c r="X136" s="53">
        <v>0.51041666666666663</v>
      </c>
      <c r="Y136" s="53">
        <v>0.52013888888888882</v>
      </c>
      <c r="Z136" s="54"/>
      <c r="AA136" s="54"/>
      <c r="AB136" s="928"/>
      <c r="AC136" s="928"/>
      <c r="AD136" s="559"/>
      <c r="AE136" s="559"/>
      <c r="AF136" s="48">
        <f t="shared" si="61"/>
        <v>-178.89830508474461</v>
      </c>
      <c r="AG136" s="125">
        <f t="shared" si="62"/>
        <v>0.88568798397140924</v>
      </c>
      <c r="AH136" s="927"/>
    </row>
    <row r="137" spans="1:34" ht="19.2" customHeight="1">
      <c r="A137" s="931"/>
      <c r="B137" s="561" t="s">
        <v>105</v>
      </c>
      <c r="C137" s="559"/>
      <c r="D137" s="82" t="s">
        <v>146</v>
      </c>
      <c r="E137" s="83"/>
      <c r="F137" s="273">
        <v>50.67</v>
      </c>
      <c r="G137" s="206">
        <v>1003</v>
      </c>
      <c r="H137" s="84">
        <f t="shared" si="92"/>
        <v>50822.01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1399.5348837209301</v>
      </c>
      <c r="O137" s="86">
        <f t="shared" si="94"/>
        <v>77.751937984496124</v>
      </c>
      <c r="P137" s="54">
        <f t="shared" si="89"/>
        <v>0</v>
      </c>
      <c r="Q137" s="88">
        <f t="shared" si="90"/>
        <v>-5.581395348837205</v>
      </c>
      <c r="R137" s="560">
        <f t="shared" si="91"/>
        <v>0.93302325581395351</v>
      </c>
      <c r="S137" s="934"/>
      <c r="T137" s="50">
        <v>0.5659722222222221</v>
      </c>
      <c r="U137" s="50">
        <v>0.59583333333333321</v>
      </c>
      <c r="V137" s="246">
        <v>5</v>
      </c>
      <c r="W137" s="244">
        <f t="shared" si="95"/>
        <v>43.000000000000007</v>
      </c>
      <c r="X137" s="53"/>
      <c r="Y137" s="53"/>
      <c r="Z137" s="54"/>
      <c r="AA137" s="54"/>
      <c r="AB137" s="928"/>
      <c r="AC137" s="928"/>
      <c r="AD137" s="559"/>
      <c r="AE137" s="559"/>
      <c r="AF137" s="48">
        <f t="shared" si="61"/>
        <v>-100.46511627906989</v>
      </c>
      <c r="AG137" s="125">
        <f t="shared" si="62"/>
        <v>0.9330232558139534</v>
      </c>
      <c r="AH137" s="927"/>
    </row>
    <row r="138" spans="1:34" ht="19.2" customHeight="1">
      <c r="A138" s="931"/>
      <c r="B138" s="561" t="s">
        <v>105</v>
      </c>
      <c r="C138" s="220"/>
      <c r="D138" s="82" t="s">
        <v>83</v>
      </c>
      <c r="E138" s="83"/>
      <c r="F138" s="273">
        <v>50.98</v>
      </c>
      <c r="G138" s="57">
        <v>1225</v>
      </c>
      <c r="H138" s="84">
        <f t="shared" si="92"/>
        <v>62450.499999999993</v>
      </c>
      <c r="I138" s="55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1361.1111111111118</v>
      </c>
      <c r="O138" s="86">
        <f t="shared" si="94"/>
        <v>68.055555555555586</v>
      </c>
      <c r="P138" s="54">
        <f t="shared" si="89"/>
        <v>0</v>
      </c>
      <c r="Q138" s="88">
        <f t="shared" si="90"/>
        <v>-3.9444444444444144</v>
      </c>
      <c r="R138" s="565">
        <f t="shared" si="91"/>
        <v>0.94521604938271642</v>
      </c>
      <c r="S138" s="934"/>
      <c r="T138" s="50">
        <v>0.70833333333333337</v>
      </c>
      <c r="U138" s="50">
        <v>0.74583333333333335</v>
      </c>
      <c r="V138" s="246">
        <v>5</v>
      </c>
      <c r="W138" s="244">
        <f t="shared" si="95"/>
        <v>53.999999999999972</v>
      </c>
      <c r="X138" s="53"/>
      <c r="Y138" s="53"/>
      <c r="Z138" s="54"/>
      <c r="AA138" s="54"/>
      <c r="AB138" s="928"/>
      <c r="AC138" s="928"/>
      <c r="AD138" s="559"/>
      <c r="AE138" s="559"/>
      <c r="AF138" s="48">
        <f t="shared" si="61"/>
        <v>-78.888888888888232</v>
      </c>
      <c r="AG138" s="125">
        <f t="shared" si="62"/>
        <v>0.94521604938271653</v>
      </c>
      <c r="AH138" s="927"/>
    </row>
    <row r="139" spans="1:34" ht="19.2" customHeight="1">
      <c r="A139" s="931"/>
      <c r="B139" s="561" t="s">
        <v>105</v>
      </c>
      <c r="C139" s="567"/>
      <c r="D139" s="42" t="s">
        <v>82</v>
      </c>
      <c r="E139" s="43"/>
      <c r="F139" s="273">
        <v>50.67</v>
      </c>
      <c r="G139" s="57">
        <v>810</v>
      </c>
      <c r="H139" s="84">
        <f t="shared" si="92"/>
        <v>41042.700000000004</v>
      </c>
      <c r="I139" s="55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1388.5714285714273</v>
      </c>
      <c r="O139" s="86">
        <f t="shared" si="94"/>
        <v>81.680672268907486</v>
      </c>
      <c r="P139" s="54">
        <f t="shared" si="89"/>
        <v>0</v>
      </c>
      <c r="Q139" s="88">
        <f t="shared" si="90"/>
        <v>-6.554621848739572</v>
      </c>
      <c r="R139" s="560">
        <f t="shared" si="91"/>
        <v>0.92571428571428482</v>
      </c>
      <c r="S139" s="934"/>
      <c r="T139" s="50">
        <v>0.75069444444444444</v>
      </c>
      <c r="U139" s="50">
        <v>0.77500000000000002</v>
      </c>
      <c r="V139" s="247">
        <v>7</v>
      </c>
      <c r="W139" s="244">
        <f t="shared" si="95"/>
        <v>35.000000000000036</v>
      </c>
      <c r="X139" s="53"/>
      <c r="Y139" s="53"/>
      <c r="Z139" s="54"/>
      <c r="AA139" s="54"/>
      <c r="AB139" s="928"/>
      <c r="AC139" s="928"/>
      <c r="AD139" s="559"/>
      <c r="AE139" s="559"/>
      <c r="AF139" s="48">
        <f t="shared" si="61"/>
        <v>-111.4285714285727</v>
      </c>
      <c r="AG139" s="125">
        <f t="shared" si="62"/>
        <v>0.92571428571428482</v>
      </c>
      <c r="AH139" s="927"/>
    </row>
    <row r="140" spans="1:34" ht="19.2" customHeight="1">
      <c r="A140" s="932"/>
      <c r="B140" s="561" t="s">
        <v>105</v>
      </c>
      <c r="C140" s="567"/>
      <c r="D140" s="248" t="s">
        <v>84</v>
      </c>
      <c r="E140" s="83"/>
      <c r="F140" s="273">
        <v>50.92</v>
      </c>
      <c r="G140" s="57">
        <v>1354</v>
      </c>
      <c r="H140" s="84">
        <f t="shared" si="92"/>
        <v>68945.680000000008</v>
      </c>
      <c r="I140" s="55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1354.0000000000014</v>
      </c>
      <c r="O140" s="86">
        <f t="shared" si="94"/>
        <v>71.263157894736921</v>
      </c>
      <c r="P140" s="54">
        <f t="shared" si="89"/>
        <v>0</v>
      </c>
      <c r="Q140" s="88">
        <f t="shared" si="90"/>
        <v>-4.5263157894735997</v>
      </c>
      <c r="R140" s="560">
        <f t="shared" si="91"/>
        <v>0.94027777777777888</v>
      </c>
      <c r="S140" s="935"/>
      <c r="T140" s="63">
        <v>0.77986111111111112</v>
      </c>
      <c r="U140" s="249">
        <v>0.82152777777777775</v>
      </c>
      <c r="V140" s="250">
        <v>7</v>
      </c>
      <c r="W140" s="244">
        <f t="shared" si="95"/>
        <v>59.999999999999943</v>
      </c>
      <c r="X140" s="53"/>
      <c r="Y140" s="53"/>
      <c r="Z140" s="54"/>
      <c r="AA140" s="54"/>
      <c r="AB140" s="928"/>
      <c r="AC140" s="928"/>
      <c r="AD140" s="559"/>
      <c r="AE140" s="559"/>
      <c r="AF140" s="48">
        <f t="shared" si="61"/>
        <v>-85.999999999998636</v>
      </c>
      <c r="AG140" s="125">
        <f t="shared" si="62"/>
        <v>0.94027777777777877</v>
      </c>
      <c r="AH140" s="927"/>
    </row>
    <row r="141" spans="1:34" ht="19.2" customHeight="1">
      <c r="A141" s="932"/>
      <c r="B141" s="561" t="s">
        <v>105</v>
      </c>
      <c r="C141" s="567"/>
      <c r="D141" s="42" t="s">
        <v>85</v>
      </c>
      <c r="E141" s="251"/>
      <c r="F141" s="273">
        <v>50.67</v>
      </c>
      <c r="G141" s="57">
        <v>707</v>
      </c>
      <c r="H141" s="84">
        <f t="shared" si="92"/>
        <v>35823.69</v>
      </c>
      <c r="I141" s="55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1325.6249999999982</v>
      </c>
      <c r="O141" s="86">
        <f t="shared" si="94"/>
        <v>77.97794117647048</v>
      </c>
      <c r="P141" s="54">
        <f t="shared" si="89"/>
        <v>0</v>
      </c>
      <c r="Q141" s="88">
        <f t="shared" si="90"/>
        <v>-6.7279411764706936</v>
      </c>
      <c r="R141" s="560">
        <f t="shared" si="91"/>
        <v>0.92057291666666541</v>
      </c>
      <c r="S141" s="935"/>
      <c r="T141" s="63">
        <v>0.83611111111111103</v>
      </c>
      <c r="U141" s="249">
        <v>0.85833333333333328</v>
      </c>
      <c r="V141" s="55">
        <v>21</v>
      </c>
      <c r="W141" s="244">
        <f t="shared" si="95"/>
        <v>32.000000000000043</v>
      </c>
      <c r="X141" s="53">
        <v>0.8256944444444444</v>
      </c>
      <c r="Y141" s="53">
        <v>0.83472222222222225</v>
      </c>
      <c r="Z141" s="54"/>
      <c r="AA141" s="54"/>
      <c r="AB141" s="928"/>
      <c r="AC141" s="928"/>
      <c r="AD141" s="559"/>
      <c r="AE141" s="559"/>
      <c r="AF141" s="48">
        <f t="shared" si="61"/>
        <v>-114.37500000000182</v>
      </c>
      <c r="AG141" s="125">
        <f t="shared" si="62"/>
        <v>0.92057291666666541</v>
      </c>
      <c r="AH141" s="927"/>
    </row>
    <row r="142" spans="1:34" ht="19.2" customHeight="1">
      <c r="A142" s="932"/>
      <c r="B142" s="561" t="s">
        <v>105</v>
      </c>
      <c r="C142" s="567"/>
      <c r="D142" s="42" t="s">
        <v>86</v>
      </c>
      <c r="E142" s="251"/>
      <c r="F142" s="273">
        <v>50.49</v>
      </c>
      <c r="G142" s="57">
        <v>999</v>
      </c>
      <c r="H142" s="84">
        <f t="shared" si="92"/>
        <v>50439.51</v>
      </c>
      <c r="I142" s="55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1362.2727272727273</v>
      </c>
      <c r="O142" s="86">
        <f t="shared" si="94"/>
        <v>97.305194805194802</v>
      </c>
      <c r="P142" s="54">
        <f t="shared" si="89"/>
        <v>0</v>
      </c>
      <c r="Q142" s="88">
        <f t="shared" si="90"/>
        <v>-5.5519480519480595</v>
      </c>
      <c r="R142" s="560">
        <f t="shared" si="91"/>
        <v>0.94602272727272718</v>
      </c>
      <c r="S142" s="935"/>
      <c r="T142" s="63">
        <v>0.86249999999999993</v>
      </c>
      <c r="U142" s="249">
        <v>0.89305555555555549</v>
      </c>
      <c r="V142" s="55">
        <v>6</v>
      </c>
      <c r="W142" s="244">
        <f t="shared" si="95"/>
        <v>44</v>
      </c>
      <c r="X142" s="53"/>
      <c r="Y142" s="53"/>
      <c r="Z142" s="54"/>
      <c r="AA142" s="54"/>
      <c r="AB142" s="928"/>
      <c r="AC142" s="928"/>
      <c r="AD142" s="559"/>
      <c r="AE142" s="559"/>
      <c r="AF142" s="48">
        <f t="shared" si="61"/>
        <v>-77.727272727272748</v>
      </c>
      <c r="AG142" s="125">
        <f t="shared" si="62"/>
        <v>0.94602272727272729</v>
      </c>
      <c r="AH142" s="927"/>
    </row>
    <row r="143" spans="1:34" ht="19.2" customHeight="1">
      <c r="A143" s="932"/>
      <c r="B143" s="561" t="s">
        <v>105</v>
      </c>
      <c r="C143" s="252"/>
      <c r="D143" s="82" t="s">
        <v>166</v>
      </c>
      <c r="E143" s="83"/>
      <c r="F143" s="273">
        <v>56.43</v>
      </c>
      <c r="G143" s="57">
        <v>885</v>
      </c>
      <c r="H143" s="84">
        <f t="shared" si="92"/>
        <v>49940.55</v>
      </c>
      <c r="I143" s="55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1397.3684210526305</v>
      </c>
      <c r="O143" s="86">
        <f t="shared" si="94"/>
        <v>82.198142414860627</v>
      </c>
      <c r="P143" s="54">
        <f t="shared" si="89"/>
        <v>1</v>
      </c>
      <c r="Q143" s="88">
        <f t="shared" si="90"/>
        <v>-11.551857585139373</v>
      </c>
      <c r="R143" s="560">
        <f t="shared" si="91"/>
        <v>0.87678018575851335</v>
      </c>
      <c r="S143" s="935"/>
      <c r="T143" s="63">
        <v>0.89791666666666659</v>
      </c>
      <c r="U143" s="249">
        <v>0.92430555555555549</v>
      </c>
      <c r="V143" s="55">
        <v>7</v>
      </c>
      <c r="W143" s="244">
        <f t="shared" si="95"/>
        <v>38.000000000000028</v>
      </c>
      <c r="X143" s="53"/>
      <c r="Y143" s="53"/>
      <c r="Z143" s="54"/>
      <c r="AA143" s="54"/>
      <c r="AB143" s="928"/>
      <c r="AC143" s="928"/>
      <c r="AD143" s="559"/>
      <c r="AE143" s="559"/>
      <c r="AF143" s="48">
        <f t="shared" si="61"/>
        <v>-102.63157894736946</v>
      </c>
      <c r="AG143" s="125">
        <f t="shared" si="62"/>
        <v>0.9315789473684204</v>
      </c>
      <c r="AH143" s="927"/>
    </row>
    <row r="144" spans="1:34" ht="19.2" customHeight="1">
      <c r="A144" s="932"/>
      <c r="B144" s="561" t="s">
        <v>105</v>
      </c>
      <c r="C144" s="567"/>
      <c r="D144" s="42" t="s">
        <v>186</v>
      </c>
      <c r="E144" s="251"/>
      <c r="F144" s="273">
        <v>57.3</v>
      </c>
      <c r="G144" s="57">
        <v>790</v>
      </c>
      <c r="H144" s="84">
        <f t="shared" si="92"/>
        <v>45267</v>
      </c>
      <c r="I144" s="559"/>
      <c r="J144" s="87">
        <v>17</v>
      </c>
      <c r="K144" s="57">
        <v>1440</v>
      </c>
      <c r="L144" s="86">
        <v>84.705882352941174</v>
      </c>
      <c r="M144" s="569">
        <v>17</v>
      </c>
      <c r="N144" s="57">
        <f t="shared" si="93"/>
        <v>1354.2857142857129</v>
      </c>
      <c r="O144" s="86">
        <f t="shared" si="94"/>
        <v>79.663865546218403</v>
      </c>
      <c r="P144" s="54">
        <f t="shared" si="89"/>
        <v>0</v>
      </c>
      <c r="Q144" s="88">
        <f t="shared" si="90"/>
        <v>-5.0420168067227706</v>
      </c>
      <c r="R144" s="560">
        <f t="shared" si="91"/>
        <v>0.94047619047618947</v>
      </c>
      <c r="S144" s="935"/>
      <c r="T144" s="63">
        <v>0.92986111111111103</v>
      </c>
      <c r="U144" s="249">
        <v>0.95416666666666661</v>
      </c>
      <c r="V144" s="55">
        <v>8</v>
      </c>
      <c r="W144" s="244">
        <f t="shared" si="95"/>
        <v>35.000000000000036</v>
      </c>
      <c r="X144" s="53"/>
      <c r="Y144" s="53"/>
      <c r="Z144" s="54"/>
      <c r="AA144" s="54"/>
      <c r="AB144" s="928"/>
      <c r="AC144" s="928"/>
      <c r="AD144" s="559"/>
      <c r="AE144" s="559"/>
      <c r="AF144" s="48">
        <f t="shared" si="61"/>
        <v>-85.714285714287143</v>
      </c>
      <c r="AG144" s="125">
        <f t="shared" si="62"/>
        <v>0.94047619047618947</v>
      </c>
      <c r="AH144" s="927"/>
    </row>
    <row r="145" spans="1:34" ht="19.2" customHeight="1">
      <c r="A145" s="932"/>
      <c r="B145" s="561">
        <v>0</v>
      </c>
      <c r="C145" s="567"/>
      <c r="D145" s="42"/>
      <c r="E145" s="251"/>
      <c r="F145" s="273" t="s">
        <v>106</v>
      </c>
      <c r="G145" s="57"/>
      <c r="H145" s="84"/>
      <c r="I145" s="559"/>
      <c r="J145" s="87"/>
      <c r="K145" s="57"/>
      <c r="L145" s="86"/>
      <c r="M145" s="569"/>
      <c r="N145" s="57"/>
      <c r="O145" s="86"/>
      <c r="P145" s="54"/>
      <c r="Q145" s="88"/>
      <c r="R145" s="56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559"/>
      <c r="AE145" s="559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5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59"/>
      <c r="J146" s="87"/>
      <c r="K146" s="57"/>
      <c r="L146" s="86"/>
      <c r="M146" s="569"/>
      <c r="N146" s="57"/>
      <c r="O146" s="86"/>
      <c r="P146" s="54"/>
      <c r="Q146" s="88"/>
      <c r="R146" s="56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559"/>
      <c r="AE146" s="559"/>
      <c r="AF146" s="54"/>
      <c r="AG146" s="560"/>
      <c r="AH146" s="927"/>
    </row>
    <row r="147" spans="1:34" ht="19.2" customHeight="1">
      <c r="A147" s="933"/>
      <c r="B147" s="254">
        <v>0</v>
      </c>
      <c r="C147" s="100" t="s">
        <v>809</v>
      </c>
      <c r="D147" s="924" t="s">
        <v>789</v>
      </c>
      <c r="E147" s="924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96">AVERAGE(M135:M146)</f>
        <v>17.100000000000001</v>
      </c>
      <c r="N147" s="239">
        <f t="shared" si="96"/>
        <v>1374.5218807016749</v>
      </c>
      <c r="O147" s="240">
        <f t="shared" si="96"/>
        <v>81.104956270907863</v>
      </c>
      <c r="P147" s="51">
        <f t="shared" ref="P147:P154" si="97">M147-J147</f>
        <v>0.10000000000000142</v>
      </c>
      <c r="Q147" s="139">
        <f t="shared" ref="Q147:Q154" si="98">O147-L147</f>
        <v>-6.5889945989137573</v>
      </c>
      <c r="R147" s="255">
        <f t="shared" ref="R147:R154" si="99">O147/L147</f>
        <v>0.92486375019532563</v>
      </c>
      <c r="S147" s="936"/>
      <c r="T147" s="63"/>
      <c r="U147" s="63"/>
      <c r="V147" s="55"/>
      <c r="W147" s="57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0</v>
      </c>
      <c r="AF147" s="201">
        <f t="shared" si="61"/>
        <v>-101.97811929832505</v>
      </c>
      <c r="AG147" s="256">
        <f t="shared" si="62"/>
        <v>0.93093253010611243</v>
      </c>
      <c r="AH147" s="927"/>
    </row>
    <row r="148" spans="1:34" ht="19.2" customHeight="1">
      <c r="A148" s="939" t="s">
        <v>810</v>
      </c>
      <c r="B148" s="559" t="s">
        <v>103</v>
      </c>
      <c r="C148" s="121"/>
      <c r="D148" s="173" t="s">
        <v>114</v>
      </c>
      <c r="E148" s="43"/>
      <c r="F148" s="280">
        <v>36.92</v>
      </c>
      <c r="G148" s="57">
        <v>1571.5</v>
      </c>
      <c r="H148" s="84">
        <f t="shared" ref="H148:H172" si="100">F148*G148</f>
        <v>58019.780000000006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1">G148/W148*60</f>
        <v>1473.2812499999995</v>
      </c>
      <c r="O148" s="47">
        <f t="shared" ref="O148:O154" si="102">N148/M148</f>
        <v>122.77343749999996</v>
      </c>
      <c r="P148" s="48">
        <f t="shared" si="97"/>
        <v>0</v>
      </c>
      <c r="Q148" s="49">
        <f t="shared" si="98"/>
        <v>-43.8932291666667</v>
      </c>
      <c r="R148" s="563">
        <f t="shared" si="99"/>
        <v>0.73664062499999983</v>
      </c>
      <c r="S148" s="940">
        <f>R160</f>
        <v>0.8639207534180543</v>
      </c>
      <c r="T148" s="243">
        <v>0.45833333333333331</v>
      </c>
      <c r="U148" s="50">
        <v>0.50277777777777777</v>
      </c>
      <c r="V148" s="561">
        <v>5</v>
      </c>
      <c r="W148" s="571">
        <f>(U148-T148)*24*60</f>
        <v>64.000000000000014</v>
      </c>
      <c r="X148" s="53"/>
      <c r="Y148" s="53"/>
      <c r="Z148" s="54"/>
      <c r="AA148" s="54"/>
      <c r="AB148" s="928"/>
      <c r="AC148" s="928"/>
      <c r="AD148" s="559"/>
      <c r="AE148" s="559"/>
      <c r="AF148" s="48">
        <f t="shared" si="61"/>
        <v>-526.71875000000045</v>
      </c>
      <c r="AG148" s="125">
        <f t="shared" si="62"/>
        <v>0.73664062499999983</v>
      </c>
      <c r="AH148" s="927">
        <f>AG160</f>
        <v>0.85639735356480662</v>
      </c>
    </row>
    <row r="149" spans="1:34" ht="19.2" customHeight="1">
      <c r="A149" s="939"/>
      <c r="B149" s="559" t="s">
        <v>103</v>
      </c>
      <c r="C149" s="218"/>
      <c r="D149" s="248" t="s">
        <v>159</v>
      </c>
      <c r="E149" s="60"/>
      <c r="F149" s="280">
        <v>26.5</v>
      </c>
      <c r="G149" s="57">
        <v>625.09999999999991</v>
      </c>
      <c r="H149" s="84">
        <f t="shared" si="100"/>
        <v>16565.149999999998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1442.5384615384576</v>
      </c>
      <c r="O149" s="47">
        <f t="shared" si="102"/>
        <v>120.21153846153813</v>
      </c>
      <c r="P149" s="48">
        <f t="shared" si="97"/>
        <v>0</v>
      </c>
      <c r="Q149" s="49">
        <f t="shared" si="98"/>
        <v>-46.455128205128531</v>
      </c>
      <c r="R149" s="563">
        <f t="shared" si="99"/>
        <v>0.72126923076922878</v>
      </c>
      <c r="S149" s="941"/>
      <c r="T149" s="243">
        <v>0.50763888888888886</v>
      </c>
      <c r="U149" s="50">
        <v>0.52569444444444446</v>
      </c>
      <c r="V149" s="561">
        <v>7</v>
      </c>
      <c r="W149" s="571">
        <f t="shared" ref="W149:W159" si="103">(U149-T149)*24*60</f>
        <v>26.000000000000068</v>
      </c>
      <c r="X149" s="53"/>
      <c r="Y149" s="53"/>
      <c r="Z149" s="54"/>
      <c r="AA149" s="54"/>
      <c r="AB149" s="928"/>
      <c r="AC149" s="928"/>
      <c r="AD149" s="559"/>
      <c r="AE149" s="559"/>
      <c r="AF149" s="48">
        <f t="shared" si="61"/>
        <v>-557.46153846154243</v>
      </c>
      <c r="AG149" s="125">
        <f t="shared" si="62"/>
        <v>0.72126923076922878</v>
      </c>
      <c r="AH149" s="929"/>
    </row>
    <row r="150" spans="1:34" ht="19.2" customHeight="1">
      <c r="A150" s="939"/>
      <c r="B150" s="559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0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1476.0000000000052</v>
      </c>
      <c r="O150" s="47">
        <f t="shared" si="102"/>
        <v>123.00000000000044</v>
      </c>
      <c r="P150" s="48">
        <f t="shared" si="97"/>
        <v>0</v>
      </c>
      <c r="Q150" s="49">
        <f t="shared" si="98"/>
        <v>-1.9999999999995595</v>
      </c>
      <c r="R150" s="563">
        <f t="shared" si="99"/>
        <v>0.98400000000000354</v>
      </c>
      <c r="S150" s="941"/>
      <c r="T150" s="243">
        <v>0.70833333333333337</v>
      </c>
      <c r="U150" s="50">
        <v>0.71180555555555558</v>
      </c>
      <c r="V150" s="561">
        <v>5</v>
      </c>
      <c r="W150" s="571">
        <f t="shared" si="103"/>
        <v>4.9999999999999822</v>
      </c>
      <c r="X150" s="213"/>
      <c r="Y150" s="213"/>
      <c r="Z150" s="214"/>
      <c r="AA150" s="214"/>
      <c r="AB150" s="928"/>
      <c r="AC150" s="928"/>
      <c r="AD150" s="559"/>
      <c r="AE150" s="559"/>
      <c r="AF150" s="48">
        <f t="shared" si="61"/>
        <v>-23.99999999999477</v>
      </c>
      <c r="AG150" s="125">
        <f t="shared" si="62"/>
        <v>0.98400000000000354</v>
      </c>
      <c r="AH150" s="929"/>
    </row>
    <row r="151" spans="1:34" s="215" customFormat="1" ht="19.2" customHeight="1">
      <c r="A151" s="939"/>
      <c r="B151" s="559" t="s">
        <v>104</v>
      </c>
      <c r="C151" s="218"/>
      <c r="D151" s="59" t="s">
        <v>155</v>
      </c>
      <c r="E151" s="60"/>
      <c r="F151" s="280">
        <v>28.57</v>
      </c>
      <c r="G151" s="57">
        <v>1210</v>
      </c>
      <c r="H151" s="84">
        <f t="shared" si="100"/>
        <v>34569.699999999997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1481.6326530612248</v>
      </c>
      <c r="O151" s="47">
        <f t="shared" si="102"/>
        <v>123.46938775510206</v>
      </c>
      <c r="P151" s="48">
        <f t="shared" si="97"/>
        <v>0</v>
      </c>
      <c r="Q151" s="49">
        <f t="shared" si="98"/>
        <v>-1.530612244897938</v>
      </c>
      <c r="R151" s="563">
        <f t="shared" si="99"/>
        <v>0.98775510204081651</v>
      </c>
      <c r="S151" s="941"/>
      <c r="T151" s="243">
        <v>0.71597222222222223</v>
      </c>
      <c r="U151" s="50">
        <v>0.75</v>
      </c>
      <c r="V151" s="561">
        <v>6</v>
      </c>
      <c r="W151" s="571">
        <f t="shared" si="103"/>
        <v>48.999999999999986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-18.367346938775199</v>
      </c>
      <c r="AG151" s="125">
        <f t="shared" si="62"/>
        <v>0.98775510204081651</v>
      </c>
      <c r="AH151" s="929"/>
    </row>
    <row r="152" spans="1:34" s="215" customFormat="1" ht="19.2" customHeight="1">
      <c r="A152" s="939"/>
      <c r="B152" s="559" t="s">
        <v>104</v>
      </c>
      <c r="C152" s="218"/>
      <c r="D152" s="59" t="s">
        <v>179</v>
      </c>
      <c r="E152" s="60"/>
      <c r="F152" s="280">
        <v>18.920000000000002</v>
      </c>
      <c r="G152" s="57">
        <v>327</v>
      </c>
      <c r="H152" s="84">
        <f t="shared" si="100"/>
        <v>6186.84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1962.000000000007</v>
      </c>
      <c r="O152" s="47">
        <f t="shared" si="102"/>
        <v>392.4000000000014</v>
      </c>
      <c r="P152" s="48">
        <f t="shared" si="97"/>
        <v>0</v>
      </c>
      <c r="Q152" s="49">
        <f t="shared" si="98"/>
        <v>-47.599999999998602</v>
      </c>
      <c r="R152" s="563">
        <f t="shared" si="99"/>
        <v>0.89181818181818495</v>
      </c>
      <c r="S152" s="941"/>
      <c r="T152" s="258">
        <v>0.75416666666666665</v>
      </c>
      <c r="U152" s="63">
        <v>0.76111111111111107</v>
      </c>
      <c r="V152" s="573">
        <v>6</v>
      </c>
      <c r="W152" s="571">
        <f t="shared" si="103"/>
        <v>9.9999999999999645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-237.99999999999295</v>
      </c>
      <c r="AG152" s="125">
        <f t="shared" si="62"/>
        <v>0.89181818181818506</v>
      </c>
      <c r="AH152" s="929"/>
    </row>
    <row r="153" spans="1:34" s="215" customFormat="1" ht="19.2" customHeight="1">
      <c r="A153" s="939"/>
      <c r="B153" s="559" t="s">
        <v>104</v>
      </c>
      <c r="C153" s="218"/>
      <c r="D153" s="248" t="s">
        <v>180</v>
      </c>
      <c r="E153" s="60"/>
      <c r="F153" s="280">
        <v>17.71</v>
      </c>
      <c r="G153" s="57">
        <v>191</v>
      </c>
      <c r="H153" s="84">
        <f t="shared" si="100"/>
        <v>3382.61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1910.0000000000068</v>
      </c>
      <c r="O153" s="47">
        <f t="shared" si="102"/>
        <v>382.00000000000136</v>
      </c>
      <c r="P153" s="48">
        <f t="shared" si="97"/>
        <v>0</v>
      </c>
      <c r="Q153" s="49">
        <f t="shared" si="98"/>
        <v>-57.999999999998636</v>
      </c>
      <c r="R153" s="563">
        <f t="shared" si="99"/>
        <v>0.86818181818182127</v>
      </c>
      <c r="S153" s="941"/>
      <c r="T153" s="258">
        <v>0.76527777777777772</v>
      </c>
      <c r="U153" s="63">
        <v>0.76944444444444438</v>
      </c>
      <c r="V153" s="573">
        <v>6</v>
      </c>
      <c r="W153" s="571">
        <f t="shared" si="103"/>
        <v>5.9999999999999787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-289.99999999999318</v>
      </c>
      <c r="AG153" s="125">
        <f t="shared" si="62"/>
        <v>0.86818181818182127</v>
      </c>
      <c r="AH153" s="929"/>
    </row>
    <row r="154" spans="1:34" s="215" customFormat="1" ht="19.2" customHeight="1">
      <c r="A154" s="939"/>
      <c r="B154" s="559" t="s">
        <v>105</v>
      </c>
      <c r="C154" s="218"/>
      <c r="D154" s="248" t="s">
        <v>184</v>
      </c>
      <c r="E154" s="60"/>
      <c r="F154" s="280">
        <v>54.09</v>
      </c>
      <c r="G154" s="57">
        <v>1209</v>
      </c>
      <c r="H154" s="84">
        <f t="shared" si="100"/>
        <v>65394.810000000005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1250.6896551724146</v>
      </c>
      <c r="O154" s="47">
        <f t="shared" si="102"/>
        <v>65.825771324863922</v>
      </c>
      <c r="P154" s="48">
        <f t="shared" si="97"/>
        <v>0</v>
      </c>
      <c r="Q154" s="49">
        <f t="shared" si="98"/>
        <v>-9.9637023593465983</v>
      </c>
      <c r="R154" s="563">
        <f t="shared" si="99"/>
        <v>0.86853448275862122</v>
      </c>
      <c r="S154" s="941"/>
      <c r="T154" s="258">
        <v>0.77430555555555547</v>
      </c>
      <c r="U154" s="63">
        <v>0.81458333333333321</v>
      </c>
      <c r="V154" s="573">
        <v>7</v>
      </c>
      <c r="W154" s="571">
        <f t="shared" si="103"/>
        <v>57.999999999999957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-189.31034482758537</v>
      </c>
      <c r="AG154" s="125">
        <f t="shared" si="62"/>
        <v>0.86853448275862122</v>
      </c>
      <c r="AH154" s="929"/>
    </row>
    <row r="155" spans="1:34" s="215" customFormat="1" ht="19.2" customHeight="1">
      <c r="A155" s="939"/>
      <c r="B155" s="55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63"/>
      <c r="S155" s="941"/>
      <c r="T155" s="258"/>
      <c r="U155" s="63"/>
      <c r="V155" s="573"/>
      <c r="W155" s="571">
        <f t="shared" si="103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63"/>
      <c r="S156" s="941"/>
      <c r="T156" s="258"/>
      <c r="U156" s="63"/>
      <c r="V156" s="573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573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573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69"/>
      <c r="N159" s="179"/>
      <c r="O159" s="221"/>
      <c r="P159" s="260"/>
      <c r="Q159" s="74"/>
      <c r="R159" s="129"/>
      <c r="S159" s="941"/>
      <c r="T159" s="258"/>
      <c r="U159" s="63"/>
      <c r="V159" s="573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811</v>
      </c>
      <c r="D160" s="937" t="s">
        <v>812</v>
      </c>
      <c r="E160" s="938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4">AVERAGE(M148:M159)</f>
        <v>11</v>
      </c>
      <c r="N160" s="266">
        <f t="shared" si="104"/>
        <v>1570.8774313960166</v>
      </c>
      <c r="O160" s="267">
        <f t="shared" si="104"/>
        <v>189.9543050059296</v>
      </c>
      <c r="P160" s="65">
        <f t="shared" ref="P160:P166" si="105">M160-J160</f>
        <v>0</v>
      </c>
      <c r="Q160" s="74">
        <f t="shared" ref="Q160:Q166" si="106">O160-L160</f>
        <v>-29.920381710862387</v>
      </c>
      <c r="R160" s="268">
        <f>O160/L160</f>
        <v>0.8639207534180543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0</v>
      </c>
      <c r="AF160" s="65">
        <f t="shared" si="61"/>
        <v>-263.4082828896976</v>
      </c>
      <c r="AG160" s="129">
        <f t="shared" si="62"/>
        <v>0.85639735356480662</v>
      </c>
      <c r="AH160" s="929"/>
    </row>
    <row r="161" spans="1:36" ht="19.2" customHeight="1">
      <c r="A161" s="926" t="s">
        <v>813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2937</v>
      </c>
      <c r="H161" s="84">
        <f t="shared" ref="H161:H170" si="107">F161*G161</f>
        <v>88491.81</v>
      </c>
      <c r="I161" s="55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1074.5121951219512</v>
      </c>
      <c r="O161" s="86">
        <f t="shared" ref="O161:O166" si="109">N161/M161</f>
        <v>59.695121951219512</v>
      </c>
      <c r="P161" s="54">
        <f t="shared" si="105"/>
        <v>0</v>
      </c>
      <c r="Q161" s="88">
        <f t="shared" si="106"/>
        <v>-6.971544715447159</v>
      </c>
      <c r="R161" s="560">
        <f t="shared" ref="R161:R166" si="110">O161/L161</f>
        <v>0.89542682926829265</v>
      </c>
      <c r="S161" s="927">
        <f>R173</f>
        <v>0.94164025578915833</v>
      </c>
      <c r="T161" s="89">
        <v>0.16666666666666666</v>
      </c>
      <c r="U161" s="89">
        <v>0.28055555555555556</v>
      </c>
      <c r="V161" s="559">
        <v>5</v>
      </c>
      <c r="W161" s="90">
        <f t="shared" ref="W161:W172" si="111">(U161-T161)*24*60</f>
        <v>164</v>
      </c>
      <c r="X161" s="96"/>
      <c r="Y161" s="96"/>
      <c r="Z161" s="54"/>
      <c r="AA161" s="54"/>
      <c r="AB161" s="928"/>
      <c r="AC161" s="928"/>
      <c r="AD161" s="559"/>
      <c r="AE161" s="559"/>
      <c r="AF161" s="54">
        <f t="shared" si="61"/>
        <v>-125.48780487804879</v>
      </c>
      <c r="AG161" s="560">
        <f t="shared" si="62"/>
        <v>0.89542682926829265</v>
      </c>
      <c r="AH161" s="927">
        <f>AG173</f>
        <v>0.94325459811584633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2447</v>
      </c>
      <c r="H162" s="84">
        <f t="shared" si="107"/>
        <v>83760.81</v>
      </c>
      <c r="I162" s="55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2224.5454545454545</v>
      </c>
      <c r="O162" s="86">
        <f t="shared" si="109"/>
        <v>171.11888111888112</v>
      </c>
      <c r="P162" s="54">
        <f t="shared" si="105"/>
        <v>0</v>
      </c>
      <c r="Q162" s="88">
        <f t="shared" si="106"/>
        <v>-1.9580419580419459</v>
      </c>
      <c r="R162" s="560">
        <f t="shared" si="110"/>
        <v>0.98868686868686873</v>
      </c>
      <c r="S162" s="927"/>
      <c r="T162" s="89">
        <v>0.2951388888888889</v>
      </c>
      <c r="U162" s="89">
        <v>0.34097222222222223</v>
      </c>
      <c r="V162" s="559">
        <v>21</v>
      </c>
      <c r="W162" s="90">
        <f t="shared" si="111"/>
        <v>66</v>
      </c>
      <c r="X162" s="96">
        <v>0.28472222222222221</v>
      </c>
      <c r="Y162" s="96">
        <v>0.29375000000000001</v>
      </c>
      <c r="Z162" s="54"/>
      <c r="AA162" s="54"/>
      <c r="AB162" s="928"/>
      <c r="AC162" s="928"/>
      <c r="AD162" s="559"/>
      <c r="AE162" s="559"/>
      <c r="AF162" s="54">
        <f t="shared" si="61"/>
        <v>-25.454545454545496</v>
      </c>
      <c r="AG162" s="560">
        <f t="shared" si="62"/>
        <v>0.98868686868686861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2354.3000000000002</v>
      </c>
      <c r="H163" s="84">
        <f t="shared" si="107"/>
        <v>84354.569000000003</v>
      </c>
      <c r="I163" s="55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2242.1904761904761</v>
      </c>
      <c r="O163" s="86">
        <f t="shared" si="109"/>
        <v>203.83549783549782</v>
      </c>
      <c r="P163" s="54">
        <f t="shared" si="105"/>
        <v>0</v>
      </c>
      <c r="Q163" s="88">
        <f t="shared" si="106"/>
        <v>-0.70995670995671389</v>
      </c>
      <c r="R163" s="560">
        <f t="shared" si="110"/>
        <v>0.99652910052910049</v>
      </c>
      <c r="S163" s="927"/>
      <c r="T163" s="89">
        <v>0.34583333333333333</v>
      </c>
      <c r="U163" s="89">
        <v>0.38958333333333334</v>
      </c>
      <c r="V163" s="559">
        <v>7</v>
      </c>
      <c r="W163" s="90">
        <f t="shared" si="111"/>
        <v>63.000000000000014</v>
      </c>
      <c r="X163" s="96"/>
      <c r="Y163" s="96"/>
      <c r="Z163" s="54"/>
      <c r="AA163" s="54"/>
      <c r="AB163" s="928"/>
      <c r="AC163" s="928"/>
      <c r="AD163" s="559"/>
      <c r="AE163" s="559"/>
      <c r="AF163" s="54">
        <f t="shared" si="61"/>
        <v>-7.8095238095238528</v>
      </c>
      <c r="AG163" s="560">
        <f t="shared" si="62"/>
        <v>0.99652910052910049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1687.6999999999998</v>
      </c>
      <c r="H164" s="84">
        <f t="shared" si="107"/>
        <v>61449.156999999985</v>
      </c>
      <c r="I164" s="55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2469.8048780487793</v>
      </c>
      <c r="O164" s="86">
        <f t="shared" si="109"/>
        <v>246.98048780487792</v>
      </c>
      <c r="P164" s="54">
        <f t="shared" si="105"/>
        <v>0</v>
      </c>
      <c r="Q164" s="88">
        <f t="shared" si="106"/>
        <v>-29.919512195122053</v>
      </c>
      <c r="R164" s="560">
        <f t="shared" si="110"/>
        <v>0.89194831276590081</v>
      </c>
      <c r="S164" s="927"/>
      <c r="T164" s="89">
        <v>0.39374999999999999</v>
      </c>
      <c r="U164" s="89">
        <v>0.42222222222222222</v>
      </c>
      <c r="V164" s="559">
        <v>6</v>
      </c>
      <c r="W164" s="90">
        <f t="shared" si="111"/>
        <v>41.000000000000014</v>
      </c>
      <c r="X164" s="96"/>
      <c r="Y164" s="96"/>
      <c r="Z164" s="54"/>
      <c r="AA164" s="54"/>
      <c r="AB164" s="928"/>
      <c r="AC164" s="928"/>
      <c r="AD164" s="559"/>
      <c r="AE164" s="559"/>
      <c r="AF164" s="54">
        <f>N164-K164</f>
        <v>-299.1951219512207</v>
      </c>
      <c r="AG164" s="560">
        <f>N164/K164</f>
        <v>0.89194831276590081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3134.3</v>
      </c>
      <c r="H165" s="84">
        <f t="shared" si="107"/>
        <v>114119.863</v>
      </c>
      <c r="I165" s="55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2474.4473684210539</v>
      </c>
      <c r="O165" s="86">
        <f t="shared" si="109"/>
        <v>247.44473684210539</v>
      </c>
      <c r="P165" s="54">
        <f t="shared" si="105"/>
        <v>0</v>
      </c>
      <c r="Q165" s="88">
        <f t="shared" si="106"/>
        <v>-29.455263157894592</v>
      </c>
      <c r="R165" s="560">
        <f t="shared" si="110"/>
        <v>0.89362490733876998</v>
      </c>
      <c r="S165" s="927"/>
      <c r="T165" s="89">
        <v>0.46249999999999997</v>
      </c>
      <c r="U165" s="89">
        <v>0.51527777777777772</v>
      </c>
      <c r="V165" s="559">
        <v>5</v>
      </c>
      <c r="W165" s="90">
        <f t="shared" si="111"/>
        <v>75.999999999999972</v>
      </c>
      <c r="X165" s="96"/>
      <c r="Y165" s="96"/>
      <c r="Z165" s="54"/>
      <c r="AA165" s="54"/>
      <c r="AB165" s="928"/>
      <c r="AC165" s="928"/>
      <c r="AD165" s="559"/>
      <c r="AE165" s="559"/>
      <c r="AF165" s="54">
        <f>N165-K165</f>
        <v>-294.55263157894615</v>
      </c>
      <c r="AG165" s="560">
        <f>N165/K165</f>
        <v>0.89362490733876987</v>
      </c>
      <c r="AH165" s="927"/>
    </row>
    <row r="166" spans="1:36" ht="19.2" customHeight="1">
      <c r="A166" s="92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1267.6999999999998</v>
      </c>
      <c r="H166" s="84">
        <f t="shared" si="107"/>
        <v>45421.690999999992</v>
      </c>
      <c r="I166" s="55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2237.1176470588202</v>
      </c>
      <c r="O166" s="86">
        <f t="shared" si="109"/>
        <v>203.37433155080183</v>
      </c>
      <c r="P166" s="54">
        <f t="shared" si="105"/>
        <v>0</v>
      </c>
      <c r="Q166" s="88">
        <f t="shared" si="106"/>
        <v>-1.1711229946527055</v>
      </c>
      <c r="R166" s="560">
        <f t="shared" si="110"/>
        <v>0.99427450980392007</v>
      </c>
      <c r="S166" s="927"/>
      <c r="T166" s="89">
        <v>0.52986111111111101</v>
      </c>
      <c r="U166" s="89">
        <v>0.55347222222222214</v>
      </c>
      <c r="V166" s="559">
        <v>21</v>
      </c>
      <c r="W166" s="90">
        <f t="shared" si="111"/>
        <v>34.000000000000043</v>
      </c>
      <c r="X166" s="96">
        <v>0.51944444444444449</v>
      </c>
      <c r="Y166" s="96">
        <v>0.52847222222222223</v>
      </c>
      <c r="Z166" s="54"/>
      <c r="AA166" s="54"/>
      <c r="AB166" s="928"/>
      <c r="AC166" s="928"/>
      <c r="AD166" s="559"/>
      <c r="AE166" s="559"/>
      <c r="AF166" s="54">
        <f>N166-K166</f>
        <v>-12.882352941179761</v>
      </c>
      <c r="AG166" s="560">
        <f>N166/K166</f>
        <v>0.99427450980392007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59"/>
      <c r="J167" s="87"/>
      <c r="K167" s="57"/>
      <c r="L167" s="86"/>
      <c r="M167" s="87"/>
      <c r="N167" s="57"/>
      <c r="O167" s="86"/>
      <c r="P167" s="54"/>
      <c r="Q167" s="88"/>
      <c r="R167" s="560"/>
      <c r="S167" s="927"/>
      <c r="T167" s="89"/>
      <c r="U167" s="89"/>
      <c r="V167" s="559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559"/>
      <c r="AE167" s="559"/>
      <c r="AF167" s="54">
        <f t="shared" si="61"/>
        <v>0</v>
      </c>
      <c r="AG167" s="56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59"/>
      <c r="J168" s="87"/>
      <c r="K168" s="57"/>
      <c r="L168" s="86"/>
      <c r="M168" s="87"/>
      <c r="N168" s="57"/>
      <c r="O168" s="86"/>
      <c r="P168" s="54"/>
      <c r="Q168" s="88"/>
      <c r="R168" s="560"/>
      <c r="S168" s="927"/>
      <c r="T168" s="89"/>
      <c r="U168" s="89"/>
      <c r="V168" s="559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559"/>
      <c r="AE168" s="559"/>
      <c r="AF168" s="54">
        <f t="shared" si="61"/>
        <v>0</v>
      </c>
      <c r="AG168" s="56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59"/>
      <c r="J169" s="87"/>
      <c r="K169" s="57"/>
      <c r="L169" s="86"/>
      <c r="M169" s="87"/>
      <c r="N169" s="57"/>
      <c r="O169" s="86"/>
      <c r="P169" s="54"/>
      <c r="Q169" s="88"/>
      <c r="R169" s="560"/>
      <c r="S169" s="927"/>
      <c r="T169" s="89"/>
      <c r="U169" s="89"/>
      <c r="V169" s="559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559"/>
      <c r="AE169" s="559"/>
      <c r="AF169" s="54">
        <f t="shared" si="61"/>
        <v>0</v>
      </c>
      <c r="AG169" s="56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59"/>
      <c r="J170" s="87"/>
      <c r="K170" s="57"/>
      <c r="L170" s="86"/>
      <c r="M170" s="87"/>
      <c r="N170" s="57"/>
      <c r="O170" s="86"/>
      <c r="P170" s="54"/>
      <c r="Q170" s="88"/>
      <c r="R170" s="560"/>
      <c r="S170" s="927"/>
      <c r="T170" s="89"/>
      <c r="U170" s="89"/>
      <c r="V170" s="559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559"/>
      <c r="AE170" s="559"/>
      <c r="AF170" s="54">
        <f t="shared" si="61"/>
        <v>0</v>
      </c>
      <c r="AG170" s="56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59"/>
      <c r="J171" s="87"/>
      <c r="K171" s="57"/>
      <c r="L171" s="86"/>
      <c r="M171" s="87"/>
      <c r="N171" s="57"/>
      <c r="O171" s="86"/>
      <c r="P171" s="54"/>
      <c r="Q171" s="88"/>
      <c r="R171" s="560"/>
      <c r="S171" s="927"/>
      <c r="T171" s="89"/>
      <c r="U171" s="89"/>
      <c r="V171" s="559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559"/>
      <c r="AE171" s="559"/>
      <c r="AF171" s="54"/>
      <c r="AG171" s="56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59"/>
      <c r="J172" s="87"/>
      <c r="K172" s="57"/>
      <c r="L172" s="86"/>
      <c r="M172" s="87"/>
      <c r="N172" s="57"/>
      <c r="O172" s="86"/>
      <c r="P172" s="54"/>
      <c r="Q172" s="88"/>
      <c r="R172" s="560"/>
      <c r="S172" s="927"/>
      <c r="T172" s="89"/>
      <c r="U172" s="89"/>
      <c r="V172" s="559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559"/>
      <c r="AE172" s="559"/>
      <c r="AF172" s="54"/>
      <c r="AG172" s="560"/>
      <c r="AH172" s="927"/>
    </row>
    <row r="173" spans="1:36" ht="19.2" customHeight="1">
      <c r="A173" s="926"/>
      <c r="B173" s="121">
        <v>0</v>
      </c>
      <c r="C173" s="100" t="s">
        <v>814</v>
      </c>
      <c r="D173" s="924" t="s">
        <v>789</v>
      </c>
      <c r="E173" s="924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2120.4363365644226</v>
      </c>
      <c r="O173" s="104">
        <f t="shared" si="112"/>
        <v>188.74150951723061</v>
      </c>
      <c r="P173" s="54">
        <f>M173-J173</f>
        <v>0</v>
      </c>
      <c r="Q173" s="88">
        <f>O173-L173</f>
        <v>-11.697573621852513</v>
      </c>
      <c r="R173" s="105">
        <f>O173/L173</f>
        <v>0.94164025578915833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0</v>
      </c>
      <c r="AF173" s="54">
        <f t="shared" si="61"/>
        <v>-127.56366343557738</v>
      </c>
      <c r="AG173" s="560">
        <f t="shared" si="62"/>
        <v>0.94325459811584633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815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816</v>
      </c>
    </row>
    <row r="186" spans="23:36">
      <c r="W186" s="33"/>
      <c r="AJ186" s="272" t="s">
        <v>817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973</v>
      </c>
      <c r="E3" s="860"/>
      <c r="F3" s="849" t="s">
        <v>2</v>
      </c>
      <c r="G3" s="810"/>
      <c r="H3" s="861">
        <v>219169.32</v>
      </c>
      <c r="I3" s="862"/>
      <c r="J3" s="849" t="s">
        <v>3</v>
      </c>
      <c r="K3" s="810"/>
      <c r="L3" s="854">
        <v>7234078.3566622268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362.78957491691881</v>
      </c>
      <c r="G6" s="851"/>
      <c r="H6" s="829">
        <f>AVERAGE(D13:P13,Q13)</f>
        <v>148.1129338039496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4</v>
      </c>
      <c r="Q6" s="818">
        <v>2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334.99049588230508</v>
      </c>
      <c r="G7" s="822"/>
      <c r="H7" s="823">
        <f>AVERAGE(D14:P14,Q14)</f>
        <v>135.38797531278394</v>
      </c>
      <c r="I7" s="824"/>
      <c r="J7" s="823">
        <f>AVERAGE(D31:E31,G31:H31)</f>
        <v>697.97925302237456</v>
      </c>
      <c r="K7" s="824"/>
      <c r="L7" s="825">
        <f>AVERAGE(K31:M31)</f>
        <v>782.48391568664465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0.90945494531326276</v>
      </c>
      <c r="G8" s="828"/>
      <c r="H8" s="827">
        <f>AVERAGE(D15:O15,P15:Q15)</f>
        <v>0.91066830122632403</v>
      </c>
      <c r="I8" s="828"/>
      <c r="J8" s="827">
        <f>AVERAGE(D32:E32,G32:H32)</f>
        <v>0.93522947886362551</v>
      </c>
      <c r="K8" s="828"/>
      <c r="L8" s="827">
        <f>AVERAGE(K32:M32)</f>
        <v>0.86942657298516079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101.89764996907854</v>
      </c>
      <c r="M13" s="19">
        <v>82.585239139515451</v>
      </c>
      <c r="N13" s="19">
        <v>87.69395086982162</v>
      </c>
      <c r="O13" s="19">
        <v>219.87468671679198</v>
      </c>
      <c r="P13" s="19">
        <v>199.61780885780882</v>
      </c>
      <c r="Q13" s="21">
        <v>150</v>
      </c>
    </row>
    <row r="14" spans="2:17" ht="39.9" customHeight="1">
      <c r="B14" s="802"/>
      <c r="C14" s="14" t="s">
        <v>133</v>
      </c>
      <c r="D14" s="19">
        <v>131.47609249827903</v>
      </c>
      <c r="E14" s="19">
        <v>97.225225360530715</v>
      </c>
      <c r="F14" s="19">
        <v>142.84111201792564</v>
      </c>
      <c r="G14" s="19">
        <v>291.09435774309725</v>
      </c>
      <c r="H14" s="19">
        <v>227.15479316050747</v>
      </c>
      <c r="I14" s="19">
        <v>79.501658091542936</v>
      </c>
      <c r="J14" s="19">
        <v>85.640773391996063</v>
      </c>
      <c r="K14" s="19">
        <v>78.776815247960343</v>
      </c>
      <c r="L14" s="19">
        <v>95.756639604536673</v>
      </c>
      <c r="M14" s="19">
        <v>75.910122317510371</v>
      </c>
      <c r="N14" s="19">
        <v>81.387974188358413</v>
      </c>
      <c r="O14" s="19">
        <v>186.10765089585553</v>
      </c>
      <c r="P14" s="19">
        <v>186.32930233173758</v>
      </c>
      <c r="Q14" s="9">
        <v>136.22913752913726</v>
      </c>
    </row>
    <row r="15" spans="2:17" ht="39.9" customHeight="1">
      <c r="B15" s="803"/>
      <c r="C15" s="290" t="s">
        <v>134</v>
      </c>
      <c r="D15" s="10">
        <f t="shared" ref="D15:Q15" si="0">D14/D13</f>
        <v>0.94344605348845534</v>
      </c>
      <c r="E15" s="10">
        <f t="shared" si="0"/>
        <v>0.87339628291468019</v>
      </c>
      <c r="F15" s="10">
        <f t="shared" si="0"/>
        <v>0.87930112190418785</v>
      </c>
      <c r="G15" s="10">
        <f t="shared" si="0"/>
        <v>0.92568836992677916</v>
      </c>
      <c r="H15" s="10">
        <f t="shared" si="0"/>
        <v>0.99380222007722008</v>
      </c>
      <c r="I15" s="10">
        <f t="shared" si="0"/>
        <v>0.92702286737118689</v>
      </c>
      <c r="J15" s="10">
        <f t="shared" si="0"/>
        <v>0.85731263290201321</v>
      </c>
      <c r="K15" s="10">
        <f t="shared" si="0"/>
        <v>0.87433853251678628</v>
      </c>
      <c r="L15" s="10">
        <f t="shared" si="0"/>
        <v>0.93973354276172805</v>
      </c>
      <c r="M15" s="10">
        <f t="shared" si="0"/>
        <v>0.91917300365591403</v>
      </c>
      <c r="N15" s="10">
        <f t="shared" si="0"/>
        <v>0.92809108702578369</v>
      </c>
      <c r="O15" s="10">
        <f t="shared" si="0"/>
        <v>0.84642599689326747</v>
      </c>
      <c r="P15" s="292">
        <f t="shared" si="0"/>
        <v>0.933430255536284</v>
      </c>
      <c r="Q15" s="11">
        <f t="shared" si="0"/>
        <v>0.90819425019424838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0.38194444444444442</v>
      </c>
    </row>
    <row r="17" spans="2:23" ht="22.8" customHeight="1">
      <c r="B17" s="805"/>
      <c r="C17" s="290" t="s">
        <v>36</v>
      </c>
      <c r="D17" s="12">
        <v>0.6381944444444444</v>
      </c>
      <c r="E17" s="12">
        <v>0.49236111111111114</v>
      </c>
      <c r="F17" s="12">
        <v>0.50138888888888877</v>
      </c>
      <c r="G17" s="12">
        <v>0.56805555555555554</v>
      </c>
      <c r="H17" s="12">
        <v>0.56805555555555554</v>
      </c>
      <c r="I17" s="12">
        <v>0.61666666666666659</v>
      </c>
      <c r="J17" s="12">
        <v>0.72430555555555531</v>
      </c>
      <c r="K17" s="12">
        <v>0.68194444444444424</v>
      </c>
      <c r="L17" s="12">
        <v>0.89930555555555558</v>
      </c>
      <c r="M17" s="12">
        <v>0.95347222222222205</v>
      </c>
      <c r="N17" s="12">
        <v>0.9902777777777777</v>
      </c>
      <c r="O17" s="22">
        <v>0.82986111111111105</v>
      </c>
      <c r="P17" s="12">
        <v>0.54791666666666661</v>
      </c>
      <c r="Q17" s="293">
        <v>0.51388888888888895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 t="s">
        <v>15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17.333333333333332</v>
      </c>
      <c r="J22" s="297">
        <v>18</v>
      </c>
      <c r="K22" s="297">
        <v>18.600000000000001</v>
      </c>
      <c r="L22" s="297">
        <v>16.142857142857142</v>
      </c>
      <c r="M22" s="297">
        <v>18.5</v>
      </c>
      <c r="N22" s="297">
        <v>17.100000000000001</v>
      </c>
      <c r="O22" s="297">
        <v>11</v>
      </c>
      <c r="P22" s="297">
        <v>12.4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162.2635897435899</v>
      </c>
      <c r="E31" s="8">
        <v>807.03817873303058</v>
      </c>
      <c r="F31" s="8">
        <v>0</v>
      </c>
      <c r="G31" s="8">
        <v>887.65504807692139</v>
      </c>
      <c r="H31" s="306">
        <v>934.96019553595636</v>
      </c>
      <c r="I31" s="305">
        <v>0</v>
      </c>
      <c r="J31" s="8">
        <v>0</v>
      </c>
      <c r="K31" s="8">
        <v>700.43333333333942</v>
      </c>
      <c r="L31" s="8">
        <v>741.0273809449136</v>
      </c>
      <c r="M31" s="306">
        <v>905.99103278168093</v>
      </c>
      <c r="N31" s="289"/>
      <c r="O31" s="289"/>
      <c r="P31" s="289"/>
      <c r="Q31" s="289"/>
    </row>
    <row r="32" spans="2:23" ht="39.9" customHeight="1">
      <c r="B32" s="803"/>
      <c r="C32" s="577" t="s">
        <v>134</v>
      </c>
      <c r="D32" s="307">
        <f t="shared" ref="D32:M32" si="1">D31/D30</f>
        <v>0.73756177156177227</v>
      </c>
      <c r="E32" s="10">
        <f t="shared" si="1"/>
        <v>0.97822809543397649</v>
      </c>
      <c r="F32" s="10">
        <f t="shared" si="1"/>
        <v>0</v>
      </c>
      <c r="G32" s="10">
        <f t="shared" si="1"/>
        <v>0.98628338675213489</v>
      </c>
      <c r="H32" s="10">
        <f t="shared" si="1"/>
        <v>1.0388446617066183</v>
      </c>
      <c r="I32" s="305">
        <f t="shared" si="1"/>
        <v>0</v>
      </c>
      <c r="J32" s="10">
        <f t="shared" si="1"/>
        <v>0</v>
      </c>
      <c r="K32" s="10">
        <f t="shared" si="1"/>
        <v>0.77825925925926598</v>
      </c>
      <c r="L32" s="10">
        <f t="shared" si="1"/>
        <v>0.82336375660545957</v>
      </c>
      <c r="M32" s="11">
        <f t="shared" si="1"/>
        <v>1.0066567030907565</v>
      </c>
      <c r="N32" s="289"/>
      <c r="O32" s="289"/>
      <c r="P32" s="289"/>
      <c r="Q32" s="289"/>
    </row>
    <row r="33" spans="2:17" ht="25.8" customHeight="1">
      <c r="B33" s="804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2580.0000000000095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289"/>
      <c r="O33" s="289"/>
      <c r="P33" s="289"/>
      <c r="Q33" s="289"/>
    </row>
    <row r="34" spans="2:17" ht="25.8" customHeight="1">
      <c r="B34" s="805"/>
      <c r="C34" s="577" t="s">
        <v>36</v>
      </c>
      <c r="D34" s="308">
        <v>0.34027777777777773</v>
      </c>
      <c r="E34" s="12">
        <v>0.33680555555555558</v>
      </c>
      <c r="F34" s="12">
        <v>0</v>
      </c>
      <c r="G34" s="12">
        <v>1125.0000000000039</v>
      </c>
      <c r="H34" s="293">
        <v>0.4597222222222222</v>
      </c>
      <c r="I34" s="23">
        <v>0</v>
      </c>
      <c r="J34" s="12">
        <v>0</v>
      </c>
      <c r="K34" s="12">
        <v>0.79513888888888884</v>
      </c>
      <c r="L34" s="12">
        <v>46243.059027777781</v>
      </c>
      <c r="M34" s="13">
        <v>46243.013888888891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W10" sqref="W10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890</v>
      </c>
      <c r="E1" s="350">
        <f>SUM(G5:G124)</f>
        <v>69123</v>
      </c>
      <c r="F1" s="351" t="s">
        <v>3</v>
      </c>
      <c r="G1" s="352">
        <f>SUM(H5:H124)</f>
        <v>1272274.9779220778</v>
      </c>
      <c r="H1" s="353" t="s">
        <v>891</v>
      </c>
      <c r="I1" s="354">
        <f>+J16+J64+J24+J38+J51+J81+J100+J91+J57+J124+J111</f>
        <v>44.002380952380953</v>
      </c>
      <c r="J1" s="863" t="s">
        <v>259</v>
      </c>
      <c r="K1" s="864"/>
      <c r="L1" s="865"/>
      <c r="M1" s="863" t="s">
        <v>260</v>
      </c>
      <c r="N1" s="864"/>
      <c r="O1" s="864"/>
      <c r="P1" s="864"/>
      <c r="Q1" s="864"/>
      <c r="R1" s="865"/>
    </row>
    <row r="2" spans="1:18" ht="26.25" customHeight="1" thickBot="1">
      <c r="A2" s="869" t="s">
        <v>892</v>
      </c>
      <c r="B2" s="870"/>
      <c r="C2" s="356"/>
      <c r="D2" s="582" t="s">
        <v>497</v>
      </c>
      <c r="E2" s="358">
        <f>AVERAGE(L16,L24,L38,L51,L100,L111,L91)</f>
        <v>509.39832405680215</v>
      </c>
      <c r="F2" s="359" t="s">
        <v>40</v>
      </c>
      <c r="G2" s="360">
        <f>G1/E1</f>
        <v>18.405957176657232</v>
      </c>
      <c r="H2" s="361" t="s">
        <v>263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264</v>
      </c>
      <c r="B3" s="873" t="s">
        <v>265</v>
      </c>
      <c r="C3" s="584"/>
      <c r="D3" s="874" t="s">
        <v>266</v>
      </c>
      <c r="E3" s="874"/>
      <c r="F3" s="875" t="s">
        <v>43</v>
      </c>
      <c r="G3" s="876" t="s">
        <v>893</v>
      </c>
      <c r="H3" s="877" t="s">
        <v>830</v>
      </c>
      <c r="I3" s="878" t="s">
        <v>441</v>
      </c>
      <c r="J3" s="880" t="s">
        <v>347</v>
      </c>
      <c r="K3" s="888" t="s">
        <v>348</v>
      </c>
      <c r="L3" s="890" t="s">
        <v>497</v>
      </c>
      <c r="M3" s="881" t="s">
        <v>48</v>
      </c>
      <c r="N3" s="881"/>
      <c r="O3" s="880" t="s">
        <v>273</v>
      </c>
      <c r="P3" s="883" t="s">
        <v>349</v>
      </c>
      <c r="Q3" s="880" t="s">
        <v>350</v>
      </c>
      <c r="R3" s="880"/>
    </row>
    <row r="4" spans="1:18" ht="15.75" customHeight="1">
      <c r="A4" s="872"/>
      <c r="B4" s="873"/>
      <c r="C4" s="584"/>
      <c r="D4" s="874"/>
      <c r="E4" s="874"/>
      <c r="F4" s="875"/>
      <c r="G4" s="876"/>
      <c r="H4" s="877"/>
      <c r="I4" s="879"/>
      <c r="J4" s="882"/>
      <c r="K4" s="889"/>
      <c r="L4" s="891"/>
      <c r="M4" s="581" t="s">
        <v>50</v>
      </c>
      <c r="N4" s="581" t="s">
        <v>51</v>
      </c>
      <c r="O4" s="882"/>
      <c r="P4" s="884"/>
      <c r="Q4" s="365" t="s">
        <v>276</v>
      </c>
      <c r="R4" s="365" t="s">
        <v>894</v>
      </c>
    </row>
    <row r="5" spans="1:18">
      <c r="A5" s="892" t="s">
        <v>895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605</v>
      </c>
      <c r="H5" s="370">
        <f>F5*G5</f>
        <v>15512.2</v>
      </c>
      <c r="I5" s="586"/>
      <c r="J5" s="372">
        <v>10</v>
      </c>
      <c r="K5" s="373">
        <f t="shared" ref="K5:K8" si="0">G5/P5*60</f>
        <v>1451.9999999999959</v>
      </c>
      <c r="L5" s="374">
        <f t="shared" ref="L5:L8" si="1">K5/J5</f>
        <v>145.19999999999959</v>
      </c>
      <c r="M5" s="375">
        <v>0.38194444444444442</v>
      </c>
      <c r="N5" s="375">
        <v>0.39930555555555558</v>
      </c>
      <c r="O5" s="365">
        <v>5</v>
      </c>
      <c r="P5" s="588">
        <f t="shared" ref="P5:P8" si="2">(N5-M5)*24*60</f>
        <v>25.000000000000071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584">
        <v>1707</v>
      </c>
      <c r="H6" s="370">
        <f t="shared" ref="H6:H15" si="3">F6*G6</f>
        <v>50953.950000000004</v>
      </c>
      <c r="I6" s="586"/>
      <c r="J6" s="372">
        <v>13</v>
      </c>
      <c r="K6" s="373">
        <f t="shared" si="0"/>
        <v>1862.1818181818139</v>
      </c>
      <c r="L6" s="374">
        <f t="shared" si="1"/>
        <v>143.24475524475491</v>
      </c>
      <c r="M6" s="375">
        <v>0.40277777777777773</v>
      </c>
      <c r="N6" s="375">
        <v>0.44097222222222227</v>
      </c>
      <c r="O6" s="365">
        <v>5</v>
      </c>
      <c r="P6" s="588">
        <f t="shared" si="2"/>
        <v>55.000000000000128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584">
        <v>1474</v>
      </c>
      <c r="H7" s="370">
        <f t="shared" si="3"/>
        <v>43512.479999999996</v>
      </c>
      <c r="I7" s="586"/>
      <c r="J7" s="372">
        <v>13</v>
      </c>
      <c r="K7" s="373">
        <f t="shared" si="0"/>
        <v>1768.7999999999977</v>
      </c>
      <c r="L7" s="374">
        <f t="shared" si="1"/>
        <v>136.06153846153828</v>
      </c>
      <c r="M7" s="375">
        <v>0.44444444444444442</v>
      </c>
      <c r="N7" s="375">
        <v>0.47916666666666669</v>
      </c>
      <c r="O7" s="365">
        <v>5</v>
      </c>
      <c r="P7" s="588">
        <f t="shared" si="2"/>
        <v>50.000000000000064</v>
      </c>
      <c r="Q7" s="377"/>
      <c r="R7" s="377"/>
    </row>
    <row r="8" spans="1:18">
      <c r="A8" s="892"/>
      <c r="B8" s="366" t="s">
        <v>104</v>
      </c>
      <c r="C8" s="366"/>
      <c r="D8" s="367" t="s">
        <v>896</v>
      </c>
      <c r="E8" s="368"/>
      <c r="F8" s="369">
        <v>30</v>
      </c>
      <c r="G8" s="584">
        <v>1174</v>
      </c>
      <c r="H8" s="370">
        <f t="shared" si="3"/>
        <v>35220</v>
      </c>
      <c r="I8" s="586"/>
      <c r="J8" s="372">
        <v>13</v>
      </c>
      <c r="K8" s="373">
        <f t="shared" si="0"/>
        <v>1565.3333333333305</v>
      </c>
      <c r="L8" s="374">
        <f t="shared" si="1"/>
        <v>120.4102564102562</v>
      </c>
      <c r="M8" s="375">
        <v>0.4826388888888889</v>
      </c>
      <c r="N8" s="375">
        <v>0.51388888888888895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893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894"/>
      <c r="B16" s="366">
        <v>0</v>
      </c>
      <c r="C16" s="383" t="s">
        <v>897</v>
      </c>
      <c r="D16" s="895" t="s">
        <v>898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1662.0787878787844</v>
      </c>
      <c r="L16" s="389">
        <f>AVERAGE(L5:L15)</f>
        <v>136.22913752913726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899</v>
      </c>
      <c r="B17" s="366">
        <v>0</v>
      </c>
      <c r="C17" s="585"/>
      <c r="D17" s="367" t="s">
        <v>900</v>
      </c>
      <c r="E17" s="367"/>
      <c r="F17" s="369" t="s">
        <v>106</v>
      </c>
      <c r="G17" s="584">
        <v>1174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1760.9999999999995</v>
      </c>
      <c r="L17" s="374">
        <f>K17/J17</f>
        <v>176.09999999999997</v>
      </c>
      <c r="M17" s="375">
        <v>0.17013888888888887</v>
      </c>
      <c r="N17" s="375">
        <v>0.19791666666666666</v>
      </c>
      <c r="O17" s="365">
        <v>5</v>
      </c>
      <c r="P17" s="588">
        <f>(N17-M17)*24*60</f>
        <v>40.000000000000014</v>
      </c>
      <c r="Q17" s="365"/>
      <c r="R17" s="365"/>
    </row>
    <row r="18" spans="1:18" ht="15.75" customHeight="1">
      <c r="A18" s="896"/>
      <c r="B18" s="366">
        <v>0</v>
      </c>
      <c r="C18" s="585"/>
      <c r="D18" s="367" t="s">
        <v>287</v>
      </c>
      <c r="E18" s="367"/>
      <c r="F18" s="369" t="s">
        <v>106</v>
      </c>
      <c r="G18" s="583">
        <v>1707</v>
      </c>
      <c r="H18" s="370">
        <f t="shared" si="4"/>
        <v>0</v>
      </c>
      <c r="I18" s="586"/>
      <c r="J18" s="372">
        <v>9</v>
      </c>
      <c r="K18" s="373">
        <f t="shared" si="5"/>
        <v>1706.9999999999991</v>
      </c>
      <c r="L18" s="374">
        <f t="shared" ref="L18:L21" si="6">K18/J18</f>
        <v>189.66666666666657</v>
      </c>
      <c r="M18" s="375">
        <v>0.20138888888888887</v>
      </c>
      <c r="N18" s="375">
        <v>0.24305555555555555</v>
      </c>
      <c r="O18" s="365">
        <v>5</v>
      </c>
      <c r="P18" s="588">
        <f t="shared" ref="P18:P21" si="7">(N18-M18)*24*60</f>
        <v>60.000000000000028</v>
      </c>
      <c r="Q18" s="377"/>
      <c r="R18" s="377"/>
    </row>
    <row r="19" spans="1:18" ht="15.75" customHeight="1">
      <c r="A19" s="896"/>
      <c r="B19" s="366">
        <v>0</v>
      </c>
      <c r="C19" s="585"/>
      <c r="D19" s="367" t="s">
        <v>288</v>
      </c>
      <c r="E19" s="367"/>
      <c r="F19" s="369" t="s">
        <v>106</v>
      </c>
      <c r="G19" s="583">
        <v>1474</v>
      </c>
      <c r="H19" s="370">
        <f t="shared" si="4"/>
        <v>0</v>
      </c>
      <c r="I19" s="586"/>
      <c r="J19" s="372">
        <v>9</v>
      </c>
      <c r="K19" s="373">
        <f t="shared" si="5"/>
        <v>1608.0000000000011</v>
      </c>
      <c r="L19" s="374">
        <f t="shared" si="6"/>
        <v>178.6666666666668</v>
      </c>
      <c r="M19" s="375">
        <v>0.24652777777777779</v>
      </c>
      <c r="N19" s="375">
        <v>0.28472222222222221</v>
      </c>
      <c r="O19" s="365">
        <v>5</v>
      </c>
      <c r="P19" s="588">
        <f t="shared" si="7"/>
        <v>54.999999999999964</v>
      </c>
      <c r="Q19" s="377"/>
      <c r="R19" s="377"/>
    </row>
    <row r="20" spans="1:18" ht="15.75" customHeight="1">
      <c r="A20" s="897"/>
      <c r="B20" s="366" t="s">
        <v>368</v>
      </c>
      <c r="C20" s="585"/>
      <c r="D20" s="367" t="s">
        <v>845</v>
      </c>
      <c r="E20" s="367"/>
      <c r="F20" s="369">
        <v>19.63</v>
      </c>
      <c r="G20" s="583">
        <v>540</v>
      </c>
      <c r="H20" s="370">
        <f t="shared" si="4"/>
        <v>10600.199999999999</v>
      </c>
      <c r="I20" s="586"/>
      <c r="J20" s="372">
        <v>13</v>
      </c>
      <c r="K20" s="373">
        <f t="shared" si="5"/>
        <v>1620.0000000000057</v>
      </c>
      <c r="L20" s="374">
        <f t="shared" si="6"/>
        <v>124.61538461538505</v>
      </c>
      <c r="M20" s="375">
        <v>0.29166666666666669</v>
      </c>
      <c r="N20" s="375">
        <v>0.30555555555555552</v>
      </c>
      <c r="O20" s="365">
        <v>5</v>
      </c>
      <c r="P20" s="588">
        <f t="shared" si="7"/>
        <v>19.999999999999929</v>
      </c>
      <c r="Q20" s="377"/>
      <c r="R20" s="377"/>
    </row>
    <row r="21" spans="1:18" ht="15.75" customHeight="1">
      <c r="A21" s="897"/>
      <c r="B21" s="366" t="s">
        <v>368</v>
      </c>
      <c r="C21" s="585"/>
      <c r="D21" s="367" t="s">
        <v>846</v>
      </c>
      <c r="E21" s="367"/>
      <c r="F21" s="369">
        <v>36.450000000000003</v>
      </c>
      <c r="G21" s="583">
        <v>1233</v>
      </c>
      <c r="H21" s="370">
        <f t="shared" si="4"/>
        <v>44942.850000000006</v>
      </c>
      <c r="I21" s="586"/>
      <c r="J21" s="372">
        <v>13</v>
      </c>
      <c r="K21" s="373">
        <f t="shared" si="5"/>
        <v>1849.500000000003</v>
      </c>
      <c r="L21" s="374">
        <f t="shared" si="6"/>
        <v>142.269230769231</v>
      </c>
      <c r="M21" s="375">
        <v>0.3125</v>
      </c>
      <c r="N21" s="375">
        <v>0.34027777777777773</v>
      </c>
      <c r="O21" s="365">
        <v>5</v>
      </c>
      <c r="P21" s="588">
        <f t="shared" si="7"/>
        <v>39.999999999999936</v>
      </c>
      <c r="Q21" s="377">
        <v>0.34027777777777773</v>
      </c>
      <c r="R21" s="377">
        <v>0.38194444444444442</v>
      </c>
    </row>
    <row r="22" spans="1:18" ht="15.75" customHeight="1">
      <c r="A22" s="897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897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898"/>
      <c r="B24" s="366">
        <v>0</v>
      </c>
      <c r="C24" s="6" t="s">
        <v>901</v>
      </c>
      <c r="D24" s="895" t="s">
        <v>230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1709.1000000000017</v>
      </c>
      <c r="L24" s="389">
        <f>AVERAGE(L17:L23)</f>
        <v>162.2635897435899</v>
      </c>
      <c r="M24" s="375"/>
      <c r="N24" s="375"/>
      <c r="O24" s="365"/>
      <c r="P24" s="365"/>
      <c r="Q24" s="365"/>
      <c r="R24" s="365"/>
    </row>
    <row r="25" spans="1:18">
      <c r="A25" s="885" t="s">
        <v>902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1184</v>
      </c>
      <c r="H25" s="370">
        <f t="shared" ref="H25:H37" si="8">F25*G25</f>
        <v>21939.52</v>
      </c>
      <c r="I25" s="586"/>
      <c r="J25" s="372">
        <v>3</v>
      </c>
      <c r="K25" s="373">
        <f t="shared" ref="K25:K28" si="9">G25/P25*60</f>
        <v>2732.3076923076937</v>
      </c>
      <c r="L25" s="374">
        <f t="shared" ref="L25:L28" si="10">K25/J25</f>
        <v>910.76923076923129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885"/>
      <c r="B26" s="366" t="s">
        <v>104</v>
      </c>
      <c r="C26" s="393"/>
      <c r="D26" s="394" t="s">
        <v>850</v>
      </c>
      <c r="E26" s="396"/>
      <c r="F26" s="369">
        <v>15.03</v>
      </c>
      <c r="G26" s="584">
        <v>442</v>
      </c>
      <c r="H26" s="370">
        <f t="shared" si="8"/>
        <v>6643.2599999999993</v>
      </c>
      <c r="I26" s="586"/>
      <c r="J26" s="372">
        <v>4</v>
      </c>
      <c r="K26" s="373">
        <f t="shared" si="9"/>
        <v>2651.9999999999882</v>
      </c>
      <c r="L26" s="374">
        <f t="shared" si="10"/>
        <v>662.99999999999704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584">
        <v>2501</v>
      </c>
      <c r="H27" s="370">
        <f t="shared" si="8"/>
        <v>45468.18</v>
      </c>
      <c r="I27" s="586"/>
      <c r="J27" s="372">
        <v>4</v>
      </c>
      <c r="K27" s="373">
        <f t="shared" si="9"/>
        <v>2885.7692307692278</v>
      </c>
      <c r="L27" s="374">
        <f t="shared" si="10"/>
        <v>721.44230769230694</v>
      </c>
      <c r="M27" s="375">
        <v>0.27499999999999997</v>
      </c>
      <c r="N27" s="375">
        <v>0.31111111111111112</v>
      </c>
      <c r="O27" s="365">
        <v>20</v>
      </c>
      <c r="P27" s="588">
        <f t="shared" ref="P27:P28" si="11">(N27-M27)*24*60</f>
        <v>52.000000000000057</v>
      </c>
      <c r="Q27" s="377"/>
      <c r="R27" s="377"/>
    </row>
    <row r="28" spans="1:18">
      <c r="A28" s="885"/>
      <c r="B28" s="366" t="s">
        <v>104</v>
      </c>
      <c r="C28" s="585"/>
      <c r="D28" s="367" t="s">
        <v>852</v>
      </c>
      <c r="E28" s="396"/>
      <c r="F28" s="369">
        <v>24.93</v>
      </c>
      <c r="G28" s="584">
        <v>793</v>
      </c>
      <c r="H28" s="370">
        <f t="shared" si="8"/>
        <v>19769.489999999998</v>
      </c>
      <c r="I28" s="586"/>
      <c r="J28" s="372">
        <v>3</v>
      </c>
      <c r="K28" s="373">
        <f t="shared" si="9"/>
        <v>2798.8235294117612</v>
      </c>
      <c r="L28" s="374">
        <f t="shared" si="10"/>
        <v>932.94117647058704</v>
      </c>
      <c r="M28" s="375">
        <v>0.32500000000000001</v>
      </c>
      <c r="N28" s="375">
        <v>0.33680555555555558</v>
      </c>
      <c r="O28" s="365">
        <v>20</v>
      </c>
      <c r="P28" s="588">
        <f t="shared" si="11"/>
        <v>17.000000000000021</v>
      </c>
      <c r="Q28" s="377"/>
      <c r="R28" s="377"/>
    </row>
    <row r="29" spans="1:18">
      <c r="A29" s="885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885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885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885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885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2767.2251131221683</v>
      </c>
      <c r="L38" s="389">
        <f>AVERAGE(L25:L37)</f>
        <v>807.03817873303058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903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900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900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900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900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901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901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901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230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904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660</v>
      </c>
      <c r="H52" s="370">
        <f>F52*G52</f>
        <v>11998.8</v>
      </c>
      <c r="I52" s="586"/>
      <c r="J52" s="372">
        <v>3</v>
      </c>
      <c r="K52" s="373">
        <f>G52/P52*60</f>
        <v>3046.1538461538385</v>
      </c>
      <c r="L52" s="374">
        <f>K52/J52</f>
        <v>1015.3846153846129</v>
      </c>
      <c r="M52" s="375">
        <v>0.2986111111111111</v>
      </c>
      <c r="N52" s="375">
        <v>0.30763888888888891</v>
      </c>
      <c r="O52" s="373">
        <v>10</v>
      </c>
      <c r="P52" s="588">
        <f>(N52-M52)*24*60</f>
        <v>13.000000000000034</v>
      </c>
      <c r="Q52" s="377"/>
      <c r="R52" s="377"/>
    </row>
    <row r="53" spans="1:18" ht="15.6" customHeight="1">
      <c r="A53" s="904"/>
      <c r="B53" s="366" t="s">
        <v>104</v>
      </c>
      <c r="C53" s="585"/>
      <c r="D53" s="395" t="s">
        <v>301</v>
      </c>
      <c r="E53" s="412"/>
      <c r="F53" s="369">
        <v>25.03</v>
      </c>
      <c r="G53" s="378">
        <v>233</v>
      </c>
      <c r="H53" s="370">
        <f t="shared" ref="H53:H116" si="13">F53*G53</f>
        <v>5831.9900000000007</v>
      </c>
      <c r="I53" s="586"/>
      <c r="J53" s="372">
        <v>4</v>
      </c>
      <c r="K53" s="373">
        <f t="shared" ref="K53:K59" si="14">G53/P53*60</f>
        <v>2796.00000000001</v>
      </c>
      <c r="L53" s="374">
        <f t="shared" ref="L53:L59" si="15">K53/J53</f>
        <v>699.0000000000025</v>
      </c>
      <c r="M53" s="375">
        <v>0.3215277777777778</v>
      </c>
      <c r="N53" s="375">
        <v>0.32500000000000001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585"/>
      <c r="D54" s="395" t="s">
        <v>302</v>
      </c>
      <c r="E54" s="368"/>
      <c r="F54" s="369">
        <v>24.82</v>
      </c>
      <c r="G54" s="378">
        <v>375</v>
      </c>
      <c r="H54" s="370">
        <f t="shared" si="13"/>
        <v>9307.5</v>
      </c>
      <c r="I54" s="586"/>
      <c r="J54" s="372">
        <v>4</v>
      </c>
      <c r="K54" s="373">
        <f t="shared" si="14"/>
        <v>2812.4999999999541</v>
      </c>
      <c r="L54" s="374">
        <f t="shared" si="15"/>
        <v>703.12499999998852</v>
      </c>
      <c r="M54" s="375">
        <v>0.33888888888888885</v>
      </c>
      <c r="N54" s="375">
        <v>0.3444444444444445</v>
      </c>
      <c r="O54" s="373">
        <v>20</v>
      </c>
      <c r="P54" s="588">
        <f t="shared" si="16"/>
        <v>8.0000000000001315</v>
      </c>
      <c r="Q54" s="377"/>
      <c r="R54" s="377"/>
    </row>
    <row r="55" spans="1:18" ht="15.6" customHeight="1">
      <c r="A55" s="904"/>
      <c r="B55" s="366" t="s">
        <v>104</v>
      </c>
      <c r="C55" s="585"/>
      <c r="D55" s="394" t="s">
        <v>856</v>
      </c>
      <c r="E55" s="396"/>
      <c r="F55" s="369">
        <v>23.72</v>
      </c>
      <c r="G55" s="378">
        <v>129</v>
      </c>
      <c r="H55" s="370">
        <f t="shared" si="13"/>
        <v>3059.8799999999997</v>
      </c>
      <c r="I55" s="586"/>
      <c r="J55" s="372">
        <v>4</v>
      </c>
      <c r="K55" s="373">
        <f t="shared" si="14"/>
        <v>2580.0000000000095</v>
      </c>
      <c r="L55" s="374">
        <f t="shared" si="15"/>
        <v>645.00000000000239</v>
      </c>
      <c r="M55" s="375">
        <v>0.35833333333333334</v>
      </c>
      <c r="N55" s="375">
        <v>0.36041666666666666</v>
      </c>
      <c r="O55" s="373">
        <v>20</v>
      </c>
      <c r="P55" s="588">
        <f t="shared" si="16"/>
        <v>2.9999999999999893</v>
      </c>
      <c r="Q55" s="377">
        <v>0.36041666666666666</v>
      </c>
      <c r="R55" s="377">
        <v>0.40208333333333335</v>
      </c>
    </row>
    <row r="56" spans="1:18" ht="15.6" customHeight="1">
      <c r="A56" s="904"/>
      <c r="B56" s="366" t="s">
        <v>104</v>
      </c>
      <c r="C56" s="585"/>
      <c r="D56" s="395" t="s">
        <v>304</v>
      </c>
      <c r="E56" s="396"/>
      <c r="F56" s="369">
        <v>30</v>
      </c>
      <c r="G56" s="378">
        <v>671</v>
      </c>
      <c r="H56" s="370">
        <f t="shared" si="13"/>
        <v>20130</v>
      </c>
      <c r="I56" s="586"/>
      <c r="J56" s="372">
        <v>4</v>
      </c>
      <c r="K56" s="373">
        <f t="shared" si="14"/>
        <v>3096.9230769230685</v>
      </c>
      <c r="L56" s="374">
        <f t="shared" si="15"/>
        <v>774.23076923076712</v>
      </c>
      <c r="M56" s="375">
        <v>0.41597222222222219</v>
      </c>
      <c r="N56" s="375">
        <v>0.42499999999999999</v>
      </c>
      <c r="O56" s="373">
        <v>20</v>
      </c>
      <c r="P56" s="588">
        <f t="shared" si="16"/>
        <v>13.000000000000034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858</v>
      </c>
      <c r="E57" s="396"/>
      <c r="F57" s="369">
        <v>20.72</v>
      </c>
      <c r="G57" s="378">
        <v>450</v>
      </c>
      <c r="H57" s="370">
        <f t="shared" si="13"/>
        <v>9324</v>
      </c>
      <c r="I57" s="586"/>
      <c r="J57" s="372">
        <v>3</v>
      </c>
      <c r="K57" s="373">
        <f t="shared" si="14"/>
        <v>3375.0000000000118</v>
      </c>
      <c r="L57" s="374">
        <f t="shared" si="15"/>
        <v>1125.0000000000039</v>
      </c>
      <c r="M57" s="375">
        <v>0.43888888888888888</v>
      </c>
      <c r="N57" s="375">
        <v>0.44444444444444442</v>
      </c>
      <c r="O57" s="373">
        <v>20</v>
      </c>
      <c r="P57" s="588">
        <f t="shared" si="16"/>
        <v>7.9999999999999716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905</v>
      </c>
      <c r="E58" s="396"/>
      <c r="F58" s="369">
        <v>17.07</v>
      </c>
      <c r="G58" s="414">
        <v>838</v>
      </c>
      <c r="H58" s="370">
        <f t="shared" si="13"/>
        <v>14304.66</v>
      </c>
      <c r="I58" s="586"/>
      <c r="J58" s="372">
        <v>3</v>
      </c>
      <c r="K58" s="373">
        <f t="shared" si="14"/>
        <v>3142.49999999998</v>
      </c>
      <c r="L58" s="374">
        <f t="shared" si="15"/>
        <v>1047.4999999999934</v>
      </c>
      <c r="M58" s="375">
        <v>0.45833333333333331</v>
      </c>
      <c r="N58" s="375">
        <v>0.4694444444444445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904"/>
      <c r="B59" s="366" t="s">
        <v>104</v>
      </c>
      <c r="C59" s="585"/>
      <c r="D59" s="395" t="s">
        <v>861</v>
      </c>
      <c r="E59" s="396"/>
      <c r="F59" s="369">
        <v>27.48</v>
      </c>
      <c r="G59" s="378">
        <v>1365</v>
      </c>
      <c r="H59" s="370">
        <f t="shared" si="13"/>
        <v>37510.199999999997</v>
      </c>
      <c r="I59" s="586"/>
      <c r="J59" s="372">
        <v>3</v>
      </c>
      <c r="K59" s="373">
        <f t="shared" si="14"/>
        <v>3276.0000000000009</v>
      </c>
      <c r="L59" s="374">
        <f t="shared" si="15"/>
        <v>1092.0000000000002</v>
      </c>
      <c r="M59" s="375">
        <v>0.48333333333333334</v>
      </c>
      <c r="N59" s="375">
        <v>0.50069444444444444</v>
      </c>
      <c r="O59" s="373">
        <v>20</v>
      </c>
      <c r="P59" s="588">
        <f t="shared" si="16"/>
        <v>24.999999999999993</v>
      </c>
      <c r="Q59" s="377"/>
      <c r="R59" s="377"/>
    </row>
    <row r="60" spans="1:18" ht="15.6" customHeight="1">
      <c r="A60" s="904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904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904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905"/>
      <c r="B64" s="366">
        <v>0</v>
      </c>
      <c r="C64" s="6" t="s">
        <v>336</v>
      </c>
      <c r="D64" s="895" t="s">
        <v>230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3015.6346153846089</v>
      </c>
      <c r="L64" s="389">
        <f>AVERAGE(L52:L63)</f>
        <v>887.65504807692139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409</v>
      </c>
      <c r="B65" s="366" t="s">
        <v>104</v>
      </c>
      <c r="C65" s="585"/>
      <c r="D65" s="394" t="s">
        <v>865</v>
      </c>
      <c r="E65" s="411"/>
      <c r="F65" s="369">
        <v>22.281818181818181</v>
      </c>
      <c r="G65" s="584">
        <v>282</v>
      </c>
      <c r="H65" s="370">
        <f>F65*G65</f>
        <v>6283.4727272727268</v>
      </c>
      <c r="I65" s="586"/>
      <c r="J65" s="372">
        <v>4</v>
      </c>
      <c r="K65" s="373">
        <f t="shared" ref="K65:K71" si="17">G65/P65*60</f>
        <v>2819.9999999999909</v>
      </c>
      <c r="L65" s="374">
        <f t="shared" ref="L65:L71" si="18">K65/J65</f>
        <v>704.99999999999773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907"/>
      <c r="B66" s="366" t="s">
        <v>104</v>
      </c>
      <c r="C66" s="585"/>
      <c r="D66" s="401" t="s">
        <v>311</v>
      </c>
      <c r="E66" s="412"/>
      <c r="F66" s="369">
        <v>14.03</v>
      </c>
      <c r="G66" s="378">
        <v>2261</v>
      </c>
      <c r="H66" s="370">
        <f t="shared" ref="H66:H74" si="19">F66*G66</f>
        <v>31721.829999999998</v>
      </c>
      <c r="I66" s="586"/>
      <c r="J66" s="372">
        <v>3</v>
      </c>
      <c r="K66" s="373">
        <f t="shared" si="17"/>
        <v>3154.8837209302319</v>
      </c>
      <c r="L66" s="374">
        <f t="shared" si="18"/>
        <v>1051.627906976744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907"/>
      <c r="B67" s="366" t="s">
        <v>104</v>
      </c>
      <c r="C67" s="585"/>
      <c r="D67" s="394" t="s">
        <v>312</v>
      </c>
      <c r="E67" s="396"/>
      <c r="F67" s="369">
        <v>18.18</v>
      </c>
      <c r="G67" s="378">
        <v>1058</v>
      </c>
      <c r="H67" s="370">
        <f t="shared" si="19"/>
        <v>19234.439999999999</v>
      </c>
      <c r="I67" s="586"/>
      <c r="J67" s="372">
        <v>3</v>
      </c>
      <c r="K67" s="373">
        <f t="shared" si="17"/>
        <v>3173.9999999999923</v>
      </c>
      <c r="L67" s="374">
        <f t="shared" si="18"/>
        <v>1057.9999999999975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907"/>
      <c r="B68" s="366" t="s">
        <v>104</v>
      </c>
      <c r="C68" s="585"/>
      <c r="D68" s="400" t="s">
        <v>867</v>
      </c>
      <c r="E68" s="396"/>
      <c r="F68" s="369">
        <v>17.890909090909091</v>
      </c>
      <c r="G68" s="378">
        <v>1365</v>
      </c>
      <c r="H68" s="370">
        <f t="shared" si="19"/>
        <v>24421.090909090908</v>
      </c>
      <c r="I68" s="586"/>
      <c r="J68" s="372">
        <v>3</v>
      </c>
      <c r="K68" s="373">
        <f t="shared" si="17"/>
        <v>3275.9999999999909</v>
      </c>
      <c r="L68" s="374">
        <f t="shared" si="18"/>
        <v>1091.999999999997</v>
      </c>
      <c r="M68" s="375">
        <v>0.27013888888888887</v>
      </c>
      <c r="N68" s="375">
        <v>0.28750000000000003</v>
      </c>
      <c r="O68" s="373">
        <v>20</v>
      </c>
      <c r="P68" s="588">
        <f t="shared" si="20"/>
        <v>25.000000000000071</v>
      </c>
      <c r="Q68" s="377">
        <v>0.28750000000000003</v>
      </c>
      <c r="R68" s="377">
        <v>0.32916666666666666</v>
      </c>
    </row>
    <row r="69" spans="1:18" ht="15.6" customHeight="1">
      <c r="A69" s="907"/>
      <c r="B69" s="366" t="s">
        <v>104</v>
      </c>
      <c r="C69" s="585"/>
      <c r="D69" s="394" t="s">
        <v>906</v>
      </c>
      <c r="E69" s="396"/>
      <c r="F69" s="369">
        <v>16.66</v>
      </c>
      <c r="G69" s="378">
        <v>2313</v>
      </c>
      <c r="H69" s="370">
        <f t="shared" si="19"/>
        <v>38534.58</v>
      </c>
      <c r="I69" s="586"/>
      <c r="J69" s="372">
        <v>4</v>
      </c>
      <c r="K69" s="373">
        <f t="shared" si="17"/>
        <v>3384.8780487804866</v>
      </c>
      <c r="L69" s="374">
        <f t="shared" si="18"/>
        <v>846.21951219512164</v>
      </c>
      <c r="M69" s="375">
        <v>0.3430555555555555</v>
      </c>
      <c r="N69" s="375">
        <v>0.37152777777777773</v>
      </c>
      <c r="O69" s="373">
        <v>20</v>
      </c>
      <c r="P69" s="588">
        <f t="shared" si="20"/>
        <v>41.000000000000014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907</v>
      </c>
      <c r="E70" s="396"/>
      <c r="F70" s="369">
        <v>30</v>
      </c>
      <c r="G70" s="378">
        <v>879</v>
      </c>
      <c r="H70" s="370">
        <f t="shared" si="19"/>
        <v>26370</v>
      </c>
      <c r="I70" s="586"/>
      <c r="J70" s="372">
        <v>4</v>
      </c>
      <c r="K70" s="373">
        <f t="shared" si="17"/>
        <v>3102.3529411764816</v>
      </c>
      <c r="L70" s="374">
        <f t="shared" si="18"/>
        <v>775.58823529412041</v>
      </c>
      <c r="M70" s="375">
        <v>0.38541666666666669</v>
      </c>
      <c r="N70" s="375">
        <v>0.3972222222222222</v>
      </c>
      <c r="O70" s="373">
        <v>30</v>
      </c>
      <c r="P70" s="588">
        <f t="shared" si="20"/>
        <v>16.99999999999994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3557</v>
      </c>
      <c r="H71" s="370">
        <f t="shared" si="19"/>
        <v>50814.285714285703</v>
      </c>
      <c r="I71" s="586"/>
      <c r="J71" s="372">
        <v>3</v>
      </c>
      <c r="K71" s="373">
        <f t="shared" si="17"/>
        <v>3048.8571428571463</v>
      </c>
      <c r="L71" s="374">
        <f t="shared" si="18"/>
        <v>1016.2857142857155</v>
      </c>
      <c r="M71" s="375">
        <v>0.41111111111111115</v>
      </c>
      <c r="N71" s="375">
        <v>0.4597222222222222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907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907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907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908"/>
      <c r="B75" s="366">
        <v>0</v>
      </c>
      <c r="C75" s="6" t="s">
        <v>908</v>
      </c>
      <c r="D75" s="895" t="s">
        <v>230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3137.2816933920453</v>
      </c>
      <c r="L75" s="389">
        <f>AVERAGE(L65:L74)</f>
        <v>934.96019553595636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909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909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909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230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909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902</v>
      </c>
      <c r="D91" s="914" t="s">
        <v>230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416</v>
      </c>
      <c r="B92" s="366" t="s">
        <v>104</v>
      </c>
      <c r="C92" s="383"/>
      <c r="D92" s="427" t="s">
        <v>910</v>
      </c>
      <c r="E92" s="421"/>
      <c r="F92" s="369">
        <v>24.54</v>
      </c>
      <c r="G92" s="584">
        <v>1185</v>
      </c>
      <c r="H92" s="370">
        <f t="shared" ref="H92:H99" si="22">F92*G92</f>
        <v>29079.899999999998</v>
      </c>
      <c r="I92" s="586"/>
      <c r="J92" s="372">
        <v>3</v>
      </c>
      <c r="K92" s="373">
        <f>G92/P92*60</f>
        <v>2370.0000000000086</v>
      </c>
      <c r="L92" s="374">
        <f t="shared" ref="L92:L94" si="23">K92/J92</f>
        <v>790.00000000000284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324</v>
      </c>
      <c r="E93" s="415"/>
      <c r="F93" s="369">
        <v>23.27</v>
      </c>
      <c r="G93" s="378">
        <v>467</v>
      </c>
      <c r="H93" s="370">
        <f t="shared" si="22"/>
        <v>10867.09</v>
      </c>
      <c r="I93" s="586"/>
      <c r="J93" s="372">
        <v>4</v>
      </c>
      <c r="K93" s="373">
        <f t="shared" ref="K93:K94" si="24">G93/P93*60</f>
        <v>2802.0000000000546</v>
      </c>
      <c r="L93" s="374">
        <f t="shared" si="23"/>
        <v>700.50000000001364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916"/>
      <c r="B94" s="366" t="s">
        <v>104</v>
      </c>
      <c r="C94" s="383"/>
      <c r="D94" s="395" t="s">
        <v>359</v>
      </c>
      <c r="E94" s="415"/>
      <c r="F94" s="369">
        <v>24.33</v>
      </c>
      <c r="G94" s="378">
        <v>1018</v>
      </c>
      <c r="H94" s="370">
        <f t="shared" si="22"/>
        <v>24767.94</v>
      </c>
      <c r="I94" s="586"/>
      <c r="J94" s="372">
        <v>4</v>
      </c>
      <c r="K94" s="373">
        <f t="shared" si="24"/>
        <v>2443.2000000000089</v>
      </c>
      <c r="L94" s="374">
        <f t="shared" si="23"/>
        <v>610.80000000000223</v>
      </c>
      <c r="M94" s="375">
        <v>0.77777777777777779</v>
      </c>
      <c r="N94" s="375">
        <v>0.79513888888888884</v>
      </c>
      <c r="O94" s="365">
        <v>20</v>
      </c>
      <c r="P94" s="588">
        <f>(N94-M94)*24*60</f>
        <v>24.999999999999911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917"/>
      <c r="B100" s="366">
        <v>0</v>
      </c>
      <c r="C100" s="6" t="s">
        <v>360</v>
      </c>
      <c r="D100" s="918" t="s">
        <v>230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2538.4000000000242</v>
      </c>
      <c r="L100" s="389">
        <f>AVERAGE(L92:L99)</f>
        <v>700.43333333333942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670</v>
      </c>
      <c r="H101" s="370">
        <f t="shared" ref="H101:H110" si="25">F101*G101</f>
        <v>16770.100000000002</v>
      </c>
      <c r="I101" s="586"/>
      <c r="J101" s="372">
        <v>4</v>
      </c>
      <c r="K101" s="373">
        <f>G101/P101*60</f>
        <v>2680.0000000000095</v>
      </c>
      <c r="L101" s="374">
        <f t="shared" ref="L101:L107" si="26">K101/J101</f>
        <v>670.00000000000239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911</v>
      </c>
      <c r="E102" s="429"/>
      <c r="F102" s="369">
        <v>28.57</v>
      </c>
      <c r="G102" s="584">
        <v>2831</v>
      </c>
      <c r="H102" s="370">
        <f t="shared" si="25"/>
        <v>80881.67</v>
      </c>
      <c r="I102" s="586"/>
      <c r="J102" s="372">
        <v>3</v>
      </c>
      <c r="K102" s="373">
        <f t="shared" ref="K102:K107" si="28">G102/P102*60</f>
        <v>2830.999999999995</v>
      </c>
      <c r="L102" s="374">
        <f t="shared" si="26"/>
        <v>943.66666666666504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20"/>
      <c r="B103" s="366">
        <v>0</v>
      </c>
      <c r="C103" s="6"/>
      <c r="D103" s="395" t="s">
        <v>331</v>
      </c>
      <c r="E103" s="395"/>
      <c r="F103" s="369" t="s">
        <v>106</v>
      </c>
      <c r="G103" s="584">
        <v>192</v>
      </c>
      <c r="H103" s="370">
        <f t="shared" si="25"/>
        <v>0</v>
      </c>
      <c r="I103" s="586"/>
      <c r="J103" s="372">
        <v>5</v>
      </c>
      <c r="K103" s="373">
        <f t="shared" si="28"/>
        <v>1152.0000000000041</v>
      </c>
      <c r="L103" s="374">
        <f t="shared" si="26"/>
        <v>230.40000000000083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920"/>
      <c r="B104" s="366">
        <v>0</v>
      </c>
      <c r="C104" s="6"/>
      <c r="D104" s="395" t="s">
        <v>332</v>
      </c>
      <c r="E104" s="415"/>
      <c r="F104" s="369" t="s">
        <v>106</v>
      </c>
      <c r="G104" s="584">
        <v>342</v>
      </c>
      <c r="H104" s="370">
        <f t="shared" si="25"/>
        <v>0</v>
      </c>
      <c r="I104" s="586"/>
      <c r="J104" s="372">
        <v>5</v>
      </c>
      <c r="K104" s="373">
        <f t="shared" si="28"/>
        <v>2051.9999999999745</v>
      </c>
      <c r="L104" s="374">
        <f t="shared" si="26"/>
        <v>410.39999999999492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1351</v>
      </c>
      <c r="H105" s="370">
        <f t="shared" si="25"/>
        <v>33531.82</v>
      </c>
      <c r="I105" s="586"/>
      <c r="J105" s="372">
        <v>4</v>
      </c>
      <c r="K105" s="373">
        <f t="shared" si="28"/>
        <v>3242.399999999991</v>
      </c>
      <c r="L105" s="374">
        <f t="shared" si="26"/>
        <v>810.59999999999775</v>
      </c>
      <c r="M105" s="375">
        <v>0.88541666666666663</v>
      </c>
      <c r="N105" s="375">
        <v>0.90277777777777779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920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1370</v>
      </c>
      <c r="H106" s="370">
        <f t="shared" si="25"/>
        <v>41100</v>
      </c>
      <c r="I106" s="586"/>
      <c r="J106" s="372">
        <v>3</v>
      </c>
      <c r="K106" s="373">
        <f t="shared" si="28"/>
        <v>3287.9999999999905</v>
      </c>
      <c r="L106" s="374">
        <f t="shared" si="26"/>
        <v>1095.9999999999968</v>
      </c>
      <c r="M106" s="375">
        <v>0.91666666666666663</v>
      </c>
      <c r="N106" s="375">
        <v>0.93402777777777779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8209</v>
      </c>
      <c r="H107" s="370">
        <f t="shared" si="25"/>
        <v>117271.42857142855</v>
      </c>
      <c r="I107" s="586"/>
      <c r="J107" s="372">
        <v>3</v>
      </c>
      <c r="K107" s="373">
        <f t="shared" si="28"/>
        <v>3078.3749998432131</v>
      </c>
      <c r="L107" s="374">
        <f t="shared" si="26"/>
        <v>1026.1249999477377</v>
      </c>
      <c r="M107" s="375">
        <v>46242.947916666664</v>
      </c>
      <c r="N107" s="375">
        <v>46243.059027777781</v>
      </c>
      <c r="O107" s="365">
        <v>20</v>
      </c>
      <c r="P107" s="373">
        <f>(N107-M107)*24*60</f>
        <v>160.00000000814907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336</v>
      </c>
      <c r="D111" s="887" t="s">
        <v>230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2617.6821428347398</v>
      </c>
      <c r="L111" s="389">
        <f>AVERAGE(L101:L110)</f>
        <v>741.0273809449136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1012</v>
      </c>
      <c r="H112" s="422">
        <f t="shared" si="13"/>
        <v>16900.399999999998</v>
      </c>
      <c r="I112" s="586"/>
      <c r="J112" s="372">
        <v>3</v>
      </c>
      <c r="K112" s="373">
        <f t="shared" ref="K112:K118" si="29">G112/P112*60</f>
        <v>3035.9999999999864</v>
      </c>
      <c r="L112" s="374">
        <f t="shared" ref="L112:L118" si="30">K112/J112</f>
        <v>1011.9999999999955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580" t="s">
        <v>884</v>
      </c>
      <c r="E113" s="580"/>
      <c r="F113" s="369">
        <v>18.18</v>
      </c>
      <c r="G113" s="584">
        <v>1010</v>
      </c>
      <c r="H113" s="422">
        <f t="shared" si="13"/>
        <v>18361.8</v>
      </c>
      <c r="I113" s="586"/>
      <c r="J113" s="372">
        <v>4</v>
      </c>
      <c r="K113" s="373">
        <f t="shared" si="29"/>
        <v>3030.0000000000105</v>
      </c>
      <c r="L113" s="374">
        <f t="shared" si="30"/>
        <v>757.50000000000261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580" t="s">
        <v>426</v>
      </c>
      <c r="E114" s="395"/>
      <c r="F114" s="369">
        <v>18.18</v>
      </c>
      <c r="G114" s="584">
        <v>1115</v>
      </c>
      <c r="H114" s="422">
        <f t="shared" si="13"/>
        <v>20270.7</v>
      </c>
      <c r="I114" s="586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5418</v>
      </c>
      <c r="H115" s="422">
        <f t="shared" si="13"/>
        <v>90263.88</v>
      </c>
      <c r="I115" s="586"/>
      <c r="J115" s="372">
        <v>4</v>
      </c>
      <c r="K115" s="373">
        <f t="shared" si="29"/>
        <v>2955.2727272727202</v>
      </c>
      <c r="L115" s="374">
        <f t="shared" si="30"/>
        <v>738.81818181818005</v>
      </c>
      <c r="M115" s="375">
        <v>0.80555555555555547</v>
      </c>
      <c r="N115" s="375">
        <v>0.88194444444444453</v>
      </c>
      <c r="O115" s="365">
        <v>20</v>
      </c>
      <c r="P115" s="588">
        <f t="shared" si="31"/>
        <v>110.00000000000026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922</v>
      </c>
      <c r="H116" s="422">
        <f t="shared" si="13"/>
        <v>20543.836363636365</v>
      </c>
      <c r="I116" s="586"/>
      <c r="J116" s="372">
        <v>4</v>
      </c>
      <c r="K116" s="373">
        <f t="shared" si="29"/>
        <v>2766.00000000001</v>
      </c>
      <c r="L116" s="374">
        <f t="shared" si="30"/>
        <v>691.5000000000025</v>
      </c>
      <c r="M116" s="375">
        <v>0.89583333333333337</v>
      </c>
      <c r="N116" s="424">
        <v>0.90972222222222221</v>
      </c>
      <c r="O116" s="365">
        <v>20</v>
      </c>
      <c r="P116" s="588">
        <f t="shared" si="31"/>
        <v>19.999999999999929</v>
      </c>
      <c r="Q116" s="377">
        <v>0.90972222222222221</v>
      </c>
      <c r="R116" s="377">
        <v>0.95138888888888884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3634</v>
      </c>
      <c r="H117" s="422">
        <f t="shared" ref="H117:H123" si="32">F117*G117</f>
        <v>65015.563636363637</v>
      </c>
      <c r="I117" s="586"/>
      <c r="J117" s="372">
        <v>3</v>
      </c>
      <c r="K117" s="373">
        <f t="shared" si="29"/>
        <v>3114.8571429607478</v>
      </c>
      <c r="L117" s="374">
        <f t="shared" si="30"/>
        <v>1038.2857143202493</v>
      </c>
      <c r="M117" s="375">
        <v>46242.965277777781</v>
      </c>
      <c r="N117" s="375">
        <v>46243.013888888891</v>
      </c>
      <c r="O117" s="373">
        <v>20</v>
      </c>
      <c r="P117" s="588">
        <f t="shared" si="31"/>
        <v>69.999999997671694</v>
      </c>
      <c r="Q117" s="377"/>
      <c r="R117" s="377"/>
    </row>
    <row r="118" spans="1:18">
      <c r="A118" s="922"/>
      <c r="B118" s="366" t="s">
        <v>104</v>
      </c>
      <c r="C118" s="393"/>
      <c r="D118" s="395" t="s">
        <v>887</v>
      </c>
      <c r="E118" s="412"/>
      <c r="F118" s="369">
        <v>14.03</v>
      </c>
      <c r="G118" s="584">
        <v>5933</v>
      </c>
      <c r="H118" s="422">
        <f t="shared" si="32"/>
        <v>83239.989999999991</v>
      </c>
      <c r="I118" s="586"/>
      <c r="J118" s="372">
        <v>3</v>
      </c>
      <c r="K118" s="373">
        <f t="shared" si="29"/>
        <v>2966.5</v>
      </c>
      <c r="L118" s="374">
        <f t="shared" si="30"/>
        <v>988.83333333333337</v>
      </c>
      <c r="M118" s="375">
        <v>2.7777777777777776E-2</v>
      </c>
      <c r="N118" s="375">
        <v>0.1111111111111111</v>
      </c>
      <c r="O118" s="373">
        <v>20</v>
      </c>
      <c r="P118" s="588">
        <f t="shared" si="31"/>
        <v>120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922"/>
      <c r="B124" s="383">
        <v>0</v>
      </c>
      <c r="C124" s="6" t="s">
        <v>908</v>
      </c>
      <c r="D124" s="923" t="s">
        <v>230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3030.5185528904981</v>
      </c>
      <c r="L124" s="389">
        <f>AVERAGE(L112:L123)</f>
        <v>905.99103278168093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P23" sqref="P23"/>
      <selection pane="bottomLeft" activeCell="E7" sqref="E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912</v>
      </c>
      <c r="B1" s="28"/>
      <c r="C1" s="28"/>
      <c r="D1" s="592" t="s">
        <v>913</v>
      </c>
      <c r="E1" s="29">
        <f>SUM(G5:G173)</f>
        <v>150046.32</v>
      </c>
      <c r="F1" s="593" t="s">
        <v>3</v>
      </c>
      <c r="G1" s="30">
        <f>SUM(H5:H173)</f>
        <v>5961803.3787401486</v>
      </c>
      <c r="H1" s="589" t="s">
        <v>37</v>
      </c>
      <c r="I1" s="31">
        <f>M17+M30+M43+M56+M69+M82+M95+M108+M121+M134+M147+M160+M173</f>
        <v>190.22380952380954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914</v>
      </c>
      <c r="Q1" s="987"/>
      <c r="R1" s="987"/>
      <c r="S1" s="987"/>
      <c r="T1" s="987" t="s">
        <v>915</v>
      </c>
      <c r="U1" s="987"/>
      <c r="V1" s="987"/>
      <c r="W1" s="987"/>
      <c r="X1" s="987"/>
      <c r="Y1" s="987"/>
      <c r="Z1" s="32" t="s">
        <v>916</v>
      </c>
      <c r="AA1" s="32" t="s">
        <v>917</v>
      </c>
      <c r="AB1" s="994" t="s">
        <v>918</v>
      </c>
      <c r="AC1" s="995"/>
      <c r="AD1" s="32" t="s">
        <v>916</v>
      </c>
      <c r="AE1" s="32" t="s">
        <v>919</v>
      </c>
      <c r="AF1" s="987" t="s">
        <v>920</v>
      </c>
      <c r="AG1" s="988"/>
      <c r="AH1" s="988"/>
    </row>
    <row r="2" spans="1:34" ht="26.25" customHeight="1">
      <c r="A2" s="989" t="s">
        <v>921</v>
      </c>
      <c r="B2" s="989"/>
      <c r="C2" s="592"/>
      <c r="D2" s="592" t="s">
        <v>922</v>
      </c>
      <c r="E2" s="34">
        <f>AVERAGE(O17,O30,O43,O56,O69,O82,O95,O108,O121,O134,O147,O160,O173)</f>
        <v>135.32327052691062</v>
      </c>
      <c r="F2" s="35" t="s">
        <v>40</v>
      </c>
      <c r="G2" s="36">
        <f>G1/E1</f>
        <v>39.733086281224011</v>
      </c>
      <c r="H2" s="589" t="s">
        <v>41</v>
      </c>
      <c r="I2" s="589">
        <f>COUNT(I5:I173)</f>
        <v>4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988"/>
      <c r="AG2" s="988"/>
      <c r="AH2" s="988"/>
    </row>
    <row r="3" spans="1:34" ht="30.6" customHeight="1">
      <c r="A3" s="928" t="s">
        <v>923</v>
      </c>
      <c r="B3" s="928" t="s">
        <v>42</v>
      </c>
      <c r="C3" s="985"/>
      <c r="D3" s="928" t="s">
        <v>924</v>
      </c>
      <c r="E3" s="928"/>
      <c r="F3" s="985" t="s">
        <v>43</v>
      </c>
      <c r="G3" s="977" t="s">
        <v>44</v>
      </c>
      <c r="H3" s="985" t="s">
        <v>45</v>
      </c>
      <c r="I3" s="979" t="s">
        <v>925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926</v>
      </c>
      <c r="O3" s="957" t="s">
        <v>922</v>
      </c>
      <c r="P3" s="983" t="s">
        <v>927</v>
      </c>
      <c r="Q3" s="957" t="s">
        <v>922</v>
      </c>
      <c r="R3" s="984" t="s">
        <v>928</v>
      </c>
      <c r="S3" s="958" t="s">
        <v>929</v>
      </c>
      <c r="T3" s="977" t="s">
        <v>48</v>
      </c>
      <c r="U3" s="977"/>
      <c r="V3" s="978" t="s">
        <v>49</v>
      </c>
      <c r="W3" s="979" t="s">
        <v>930</v>
      </c>
      <c r="X3" s="977" t="s">
        <v>931</v>
      </c>
      <c r="Y3" s="977"/>
      <c r="Z3" s="980" t="s">
        <v>932</v>
      </c>
      <c r="AA3" s="981"/>
      <c r="AB3" s="990" t="s">
        <v>933</v>
      </c>
      <c r="AC3" s="991"/>
      <c r="AD3" s="992" t="s">
        <v>934</v>
      </c>
      <c r="AE3" s="993"/>
      <c r="AF3" s="982" t="s">
        <v>935</v>
      </c>
      <c r="AG3" s="984" t="s">
        <v>936</v>
      </c>
      <c r="AH3" s="958" t="s">
        <v>937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599" t="s">
        <v>50</v>
      </c>
      <c r="U4" s="599" t="s">
        <v>51</v>
      </c>
      <c r="V4" s="977"/>
      <c r="W4" s="979"/>
      <c r="X4" s="593" t="s">
        <v>938</v>
      </c>
      <c r="Y4" s="593" t="s">
        <v>36</v>
      </c>
      <c r="Z4" s="599" t="s">
        <v>939</v>
      </c>
      <c r="AA4" s="599" t="s">
        <v>940</v>
      </c>
      <c r="AB4" s="991"/>
      <c r="AC4" s="991"/>
      <c r="AD4" s="599" t="s">
        <v>941</v>
      </c>
      <c r="AE4" s="39" t="s">
        <v>942</v>
      </c>
      <c r="AF4" s="982"/>
      <c r="AG4" s="984"/>
      <c r="AH4" s="958"/>
    </row>
    <row r="5" spans="1:34" ht="18.75" customHeight="1">
      <c r="A5" s="974" t="s">
        <v>943</v>
      </c>
      <c r="B5" s="40" t="s">
        <v>100</v>
      </c>
      <c r="C5" s="41"/>
      <c r="D5" s="42" t="s">
        <v>52</v>
      </c>
      <c r="E5" s="43"/>
      <c r="F5" s="273">
        <v>37.83</v>
      </c>
      <c r="G5" s="44">
        <v>6767</v>
      </c>
      <c r="H5" s="45">
        <f t="shared" ref="H5:H16" si="0">F5*G5</f>
        <v>255995.61</v>
      </c>
      <c r="I5" s="590"/>
      <c r="J5" s="46">
        <v>20</v>
      </c>
      <c r="K5" s="44">
        <v>2400</v>
      </c>
      <c r="L5" s="47">
        <f t="shared" ref="L5:L11" si="1">K5/J5</f>
        <v>120</v>
      </c>
      <c r="M5" s="591">
        <v>20</v>
      </c>
      <c r="N5" s="44">
        <f t="shared" ref="N5:N9" si="2">G5/W5*60</f>
        <v>2360.5813953488368</v>
      </c>
      <c r="O5" s="47">
        <f t="shared" ref="O5:O9" si="3">N5/M5</f>
        <v>118.02906976744184</v>
      </c>
      <c r="P5" s="48">
        <f t="shared" ref="P5:P9" si="4">M5-J5</f>
        <v>0</v>
      </c>
      <c r="Q5" s="49">
        <f t="shared" ref="Q5:Q9" si="5">O5-L5</f>
        <v>-1.9709302325581604</v>
      </c>
      <c r="R5" s="597">
        <f t="shared" ref="R5:R9" si="6">O5/L5</f>
        <v>0.98357558139534862</v>
      </c>
      <c r="S5" s="943">
        <f>R17</f>
        <v>0.94344605348845534</v>
      </c>
      <c r="T5" s="89">
        <v>0.25</v>
      </c>
      <c r="U5" s="89">
        <v>0.36944444444444446</v>
      </c>
      <c r="V5" s="593">
        <v>5</v>
      </c>
      <c r="W5" s="590">
        <f>(U5-T5)*24*60</f>
        <v>172.00000000000003</v>
      </c>
      <c r="X5" s="593"/>
      <c r="Y5" s="593"/>
      <c r="Z5" s="51"/>
      <c r="AA5" s="51"/>
      <c r="AB5" s="928"/>
      <c r="AC5" s="928"/>
      <c r="AD5" s="52">
        <v>1</v>
      </c>
      <c r="AE5" s="52"/>
      <c r="AF5" s="48">
        <f t="shared" ref="AF5:AF70" si="7">N5-K5</f>
        <v>-39.41860465116315</v>
      </c>
      <c r="AG5" s="597">
        <f t="shared" ref="AG5:AG70" si="8">N5/K5</f>
        <v>0.98357558139534873</v>
      </c>
      <c r="AH5" s="943">
        <f>AG17</f>
        <v>0.9287393084215857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2186</v>
      </c>
      <c r="H6" s="45">
        <f t="shared" si="0"/>
        <v>80291.78</v>
      </c>
      <c r="I6" s="590"/>
      <c r="J6" s="46">
        <v>18</v>
      </c>
      <c r="K6" s="44">
        <v>2571</v>
      </c>
      <c r="L6" s="47">
        <f t="shared" si="1"/>
        <v>142.83333333333334</v>
      </c>
      <c r="M6" s="591">
        <v>18</v>
      </c>
      <c r="N6" s="44">
        <f t="shared" si="2"/>
        <v>2384.7272727272707</v>
      </c>
      <c r="O6" s="47">
        <f t="shared" si="3"/>
        <v>132.48484848484838</v>
      </c>
      <c r="P6" s="48">
        <f t="shared" si="4"/>
        <v>0</v>
      </c>
      <c r="Q6" s="49">
        <f t="shared" si="5"/>
        <v>-10.348484848484958</v>
      </c>
      <c r="R6" s="597">
        <f t="shared" si="6"/>
        <v>0.92754853081574129</v>
      </c>
      <c r="S6" s="943"/>
      <c r="T6" s="89">
        <v>0.3840277777777778</v>
      </c>
      <c r="U6" s="89">
        <v>0.42222222222222228</v>
      </c>
      <c r="V6" s="593">
        <v>21</v>
      </c>
      <c r="W6" s="590">
        <f t="shared" ref="W6:W17" si="9">(U6-T6)*24*60</f>
        <v>55.000000000000043</v>
      </c>
      <c r="X6" s="53">
        <v>0.37361111111111112</v>
      </c>
      <c r="Y6" s="53">
        <v>0.3833333333333333</v>
      </c>
      <c r="Z6" s="54"/>
      <c r="AA6" s="54"/>
      <c r="AB6" s="928"/>
      <c r="AC6" s="928"/>
      <c r="AD6" s="606"/>
      <c r="AE6" s="606"/>
      <c r="AF6" s="48">
        <f t="shared" si="7"/>
        <v>-186.2727272727293</v>
      </c>
      <c r="AG6" s="597">
        <f t="shared" si="8"/>
        <v>0.92754853081574118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2127</v>
      </c>
      <c r="H7" s="45">
        <f t="shared" si="0"/>
        <v>76338.03</v>
      </c>
      <c r="I7" s="590"/>
      <c r="J7" s="46">
        <v>18</v>
      </c>
      <c r="K7" s="44">
        <v>2571</v>
      </c>
      <c r="L7" s="47">
        <f t="shared" si="1"/>
        <v>142.83333333333334</v>
      </c>
      <c r="M7" s="591">
        <v>17</v>
      </c>
      <c r="N7" s="44">
        <f t="shared" si="2"/>
        <v>2407.9245283018881</v>
      </c>
      <c r="O7" s="47">
        <f t="shared" si="3"/>
        <v>141.64261931187576</v>
      </c>
      <c r="P7" s="48">
        <f t="shared" si="4"/>
        <v>-1</v>
      </c>
      <c r="Q7" s="49">
        <f t="shared" si="5"/>
        <v>-1.1907140214575804</v>
      </c>
      <c r="R7" s="597">
        <f t="shared" si="6"/>
        <v>0.99166361245187229</v>
      </c>
      <c r="S7" s="943"/>
      <c r="T7" s="89">
        <v>0.42638888888888893</v>
      </c>
      <c r="U7" s="89">
        <v>0.46319444444444446</v>
      </c>
      <c r="V7" s="593">
        <v>6</v>
      </c>
      <c r="W7" s="590">
        <f t="shared" si="9"/>
        <v>52.999999999999972</v>
      </c>
      <c r="X7" s="53"/>
      <c r="Y7" s="53"/>
      <c r="Z7" s="54"/>
      <c r="AA7" s="54"/>
      <c r="AB7" s="928"/>
      <c r="AC7" s="928"/>
      <c r="AD7" s="606"/>
      <c r="AE7" s="606"/>
      <c r="AF7" s="48">
        <f t="shared" si="7"/>
        <v>-163.07547169811187</v>
      </c>
      <c r="AG7" s="597">
        <f t="shared" si="8"/>
        <v>0.93657118953787943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1563</v>
      </c>
      <c r="H8" s="45">
        <f t="shared" si="0"/>
        <v>45108.18</v>
      </c>
      <c r="I8" s="590"/>
      <c r="J8" s="46">
        <v>17</v>
      </c>
      <c r="K8" s="44">
        <v>2571</v>
      </c>
      <c r="L8" s="47">
        <f t="shared" si="1"/>
        <v>151.23529411764707</v>
      </c>
      <c r="M8" s="591">
        <v>17</v>
      </c>
      <c r="N8" s="44">
        <f t="shared" si="2"/>
        <v>2404.6153846153829</v>
      </c>
      <c r="O8" s="47">
        <f t="shared" si="3"/>
        <v>141.44796380090489</v>
      </c>
      <c r="P8" s="48">
        <f t="shared" si="4"/>
        <v>0</v>
      </c>
      <c r="Q8" s="49">
        <f t="shared" si="5"/>
        <v>-9.7873303167421852</v>
      </c>
      <c r="R8" s="597">
        <f t="shared" si="6"/>
        <v>0.93528408580917266</v>
      </c>
      <c r="S8" s="943"/>
      <c r="T8" s="89">
        <v>0.50416666666666665</v>
      </c>
      <c r="U8" s="89">
        <v>0.53125</v>
      </c>
      <c r="V8" s="593">
        <v>6</v>
      </c>
      <c r="W8" s="590">
        <f t="shared" si="9"/>
        <v>39.000000000000021</v>
      </c>
      <c r="X8" s="53"/>
      <c r="Y8" s="53"/>
      <c r="Z8" s="54"/>
      <c r="AA8" s="54"/>
      <c r="AB8" s="928"/>
      <c r="AC8" s="928"/>
      <c r="AD8" s="606"/>
      <c r="AE8" s="606"/>
      <c r="AF8" s="48">
        <f t="shared" si="7"/>
        <v>-166.38461538461706</v>
      </c>
      <c r="AG8" s="597">
        <f t="shared" si="8"/>
        <v>0.93528408580917266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2792</v>
      </c>
      <c r="H9" s="45">
        <f t="shared" si="0"/>
        <v>86859.12</v>
      </c>
      <c r="I9" s="606"/>
      <c r="J9" s="46">
        <v>18</v>
      </c>
      <c r="K9" s="44">
        <v>2769</v>
      </c>
      <c r="L9" s="47">
        <f t="shared" si="1"/>
        <v>153.83333333333334</v>
      </c>
      <c r="M9" s="591">
        <v>18</v>
      </c>
      <c r="N9" s="44">
        <f t="shared" si="2"/>
        <v>2538.1818181818207</v>
      </c>
      <c r="O9" s="47">
        <f t="shared" si="3"/>
        <v>141.01010101010115</v>
      </c>
      <c r="P9" s="48">
        <f t="shared" si="4"/>
        <v>0</v>
      </c>
      <c r="Q9" s="49">
        <f t="shared" si="5"/>
        <v>-12.82323232323219</v>
      </c>
      <c r="R9" s="597">
        <f t="shared" si="6"/>
        <v>0.91664204340260769</v>
      </c>
      <c r="S9" s="943"/>
      <c r="T9" s="89">
        <v>0.53611111111111109</v>
      </c>
      <c r="U9" s="89">
        <v>0.58194444444444438</v>
      </c>
      <c r="V9" s="593">
        <v>7</v>
      </c>
      <c r="W9" s="590">
        <f t="shared" si="9"/>
        <v>65.999999999999929</v>
      </c>
      <c r="X9" s="53"/>
      <c r="Y9" s="53"/>
      <c r="Z9" s="54"/>
      <c r="AA9" s="54"/>
      <c r="AB9" s="928"/>
      <c r="AC9" s="928"/>
      <c r="AD9" s="606"/>
      <c r="AE9" s="606">
        <v>1</v>
      </c>
      <c r="AF9" s="48">
        <f t="shared" si="7"/>
        <v>-230.81818181817926</v>
      </c>
      <c r="AG9" s="597">
        <f t="shared" si="8"/>
        <v>0.91664204340260769</v>
      </c>
      <c r="AH9" s="943"/>
    </row>
    <row r="10" spans="1:34" ht="19.2" customHeight="1">
      <c r="A10" s="976"/>
      <c r="B10" s="40" t="s">
        <v>100</v>
      </c>
      <c r="C10" s="41"/>
      <c r="D10" s="42" t="s">
        <v>170</v>
      </c>
      <c r="E10" s="43"/>
      <c r="F10" s="273">
        <v>43.96</v>
      </c>
      <c r="G10" s="44">
        <v>1016</v>
      </c>
      <c r="H10" s="45">
        <f t="shared" si="0"/>
        <v>44663.360000000001</v>
      </c>
      <c r="I10" s="590"/>
      <c r="J10" s="46">
        <v>19</v>
      </c>
      <c r="K10" s="44">
        <v>2400</v>
      </c>
      <c r="L10" s="47">
        <f t="shared" si="1"/>
        <v>126.31578947368421</v>
      </c>
      <c r="M10" s="591">
        <v>19</v>
      </c>
      <c r="N10" s="44">
        <f>G10/W10*60</f>
        <v>2177.1428571428523</v>
      </c>
      <c r="O10" s="47">
        <f>N10/M10</f>
        <v>114.58646616541328</v>
      </c>
      <c r="P10" s="48">
        <f>M10-J10</f>
        <v>0</v>
      </c>
      <c r="Q10" s="49">
        <f>O10-L10</f>
        <v>-11.729323308270921</v>
      </c>
      <c r="R10" s="597">
        <f>O10/L10</f>
        <v>0.90714285714285525</v>
      </c>
      <c r="S10" s="944"/>
      <c r="T10" s="89">
        <v>0.5972222222222221</v>
      </c>
      <c r="U10" s="89">
        <v>0.61666666666666659</v>
      </c>
      <c r="V10" s="593">
        <v>22</v>
      </c>
      <c r="W10" s="590">
        <f t="shared" si="9"/>
        <v>28.00000000000006</v>
      </c>
      <c r="X10" s="53">
        <v>0.58611111111111114</v>
      </c>
      <c r="Y10" s="53">
        <v>0.59583333333333333</v>
      </c>
      <c r="Z10" s="54"/>
      <c r="AA10" s="54"/>
      <c r="AB10" s="928"/>
      <c r="AC10" s="928"/>
      <c r="AD10" s="606"/>
      <c r="AE10" s="606"/>
      <c r="AF10" s="48">
        <f>N10-K10</f>
        <v>-222.85714285714766</v>
      </c>
      <c r="AG10" s="597">
        <f>N10/K10</f>
        <v>0.90714285714285514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996.6</v>
      </c>
      <c r="H11" s="45">
        <f t="shared" si="0"/>
        <v>37671.479999999996</v>
      </c>
      <c r="I11" s="590"/>
      <c r="J11" s="46">
        <v>20</v>
      </c>
      <c r="K11" s="44">
        <v>2769</v>
      </c>
      <c r="L11" s="47">
        <f t="shared" si="1"/>
        <v>138.44999999999999</v>
      </c>
      <c r="M11" s="591">
        <v>19</v>
      </c>
      <c r="N11" s="44">
        <f>G11/W11*60</f>
        <v>2491.4999999999923</v>
      </c>
      <c r="O11" s="47">
        <f>N11/M11</f>
        <v>131.13157894736801</v>
      </c>
      <c r="P11" s="48">
        <f>M11-J11</f>
        <v>-1</v>
      </c>
      <c r="Q11" s="49">
        <f>O11-L11</f>
        <v>-7.318421052631976</v>
      </c>
      <c r="R11" s="597">
        <f>O11/L11</f>
        <v>0.94714033186975821</v>
      </c>
      <c r="S11" s="944"/>
      <c r="T11" s="89">
        <v>0.62152777777777768</v>
      </c>
      <c r="U11" s="89">
        <v>0.6381944444444444</v>
      </c>
      <c r="V11" s="593">
        <v>7</v>
      </c>
      <c r="W11" s="590">
        <f t="shared" si="9"/>
        <v>24.000000000000075</v>
      </c>
      <c r="X11" s="53"/>
      <c r="Y11" s="53"/>
      <c r="Z11" s="54"/>
      <c r="AA11" s="54"/>
      <c r="AB11" s="928"/>
      <c r="AC11" s="928"/>
      <c r="AD11" s="606"/>
      <c r="AE11" s="606"/>
      <c r="AF11" s="48">
        <f>N11-K11</f>
        <v>-277.50000000000773</v>
      </c>
      <c r="AG11" s="597">
        <f>N11/K11</f>
        <v>0.8997833152762702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90"/>
      <c r="J12" s="46"/>
      <c r="K12" s="44"/>
      <c r="L12" s="47"/>
      <c r="M12" s="591"/>
      <c r="N12" s="44"/>
      <c r="O12" s="47"/>
      <c r="P12" s="48"/>
      <c r="Q12" s="49"/>
      <c r="R12" s="597"/>
      <c r="S12" s="944"/>
      <c r="T12" s="89"/>
      <c r="U12" s="89"/>
      <c r="V12" s="593"/>
      <c r="W12" s="590">
        <f t="shared" si="9"/>
        <v>0</v>
      </c>
      <c r="X12" s="53"/>
      <c r="Y12" s="53"/>
      <c r="Z12" s="54"/>
      <c r="AA12" s="54"/>
      <c r="AB12" s="928"/>
      <c r="AC12" s="928"/>
      <c r="AD12" s="606"/>
      <c r="AE12" s="606"/>
      <c r="AF12" s="48">
        <f t="shared" si="7"/>
        <v>0</v>
      </c>
      <c r="AG12" s="597" t="e">
        <f t="shared" si="8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94"/>
      <c r="J13" s="46"/>
      <c r="K13" s="44"/>
      <c r="L13" s="47"/>
      <c r="M13" s="62"/>
      <c r="N13" s="44"/>
      <c r="O13" s="47"/>
      <c r="P13" s="48"/>
      <c r="Q13" s="49"/>
      <c r="R13" s="597"/>
      <c r="S13" s="944"/>
      <c r="T13" s="89"/>
      <c r="U13" s="89"/>
      <c r="V13" s="594"/>
      <c r="W13" s="590">
        <f t="shared" si="9"/>
        <v>0</v>
      </c>
      <c r="X13" s="64"/>
      <c r="Y13" s="64"/>
      <c r="Z13" s="54"/>
      <c r="AA13" s="54"/>
      <c r="AB13" s="928"/>
      <c r="AC13" s="928"/>
      <c r="AD13" s="606"/>
      <c r="AE13" s="606"/>
      <c r="AF13" s="48">
        <f t="shared" si="7"/>
        <v>0</v>
      </c>
      <c r="AG13" s="597" t="e">
        <f t="shared" si="8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94"/>
      <c r="J14" s="46"/>
      <c r="K14" s="44"/>
      <c r="L14" s="47"/>
      <c r="M14" s="62"/>
      <c r="N14" s="44"/>
      <c r="O14" s="47"/>
      <c r="P14" s="48"/>
      <c r="Q14" s="49"/>
      <c r="R14" s="597"/>
      <c r="S14" s="944"/>
      <c r="T14" s="89"/>
      <c r="U14" s="89"/>
      <c r="V14" s="594"/>
      <c r="W14" s="590">
        <f t="shared" si="9"/>
        <v>0</v>
      </c>
      <c r="X14" s="64"/>
      <c r="Y14" s="64"/>
      <c r="Z14" s="54"/>
      <c r="AA14" s="54"/>
      <c r="AB14" s="928"/>
      <c r="AC14" s="928"/>
      <c r="AD14" s="606"/>
      <c r="AE14" s="606"/>
      <c r="AF14" s="48">
        <f t="shared" si="7"/>
        <v>0</v>
      </c>
      <c r="AG14" s="597" t="e">
        <f t="shared" si="8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94"/>
      <c r="J15" s="46"/>
      <c r="K15" s="44"/>
      <c r="L15" s="47"/>
      <c r="M15" s="62"/>
      <c r="N15" s="68"/>
      <c r="O15" s="47"/>
      <c r="P15" s="48"/>
      <c r="Q15" s="49"/>
      <c r="R15" s="597"/>
      <c r="S15" s="944"/>
      <c r="T15" s="89"/>
      <c r="U15" s="89"/>
      <c r="V15" s="594"/>
      <c r="W15" s="590">
        <f t="shared" si="9"/>
        <v>0</v>
      </c>
      <c r="X15" s="64"/>
      <c r="Y15" s="64"/>
      <c r="Z15" s="54"/>
      <c r="AA15" s="54"/>
      <c r="AB15" s="928"/>
      <c r="AC15" s="928"/>
      <c r="AD15" s="606"/>
      <c r="AE15" s="606"/>
      <c r="AF15" s="48">
        <f t="shared" si="7"/>
        <v>0</v>
      </c>
      <c r="AG15" s="597" t="e">
        <f t="shared" si="8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94"/>
      <c r="J16" s="46"/>
      <c r="K16" s="44"/>
      <c r="L16" s="47"/>
      <c r="M16" s="62"/>
      <c r="N16" s="68"/>
      <c r="O16" s="47"/>
      <c r="P16" s="48"/>
      <c r="Q16" s="49"/>
      <c r="R16" s="597"/>
      <c r="S16" s="944"/>
      <c r="T16" s="89"/>
      <c r="U16" s="89"/>
      <c r="V16" s="594"/>
      <c r="W16" s="590">
        <f t="shared" si="9"/>
        <v>0</v>
      </c>
      <c r="X16" s="64"/>
      <c r="Y16" s="64"/>
      <c r="Z16" s="54"/>
      <c r="AA16" s="54"/>
      <c r="AB16" s="928"/>
      <c r="AC16" s="928"/>
      <c r="AD16" s="606"/>
      <c r="AE16" s="606"/>
      <c r="AF16" s="48">
        <f t="shared" si="7"/>
        <v>0</v>
      </c>
      <c r="AG16" s="597" t="e">
        <f t="shared" si="8"/>
        <v>#DIV/0!</v>
      </c>
      <c r="AH16" s="944"/>
    </row>
    <row r="17" spans="1:34" ht="19.2" customHeight="1">
      <c r="A17" s="976"/>
      <c r="B17" s="69">
        <v>0</v>
      </c>
      <c r="C17" s="69" t="s">
        <v>944</v>
      </c>
      <c r="D17" s="938" t="s">
        <v>842</v>
      </c>
      <c r="E17" s="93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f t="shared" ref="L17:O17" si="10">AVERAGE(L5:L16)</f>
        <v>139.35729765590446</v>
      </c>
      <c r="M17" s="101">
        <f t="shared" si="10"/>
        <v>18.285714285714285</v>
      </c>
      <c r="N17" s="70">
        <f t="shared" si="10"/>
        <v>2394.9533223311491</v>
      </c>
      <c r="O17" s="73">
        <f t="shared" si="10"/>
        <v>131.47609249827903</v>
      </c>
      <c r="P17" s="65">
        <f t="shared" ref="P17:P23" si="11">M17-J17</f>
        <v>-0.28571428571428825</v>
      </c>
      <c r="Q17" s="74">
        <f t="shared" ref="Q17:Q23" si="12">O17-L17</f>
        <v>-7.8812051576254305</v>
      </c>
      <c r="R17" s="75">
        <f>O17/L17</f>
        <v>0.94344605348845534</v>
      </c>
      <c r="S17" s="944"/>
      <c r="T17" s="89"/>
      <c r="U17" s="89"/>
      <c r="V17" s="594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1</v>
      </c>
      <c r="AF17" s="65">
        <f t="shared" si="7"/>
        <v>-183.76096338313664</v>
      </c>
      <c r="AG17" s="598">
        <f t="shared" si="8"/>
        <v>0.9287393084215857</v>
      </c>
      <c r="AH17" s="944"/>
    </row>
    <row r="18" spans="1:34" ht="19.2" customHeight="1">
      <c r="A18" s="926" t="s">
        <v>945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335</v>
      </c>
      <c r="H18" s="84">
        <f t="shared" ref="H18:H29" si="13">F18*G18</f>
        <v>9212.5</v>
      </c>
      <c r="I18" s="606"/>
      <c r="J18" s="85">
        <v>12</v>
      </c>
      <c r="K18" s="57">
        <v>2000</v>
      </c>
      <c r="L18" s="86">
        <f t="shared" ref="L18:L23" si="14">K18/J18</f>
        <v>166.66666666666666</v>
      </c>
      <c r="M18" s="85">
        <v>12</v>
      </c>
      <c r="N18" s="57">
        <f t="shared" ref="N18:N23" si="15">G18/W18*60</f>
        <v>1546.1538461538471</v>
      </c>
      <c r="O18" s="86">
        <f t="shared" ref="O18:O23" si="16">N18/M18</f>
        <v>128.84615384615392</v>
      </c>
      <c r="P18" s="54">
        <f t="shared" si="11"/>
        <v>0</v>
      </c>
      <c r="Q18" s="88">
        <f t="shared" si="12"/>
        <v>-37.820512820512732</v>
      </c>
      <c r="R18" s="600">
        <f t="shared" ref="R18:R23" si="17">O18/L18</f>
        <v>0.77307692307692355</v>
      </c>
      <c r="S18" s="927">
        <f>R30</f>
        <v>0.87339628291468019</v>
      </c>
      <c r="T18" s="89">
        <v>0.125</v>
      </c>
      <c r="U18" s="89">
        <v>0.13402777777777777</v>
      </c>
      <c r="V18" s="606">
        <v>5</v>
      </c>
      <c r="W18" s="90">
        <f>(U18-T18)*24*60</f>
        <v>12.999999999999993</v>
      </c>
      <c r="X18" s="86"/>
      <c r="Y18" s="86"/>
      <c r="Z18" s="54"/>
      <c r="AA18" s="54"/>
      <c r="AB18" s="928"/>
      <c r="AC18" s="928"/>
      <c r="AD18" s="606"/>
      <c r="AE18" s="606"/>
      <c r="AF18" s="91">
        <f t="shared" si="7"/>
        <v>-453.8461538461529</v>
      </c>
      <c r="AG18" s="92">
        <f t="shared" si="8"/>
        <v>0.77307692307692355</v>
      </c>
      <c r="AH18" s="969">
        <f>AG30</f>
        <v>0.8949974557541035</v>
      </c>
    </row>
    <row r="19" spans="1:34" ht="19.2" customHeight="1">
      <c r="A19" s="926"/>
      <c r="B19" s="604" t="s">
        <v>102</v>
      </c>
      <c r="C19" s="603"/>
      <c r="D19" s="82" t="s">
        <v>168</v>
      </c>
      <c r="E19" s="83"/>
      <c r="F19" s="273">
        <v>44.3</v>
      </c>
      <c r="G19" s="57">
        <v>1035</v>
      </c>
      <c r="H19" s="84">
        <f t="shared" si="13"/>
        <v>45850.5</v>
      </c>
      <c r="I19" s="606"/>
      <c r="J19" s="93">
        <v>18</v>
      </c>
      <c r="K19" s="44">
        <v>1565</v>
      </c>
      <c r="L19" s="47">
        <f t="shared" si="14"/>
        <v>86.944444444444443</v>
      </c>
      <c r="M19" s="93">
        <v>18</v>
      </c>
      <c r="N19" s="94">
        <f t="shared" si="15"/>
        <v>1444.1860465116276</v>
      </c>
      <c r="O19" s="95">
        <f t="shared" si="16"/>
        <v>80.232558139534873</v>
      </c>
      <c r="P19" s="54">
        <f t="shared" si="11"/>
        <v>0</v>
      </c>
      <c r="Q19" s="88">
        <f t="shared" si="12"/>
        <v>-6.7118863049095694</v>
      </c>
      <c r="R19" s="600">
        <f t="shared" si="17"/>
        <v>0.92280258563043305</v>
      </c>
      <c r="S19" s="927"/>
      <c r="T19" s="89">
        <v>0.13819444444444445</v>
      </c>
      <c r="U19" s="89">
        <v>0.16805555555555557</v>
      </c>
      <c r="V19" s="606">
        <v>6</v>
      </c>
      <c r="W19" s="90">
        <f>(U19-T19)*24*60</f>
        <v>43.000000000000007</v>
      </c>
      <c r="X19" s="96"/>
      <c r="Y19" s="96"/>
      <c r="Z19" s="54"/>
      <c r="AA19" s="54"/>
      <c r="AB19" s="928"/>
      <c r="AC19" s="928"/>
      <c r="AD19" s="606"/>
      <c r="AE19" s="606"/>
      <c r="AF19" s="48">
        <f t="shared" si="7"/>
        <v>-120.81395348837236</v>
      </c>
      <c r="AG19" s="597">
        <f t="shared" si="8"/>
        <v>0.92280258563043305</v>
      </c>
      <c r="AH19" s="970"/>
    </row>
    <row r="20" spans="1:34" ht="19.2" customHeight="1">
      <c r="A20" s="926"/>
      <c r="B20" s="604" t="s">
        <v>102</v>
      </c>
      <c r="C20" s="55"/>
      <c r="D20" s="42" t="s">
        <v>174</v>
      </c>
      <c r="E20" s="83"/>
      <c r="F20" s="273">
        <v>49.91</v>
      </c>
      <c r="G20" s="57">
        <v>1711</v>
      </c>
      <c r="H20" s="84">
        <f t="shared" si="13"/>
        <v>85396.01</v>
      </c>
      <c r="I20" s="606"/>
      <c r="J20" s="93">
        <v>17</v>
      </c>
      <c r="K20" s="44">
        <v>1565</v>
      </c>
      <c r="L20" s="47">
        <f t="shared" si="14"/>
        <v>92.058823529411768</v>
      </c>
      <c r="M20" s="93">
        <v>17</v>
      </c>
      <c r="N20" s="94">
        <f t="shared" si="15"/>
        <v>1466.5714285714289</v>
      </c>
      <c r="O20" s="95">
        <f t="shared" si="16"/>
        <v>86.268907563025223</v>
      </c>
      <c r="P20" s="54">
        <f t="shared" si="11"/>
        <v>0</v>
      </c>
      <c r="Q20" s="88">
        <f t="shared" si="12"/>
        <v>-5.7899159663865447</v>
      </c>
      <c r="R20" s="600">
        <f t="shared" si="17"/>
        <v>0.93710634413509819</v>
      </c>
      <c r="S20" s="927"/>
      <c r="T20" s="89">
        <v>0.17291666666666669</v>
      </c>
      <c r="U20" s="89">
        <v>0.2215277777777778</v>
      </c>
      <c r="V20" s="606">
        <v>7</v>
      </c>
      <c r="W20" s="90">
        <f t="shared" ref="W20:W29" si="18">(U20-T20)*24*60</f>
        <v>69.999999999999986</v>
      </c>
      <c r="X20" s="96"/>
      <c r="Y20" s="96"/>
      <c r="Z20" s="54"/>
      <c r="AA20" s="54"/>
      <c r="AB20" s="928"/>
      <c r="AC20" s="928"/>
      <c r="AD20" s="606"/>
      <c r="AE20" s="606"/>
      <c r="AF20" s="91">
        <f t="shared" si="7"/>
        <v>-98.428571428571104</v>
      </c>
      <c r="AG20" s="92">
        <f t="shared" si="8"/>
        <v>0.9371063441350983</v>
      </c>
      <c r="AH20" s="970"/>
    </row>
    <row r="21" spans="1:34" ht="19.2" customHeight="1">
      <c r="A21" s="926"/>
      <c r="B21" s="604" t="s">
        <v>102</v>
      </c>
      <c r="C21" s="97"/>
      <c r="D21" s="98" t="s">
        <v>164</v>
      </c>
      <c r="E21" s="43"/>
      <c r="F21" s="273">
        <v>50.67</v>
      </c>
      <c r="G21" s="44">
        <v>2913</v>
      </c>
      <c r="H21" s="84">
        <f t="shared" si="13"/>
        <v>147601.71</v>
      </c>
      <c r="I21" s="593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1420.9756097560978</v>
      </c>
      <c r="O21" s="95">
        <f t="shared" si="16"/>
        <v>74.788189987163037</v>
      </c>
      <c r="P21" s="54">
        <f t="shared" si="11"/>
        <v>0</v>
      </c>
      <c r="Q21" s="88">
        <f t="shared" si="12"/>
        <v>-4.1591784338895934</v>
      </c>
      <c r="R21" s="600">
        <f t="shared" si="17"/>
        <v>0.94731707317073177</v>
      </c>
      <c r="S21" s="927"/>
      <c r="T21" s="89">
        <v>0.23611111111111113</v>
      </c>
      <c r="U21" s="89">
        <v>0.3215277777777778</v>
      </c>
      <c r="V21" s="606">
        <v>21</v>
      </c>
      <c r="W21" s="90">
        <f t="shared" si="18"/>
        <v>122.99999999999999</v>
      </c>
      <c r="X21" s="96">
        <v>0.22569444444444445</v>
      </c>
      <c r="Y21" s="96">
        <v>0.21388888888888891</v>
      </c>
      <c r="Z21" s="54"/>
      <c r="AA21" s="54"/>
      <c r="AB21" s="928"/>
      <c r="AC21" s="928"/>
      <c r="AD21" s="606"/>
      <c r="AE21" s="606"/>
      <c r="AF21" s="48">
        <f t="shared" si="7"/>
        <v>-79.024390243902189</v>
      </c>
      <c r="AG21" s="597">
        <f t="shared" si="8"/>
        <v>0.94731707317073188</v>
      </c>
      <c r="AH21" s="971"/>
    </row>
    <row r="22" spans="1:34" ht="19.2" customHeight="1">
      <c r="A22" s="926"/>
      <c r="B22" s="604" t="s">
        <v>102</v>
      </c>
      <c r="C22" s="97"/>
      <c r="D22" s="42" t="s">
        <v>187</v>
      </c>
      <c r="E22" s="43"/>
      <c r="F22" s="273">
        <v>53.27</v>
      </c>
      <c r="G22" s="44">
        <v>2864</v>
      </c>
      <c r="H22" s="84">
        <f t="shared" si="13"/>
        <v>152565.28</v>
      </c>
      <c r="I22" s="593"/>
      <c r="J22" s="85">
        <v>17</v>
      </c>
      <c r="K22" s="57">
        <v>1565</v>
      </c>
      <c r="L22" s="86">
        <f t="shared" si="14"/>
        <v>92.058823529411768</v>
      </c>
      <c r="M22" s="93">
        <v>17</v>
      </c>
      <c r="N22" s="94">
        <f t="shared" si="15"/>
        <v>1363.8095238095234</v>
      </c>
      <c r="O22" s="95">
        <f t="shared" si="16"/>
        <v>80.224089635854313</v>
      </c>
      <c r="P22" s="54">
        <f t="shared" si="11"/>
        <v>0</v>
      </c>
      <c r="Q22" s="88">
        <f t="shared" si="12"/>
        <v>-11.834733893557456</v>
      </c>
      <c r="R22" s="600">
        <f t="shared" si="17"/>
        <v>0.87144378518180399</v>
      </c>
      <c r="S22" s="927"/>
      <c r="T22" s="89">
        <v>0.33680555555555558</v>
      </c>
      <c r="U22" s="89">
        <v>0.4243055555555556</v>
      </c>
      <c r="V22" s="606">
        <v>22</v>
      </c>
      <c r="W22" s="90">
        <f t="shared" si="18"/>
        <v>126.00000000000003</v>
      </c>
      <c r="X22" s="96">
        <v>0.3263888888888889</v>
      </c>
      <c r="Y22" s="96">
        <v>0.33611111111111108</v>
      </c>
      <c r="Z22" s="54"/>
      <c r="AA22" s="54"/>
      <c r="AB22" s="928"/>
      <c r="AC22" s="928"/>
      <c r="AD22" s="606"/>
      <c r="AE22" s="606"/>
      <c r="AF22" s="91">
        <f t="shared" si="7"/>
        <v>-201.1904761904766</v>
      </c>
      <c r="AG22" s="92">
        <f t="shared" si="8"/>
        <v>0.8714437851818041</v>
      </c>
      <c r="AH22" s="971"/>
    </row>
    <row r="23" spans="1:34" ht="19.2" customHeight="1">
      <c r="A23" s="926"/>
      <c r="B23" s="604" t="s">
        <v>100</v>
      </c>
      <c r="C23" s="97"/>
      <c r="D23" s="42" t="s">
        <v>188</v>
      </c>
      <c r="E23" s="43"/>
      <c r="F23" s="273">
        <v>48.4</v>
      </c>
      <c r="G23" s="44">
        <v>1556</v>
      </c>
      <c r="H23" s="84">
        <f t="shared" si="13"/>
        <v>75310.399999999994</v>
      </c>
      <c r="I23" s="593"/>
      <c r="J23" s="93">
        <v>17</v>
      </c>
      <c r="K23" s="44">
        <v>2571</v>
      </c>
      <c r="L23" s="47">
        <f t="shared" si="14"/>
        <v>151.23529411764707</v>
      </c>
      <c r="M23" s="93">
        <v>18</v>
      </c>
      <c r="N23" s="94">
        <f t="shared" si="15"/>
        <v>2393.8461538461524</v>
      </c>
      <c r="O23" s="95">
        <f t="shared" si="16"/>
        <v>132.99145299145292</v>
      </c>
      <c r="P23" s="54">
        <f t="shared" si="11"/>
        <v>1</v>
      </c>
      <c r="Q23" s="88">
        <f t="shared" si="12"/>
        <v>-18.243841126194155</v>
      </c>
      <c r="R23" s="600">
        <f t="shared" si="17"/>
        <v>0.87936783386024864</v>
      </c>
      <c r="S23" s="927"/>
      <c r="T23" s="89">
        <v>0.46527777777777779</v>
      </c>
      <c r="U23" s="89">
        <v>0.49236111111111114</v>
      </c>
      <c r="V23" s="606">
        <v>6</v>
      </c>
      <c r="W23" s="90">
        <f t="shared" si="18"/>
        <v>39.000000000000021</v>
      </c>
      <c r="X23" s="96"/>
      <c r="Y23" s="96"/>
      <c r="Z23" s="54"/>
      <c r="AA23" s="54"/>
      <c r="AB23" s="928"/>
      <c r="AC23" s="928"/>
      <c r="AD23" s="606"/>
      <c r="AE23" s="606"/>
      <c r="AF23" s="48">
        <f t="shared" si="7"/>
        <v>-177.15384615384755</v>
      </c>
      <c r="AG23" s="597">
        <f t="shared" si="8"/>
        <v>0.9310953534990869</v>
      </c>
      <c r="AH23" s="971"/>
    </row>
    <row r="24" spans="1:34" ht="19.2" customHeight="1">
      <c r="A24" s="926"/>
      <c r="B24" s="604">
        <v>0</v>
      </c>
      <c r="C24" s="81"/>
      <c r="D24" s="82"/>
      <c r="E24" s="83"/>
      <c r="F24" s="273" t="s">
        <v>106</v>
      </c>
      <c r="G24" s="57"/>
      <c r="H24" s="84">
        <f t="shared" si="13"/>
        <v>0</v>
      </c>
      <c r="I24" s="593"/>
      <c r="J24" s="93"/>
      <c r="K24" s="44"/>
      <c r="L24" s="47"/>
      <c r="M24" s="93"/>
      <c r="N24" s="94"/>
      <c r="O24" s="95"/>
      <c r="P24" s="54"/>
      <c r="Q24" s="88"/>
      <c r="R24" s="600"/>
      <c r="S24" s="927"/>
      <c r="T24" s="89"/>
      <c r="U24" s="89"/>
      <c r="V24" s="606"/>
      <c r="W24" s="90">
        <f t="shared" si="18"/>
        <v>0</v>
      </c>
      <c r="X24" s="96"/>
      <c r="Y24" s="96"/>
      <c r="Z24" s="54"/>
      <c r="AA24" s="54"/>
      <c r="AB24" s="928"/>
      <c r="AC24" s="928"/>
      <c r="AD24" s="606"/>
      <c r="AE24" s="606"/>
      <c r="AF24" s="91">
        <f t="shared" si="7"/>
        <v>0</v>
      </c>
      <c r="AG24" s="92" t="e">
        <f t="shared" si="8"/>
        <v>#DIV/0!</v>
      </c>
      <c r="AH24" s="971"/>
    </row>
    <row r="25" spans="1:34" ht="19.2" customHeight="1">
      <c r="A25" s="926"/>
      <c r="B25" s="604">
        <v>0</v>
      </c>
      <c r="C25" s="81"/>
      <c r="D25" s="82"/>
      <c r="E25" s="83"/>
      <c r="F25" s="273" t="s">
        <v>106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0"/>
      <c r="S25" s="927"/>
      <c r="T25" s="89"/>
      <c r="U25" s="89"/>
      <c r="V25" s="606"/>
      <c r="W25" s="90">
        <f t="shared" si="18"/>
        <v>0</v>
      </c>
      <c r="X25" s="606"/>
      <c r="Y25" s="606"/>
      <c r="Z25" s="54"/>
      <c r="AA25" s="54"/>
      <c r="AB25" s="928"/>
      <c r="AC25" s="928"/>
      <c r="AD25" s="606"/>
      <c r="AE25" s="606"/>
      <c r="AF25" s="48">
        <f t="shared" si="7"/>
        <v>0</v>
      </c>
      <c r="AG25" s="597" t="e">
        <f t="shared" si="8"/>
        <v>#DIV/0!</v>
      </c>
      <c r="AH25" s="971"/>
    </row>
    <row r="26" spans="1:34" ht="19.2" customHeight="1">
      <c r="A26" s="926"/>
      <c r="B26" s="604">
        <v>0</v>
      </c>
      <c r="C26" s="81"/>
      <c r="D26" s="82"/>
      <c r="E26" s="83"/>
      <c r="F26" s="273" t="s">
        <v>106</v>
      </c>
      <c r="G26" s="57"/>
      <c r="H26" s="84">
        <f t="shared" si="13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00"/>
      <c r="S26" s="927"/>
      <c r="T26" s="89"/>
      <c r="U26" s="89"/>
      <c r="V26" s="606"/>
      <c r="W26" s="90">
        <f t="shared" si="18"/>
        <v>0</v>
      </c>
      <c r="X26" s="606"/>
      <c r="Y26" s="606"/>
      <c r="Z26" s="54"/>
      <c r="AA26" s="54"/>
      <c r="AB26" s="928"/>
      <c r="AC26" s="928"/>
      <c r="AD26" s="606"/>
      <c r="AE26" s="606"/>
      <c r="AF26" s="91">
        <f t="shared" si="7"/>
        <v>0</v>
      </c>
      <c r="AG26" s="92" t="e">
        <f t="shared" si="8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00"/>
      <c r="S27" s="927"/>
      <c r="T27" s="89"/>
      <c r="U27" s="89"/>
      <c r="V27" s="606"/>
      <c r="W27" s="90">
        <f t="shared" si="18"/>
        <v>0</v>
      </c>
      <c r="X27" s="606"/>
      <c r="Y27" s="606"/>
      <c r="Z27" s="54"/>
      <c r="AA27" s="54"/>
      <c r="AB27" s="928"/>
      <c r="AC27" s="928"/>
      <c r="AD27" s="606"/>
      <c r="AE27" s="606"/>
      <c r="AF27" s="48">
        <f t="shared" si="7"/>
        <v>0</v>
      </c>
      <c r="AG27" s="597" t="e">
        <f t="shared" si="8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00"/>
      <c r="S28" s="927"/>
      <c r="T28" s="89"/>
      <c r="U28" s="89"/>
      <c r="V28" s="606"/>
      <c r="W28" s="90">
        <f t="shared" si="18"/>
        <v>0</v>
      </c>
      <c r="X28" s="606"/>
      <c r="Y28" s="606"/>
      <c r="Z28" s="54"/>
      <c r="AA28" s="54"/>
      <c r="AB28" s="928"/>
      <c r="AC28" s="928"/>
      <c r="AD28" s="606"/>
      <c r="AE28" s="606"/>
      <c r="AF28" s="91">
        <f t="shared" si="7"/>
        <v>0</v>
      </c>
      <c r="AG28" s="92" t="e">
        <f t="shared" si="8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0"/>
      <c r="S29" s="927"/>
      <c r="T29" s="89"/>
      <c r="U29" s="89"/>
      <c r="V29" s="606"/>
      <c r="W29" s="90">
        <f t="shared" si="18"/>
        <v>0</v>
      </c>
      <c r="X29" s="606"/>
      <c r="Y29" s="606"/>
      <c r="Z29" s="54"/>
      <c r="AA29" s="54"/>
      <c r="AB29" s="928"/>
      <c r="AC29" s="928"/>
      <c r="AD29" s="606"/>
      <c r="AE29" s="606"/>
      <c r="AF29" s="48">
        <f t="shared" si="7"/>
        <v>0</v>
      </c>
      <c r="AG29" s="597"/>
      <c r="AH29" s="971"/>
    </row>
    <row r="30" spans="1:34" ht="19.2" customHeight="1">
      <c r="A30" s="926"/>
      <c r="B30" s="99">
        <v>0</v>
      </c>
      <c r="C30" s="100" t="s">
        <v>946</v>
      </c>
      <c r="D30" s="973" t="s">
        <v>842</v>
      </c>
      <c r="E30" s="973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f t="shared" ref="L30:O30" si="19">AVERAGE(L18:L29)</f>
        <v>111.31857011810571</v>
      </c>
      <c r="M30" s="101">
        <f t="shared" si="19"/>
        <v>16.833333333333332</v>
      </c>
      <c r="N30" s="101">
        <f t="shared" si="19"/>
        <v>1605.9237681081129</v>
      </c>
      <c r="O30" s="104">
        <f t="shared" si="19"/>
        <v>97.225225360530715</v>
      </c>
      <c r="P30" s="54">
        <f t="shared" ref="P30:P37" si="20">M30-J30</f>
        <v>0.1666666666666643</v>
      </c>
      <c r="Q30" s="88">
        <f t="shared" ref="Q30:Q37" si="21">O30-L30</f>
        <v>-14.093344757574997</v>
      </c>
      <c r="R30" s="105">
        <f t="shared" ref="R30:R37" si="22">O30/L30</f>
        <v>0.87339628291468019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0</v>
      </c>
      <c r="AE30" s="107">
        <f>SUM(AE18:AE29)</f>
        <v>0</v>
      </c>
      <c r="AF30" s="108">
        <f t="shared" si="7"/>
        <v>-188.40956522522038</v>
      </c>
      <c r="AG30" s="109">
        <f t="shared" ref="AG30" si="23">N30/K30</f>
        <v>0.8949974557541035</v>
      </c>
      <c r="AH30" s="972"/>
    </row>
    <row r="31" spans="1:34" ht="19.2" customHeight="1">
      <c r="A31" s="963" t="s">
        <v>947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1239.55</v>
      </c>
      <c r="H31" s="112">
        <f t="shared" ref="H31:H41" si="24">F31*G31</f>
        <v>32848.074999999997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1582.4042553191491</v>
      </c>
      <c r="O31" s="115">
        <f t="shared" ref="O31:O37" si="27">N31/M31</f>
        <v>131.86702127659575</v>
      </c>
      <c r="P31" s="116">
        <f t="shared" si="20"/>
        <v>0</v>
      </c>
      <c r="Q31" s="117">
        <f t="shared" si="21"/>
        <v>-34.799645390070907</v>
      </c>
      <c r="R31" s="601">
        <f t="shared" si="22"/>
        <v>0.79120212765957454</v>
      </c>
      <c r="S31" s="964">
        <f>R43</f>
        <v>0.87930112190418785</v>
      </c>
      <c r="T31" s="118">
        <v>0.125</v>
      </c>
      <c r="U31" s="118">
        <v>0.15763888888888888</v>
      </c>
      <c r="V31" s="142">
        <v>5</v>
      </c>
      <c r="W31" s="119">
        <f t="shared" ref="W31:W42" si="28">(U31-T31)*24*60</f>
        <v>46.999999999999993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7"/>
        <v>-417.59574468085088</v>
      </c>
      <c r="AG31" s="120">
        <f t="shared" si="8"/>
        <v>0.79120212765957454</v>
      </c>
      <c r="AH31" s="942">
        <f>AG43</f>
        <v>0.857325162359038</v>
      </c>
    </row>
    <row r="32" spans="1:34" ht="19.2" customHeight="1">
      <c r="A32" s="956"/>
      <c r="B32" s="121" t="s">
        <v>104</v>
      </c>
      <c r="C32" s="122"/>
      <c r="D32" s="42" t="s">
        <v>61</v>
      </c>
      <c r="E32" s="43"/>
      <c r="F32" s="273">
        <v>35.33</v>
      </c>
      <c r="G32" s="134">
        <v>1486</v>
      </c>
      <c r="H32" s="84">
        <f t="shared" si="24"/>
        <v>52500.38</v>
      </c>
      <c r="I32" s="590"/>
      <c r="J32" s="46">
        <v>12</v>
      </c>
      <c r="K32" s="44">
        <v>2118</v>
      </c>
      <c r="L32" s="47">
        <f t="shared" si="25"/>
        <v>176.5</v>
      </c>
      <c r="M32" s="62">
        <v>12</v>
      </c>
      <c r="N32" s="44">
        <f t="shared" si="26"/>
        <v>1897.0212765957449</v>
      </c>
      <c r="O32" s="47">
        <f t="shared" si="27"/>
        <v>158.08510638297875</v>
      </c>
      <c r="P32" s="116">
        <f t="shared" si="20"/>
        <v>0</v>
      </c>
      <c r="Q32" s="49">
        <f t="shared" si="21"/>
        <v>-18.414893617021249</v>
      </c>
      <c r="R32" s="597">
        <f t="shared" si="22"/>
        <v>0.89566632511602695</v>
      </c>
      <c r="S32" s="927"/>
      <c r="T32" s="89">
        <v>0.16180555555555556</v>
      </c>
      <c r="U32" s="89">
        <v>0.19444444444444445</v>
      </c>
      <c r="V32" s="142">
        <v>6</v>
      </c>
      <c r="W32" s="90">
        <f t="shared" si="28"/>
        <v>46.999999999999993</v>
      </c>
      <c r="X32" s="123"/>
      <c r="Y32" s="123"/>
      <c r="Z32" s="124"/>
      <c r="AA32" s="124"/>
      <c r="AB32" s="928"/>
      <c r="AC32" s="928"/>
      <c r="AD32" s="606"/>
      <c r="AE32" s="606"/>
      <c r="AF32" s="48">
        <f t="shared" si="7"/>
        <v>-220.97872340425511</v>
      </c>
      <c r="AG32" s="597">
        <f t="shared" si="8"/>
        <v>0.89566632511602684</v>
      </c>
      <c r="AH32" s="943"/>
    </row>
    <row r="33" spans="1:34" ht="19.2" customHeight="1">
      <c r="A33" s="956"/>
      <c r="B33" s="121" t="s">
        <v>104</v>
      </c>
      <c r="C33" s="606"/>
      <c r="D33" s="42" t="s">
        <v>87</v>
      </c>
      <c r="E33" s="83"/>
      <c r="F33" s="273">
        <v>34.229999999999997</v>
      </c>
      <c r="G33" s="134">
        <v>2786</v>
      </c>
      <c r="H33" s="84">
        <f t="shared" si="24"/>
        <v>95364.779999999984</v>
      </c>
      <c r="I33" s="606"/>
      <c r="J33" s="46">
        <v>13</v>
      </c>
      <c r="K33" s="44">
        <v>2250</v>
      </c>
      <c r="L33" s="47">
        <f t="shared" si="25"/>
        <v>173.07692307692307</v>
      </c>
      <c r="M33" s="62">
        <v>13</v>
      </c>
      <c r="N33" s="44">
        <f t="shared" si="26"/>
        <v>2013.9759036144571</v>
      </c>
      <c r="O33" s="47">
        <f t="shared" si="27"/>
        <v>154.92122335495824</v>
      </c>
      <c r="P33" s="116">
        <f t="shared" si="20"/>
        <v>0</v>
      </c>
      <c r="Q33" s="49">
        <f t="shared" si="21"/>
        <v>-18.155699721964822</v>
      </c>
      <c r="R33" s="597">
        <f t="shared" si="22"/>
        <v>0.89510040160642546</v>
      </c>
      <c r="S33" s="927"/>
      <c r="T33" s="89">
        <v>0.19930555555555557</v>
      </c>
      <c r="U33" s="89">
        <v>0.25694444444444448</v>
      </c>
      <c r="V33" s="142">
        <v>7</v>
      </c>
      <c r="W33" s="90">
        <f t="shared" si="28"/>
        <v>83.000000000000028</v>
      </c>
      <c r="X33" s="123"/>
      <c r="Y33" s="123"/>
      <c r="Z33" s="124"/>
      <c r="AA33" s="124"/>
      <c r="AB33" s="928"/>
      <c r="AC33" s="928"/>
      <c r="AD33" s="606"/>
      <c r="AE33" s="606"/>
      <c r="AF33" s="48">
        <f t="shared" si="7"/>
        <v>-236.02409638554286</v>
      </c>
      <c r="AG33" s="125">
        <f t="shared" si="8"/>
        <v>0.89510040160642534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263</v>
      </c>
      <c r="H34" s="84">
        <f t="shared" si="24"/>
        <v>6643.38</v>
      </c>
      <c r="I34" s="606"/>
      <c r="J34" s="113">
        <v>7</v>
      </c>
      <c r="K34" s="94">
        <v>2200</v>
      </c>
      <c r="L34" s="95">
        <f t="shared" si="25"/>
        <v>314.28571428571428</v>
      </c>
      <c r="M34" s="149">
        <v>7</v>
      </c>
      <c r="N34" s="44">
        <f t="shared" si="26"/>
        <v>1972.5000000000068</v>
      </c>
      <c r="O34" s="47">
        <f t="shared" si="27"/>
        <v>281.78571428571524</v>
      </c>
      <c r="P34" s="116">
        <f t="shared" si="20"/>
        <v>0</v>
      </c>
      <c r="Q34" s="49">
        <f t="shared" si="21"/>
        <v>-32.499999999999034</v>
      </c>
      <c r="R34" s="597">
        <f t="shared" si="22"/>
        <v>0.89659090909091221</v>
      </c>
      <c r="S34" s="927"/>
      <c r="T34" s="89">
        <v>0.27152777777777781</v>
      </c>
      <c r="U34" s="89">
        <v>0.27708333333333335</v>
      </c>
      <c r="V34" s="137">
        <v>21</v>
      </c>
      <c r="W34" s="90">
        <f t="shared" si="28"/>
        <v>7.9999999999999716</v>
      </c>
      <c r="X34" s="123">
        <v>0.26111111111111113</v>
      </c>
      <c r="Y34" s="123">
        <v>0.27083333333333331</v>
      </c>
      <c r="Z34" s="124"/>
      <c r="AA34" s="124"/>
      <c r="AB34" s="928"/>
      <c r="AC34" s="928"/>
      <c r="AD34" s="606">
        <v>1</v>
      </c>
      <c r="AE34" s="606"/>
      <c r="AF34" s="48">
        <f t="shared" si="7"/>
        <v>-227.49999999999318</v>
      </c>
      <c r="AG34" s="125">
        <f t="shared" si="8"/>
        <v>0.89659090909091221</v>
      </c>
      <c r="AH34" s="943"/>
    </row>
    <row r="35" spans="1:34" ht="19.2" customHeight="1">
      <c r="A35" s="956"/>
      <c r="B35" s="121" t="s">
        <v>103</v>
      </c>
      <c r="C35" s="41"/>
      <c r="D35" s="150" t="s">
        <v>60</v>
      </c>
      <c r="E35" s="43"/>
      <c r="F35" s="273">
        <v>43.14</v>
      </c>
      <c r="G35" s="137">
        <v>1471</v>
      </c>
      <c r="H35" s="84">
        <f t="shared" si="24"/>
        <v>63458.94</v>
      </c>
      <c r="I35" s="593"/>
      <c r="J35" s="46">
        <v>17</v>
      </c>
      <c r="K35" s="44">
        <v>1500</v>
      </c>
      <c r="L35" s="47">
        <f t="shared" si="25"/>
        <v>88.235294117647058</v>
      </c>
      <c r="M35" s="149">
        <v>16</v>
      </c>
      <c r="N35" s="44">
        <f t="shared" si="26"/>
        <v>1279.1304347826087</v>
      </c>
      <c r="O35" s="47">
        <f t="shared" si="27"/>
        <v>79.945652173913047</v>
      </c>
      <c r="P35" s="116">
        <f t="shared" si="20"/>
        <v>-1</v>
      </c>
      <c r="Q35" s="49">
        <f t="shared" si="21"/>
        <v>-8.2896419437340114</v>
      </c>
      <c r="R35" s="597">
        <f t="shared" si="22"/>
        <v>0.90605072463768122</v>
      </c>
      <c r="S35" s="927"/>
      <c r="T35" s="89">
        <v>0.28125</v>
      </c>
      <c r="U35" s="89">
        <v>0.32916666666666666</v>
      </c>
      <c r="V35" s="134">
        <v>6</v>
      </c>
      <c r="W35" s="90">
        <f t="shared" si="28"/>
        <v>69</v>
      </c>
      <c r="X35" s="123"/>
      <c r="Y35" s="123"/>
      <c r="Z35" s="124"/>
      <c r="AA35" s="124"/>
      <c r="AB35" s="928"/>
      <c r="AC35" s="928"/>
      <c r="AD35" s="606"/>
      <c r="AE35" s="606"/>
      <c r="AF35" s="116">
        <f t="shared" si="7"/>
        <v>-220.86956521739125</v>
      </c>
      <c r="AG35" s="120">
        <f t="shared" si="8"/>
        <v>0.85275362318840586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3247</v>
      </c>
      <c r="H36" s="84">
        <f t="shared" si="24"/>
        <v>162057.76999999999</v>
      </c>
      <c r="I36" s="606"/>
      <c r="J36" s="113">
        <v>17</v>
      </c>
      <c r="K36" s="94">
        <v>1565</v>
      </c>
      <c r="L36" s="95">
        <f t="shared" si="25"/>
        <v>92.058823529411768</v>
      </c>
      <c r="M36" s="149">
        <v>17</v>
      </c>
      <c r="N36" s="44">
        <f t="shared" si="26"/>
        <v>1334.3835616438359</v>
      </c>
      <c r="O36" s="47">
        <f t="shared" si="27"/>
        <v>78.493150684931521</v>
      </c>
      <c r="P36" s="116">
        <f t="shared" si="20"/>
        <v>0</v>
      </c>
      <c r="Q36" s="49">
        <f t="shared" si="21"/>
        <v>-13.565672844480247</v>
      </c>
      <c r="R36" s="597">
        <f t="shared" si="22"/>
        <v>0.8526412534465404</v>
      </c>
      <c r="S36" s="927"/>
      <c r="T36" s="89">
        <v>0.34444444444444444</v>
      </c>
      <c r="U36" s="89">
        <v>0.4458333333333333</v>
      </c>
      <c r="V36" s="134">
        <v>22</v>
      </c>
      <c r="W36" s="90">
        <f t="shared" si="28"/>
        <v>145.99999999999997</v>
      </c>
      <c r="X36" s="123">
        <v>0.33333333333333331</v>
      </c>
      <c r="Y36" s="123">
        <v>0.34375</v>
      </c>
      <c r="Z36" s="124"/>
      <c r="AA36" s="124"/>
      <c r="AB36" s="928"/>
      <c r="AC36" s="928"/>
      <c r="AD36" s="606"/>
      <c r="AE36" s="606"/>
      <c r="AF36" s="48">
        <f t="shared" si="7"/>
        <v>-230.61643835616405</v>
      </c>
      <c r="AG36" s="597">
        <f t="shared" si="8"/>
        <v>0.85264125344654051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683</v>
      </c>
      <c r="H37" s="84">
        <f t="shared" si="24"/>
        <v>32053.19</v>
      </c>
      <c r="I37" s="606"/>
      <c r="J37" s="113">
        <v>19</v>
      </c>
      <c r="K37" s="94">
        <v>2400</v>
      </c>
      <c r="L37" s="95">
        <f t="shared" si="25"/>
        <v>126.31578947368421</v>
      </c>
      <c r="M37" s="149">
        <v>17</v>
      </c>
      <c r="N37" s="44">
        <f t="shared" si="26"/>
        <v>1951.4285714285784</v>
      </c>
      <c r="O37" s="47">
        <f t="shared" si="27"/>
        <v>114.78991596638696</v>
      </c>
      <c r="P37" s="116">
        <f t="shared" si="20"/>
        <v>-2</v>
      </c>
      <c r="Q37" s="49">
        <f t="shared" si="21"/>
        <v>-11.525873507297248</v>
      </c>
      <c r="R37" s="597">
        <f t="shared" si="22"/>
        <v>0.90875350140056343</v>
      </c>
      <c r="S37" s="927"/>
      <c r="T37" s="89">
        <v>0.48680555555555549</v>
      </c>
      <c r="U37" s="89">
        <v>0.50138888888888877</v>
      </c>
      <c r="V37" s="134">
        <v>6</v>
      </c>
      <c r="W37" s="90">
        <f t="shared" si="28"/>
        <v>20.999999999999925</v>
      </c>
      <c r="X37" s="123"/>
      <c r="Y37" s="123"/>
      <c r="Z37" s="124"/>
      <c r="AA37" s="124"/>
      <c r="AB37" s="928"/>
      <c r="AC37" s="928"/>
      <c r="AD37" s="606"/>
      <c r="AE37" s="606">
        <v>1</v>
      </c>
      <c r="AF37" s="48">
        <f t="shared" si="7"/>
        <v>-448.57142857142162</v>
      </c>
      <c r="AG37" s="125">
        <f t="shared" si="8"/>
        <v>0.81309523809524098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4"/>
        <v>0</v>
      </c>
      <c r="I38" s="606"/>
      <c r="J38" s="113"/>
      <c r="K38" s="94"/>
      <c r="L38" s="95"/>
      <c r="M38" s="596" t="s">
        <v>15</v>
      </c>
      <c r="N38" s="44"/>
      <c r="O38" s="47"/>
      <c r="P38" s="116"/>
      <c r="Q38" s="49"/>
      <c r="R38" s="597"/>
      <c r="S38" s="927"/>
      <c r="T38" s="151"/>
      <c r="U38" s="151"/>
      <c r="V38" s="606" t="s">
        <v>15</v>
      </c>
      <c r="W38" s="90">
        <f t="shared" si="28"/>
        <v>0</v>
      </c>
      <c r="X38" s="123"/>
      <c r="Y38" s="123"/>
      <c r="Z38" s="124"/>
      <c r="AA38" s="124"/>
      <c r="AB38" s="928"/>
      <c r="AC38" s="928"/>
      <c r="AD38" s="606"/>
      <c r="AE38" s="606"/>
      <c r="AF38" s="48">
        <f t="shared" si="7"/>
        <v>0</v>
      </c>
      <c r="AG38" s="125" t="e">
        <f t="shared" si="8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4"/>
        <v>0</v>
      </c>
      <c r="I39" s="606"/>
      <c r="J39" s="113"/>
      <c r="K39" s="94"/>
      <c r="L39" s="95"/>
      <c r="M39" s="596" t="s">
        <v>15</v>
      </c>
      <c r="N39" s="44"/>
      <c r="O39" s="47"/>
      <c r="P39" s="116"/>
      <c r="Q39" s="49"/>
      <c r="R39" s="597"/>
      <c r="S39" s="927"/>
      <c r="T39" s="89"/>
      <c r="U39" s="89"/>
      <c r="V39" s="606"/>
      <c r="W39" s="90">
        <f t="shared" si="28"/>
        <v>0</v>
      </c>
      <c r="X39" s="123"/>
      <c r="Y39" s="123"/>
      <c r="Z39" s="124"/>
      <c r="AA39" s="124"/>
      <c r="AB39" s="928"/>
      <c r="AC39" s="928"/>
      <c r="AD39" s="606"/>
      <c r="AE39" s="606"/>
      <c r="AF39" s="116">
        <f t="shared" si="7"/>
        <v>0</v>
      </c>
      <c r="AG39" s="120" t="e">
        <f t="shared" si="8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4"/>
        <v>0</v>
      </c>
      <c r="I40" s="593"/>
      <c r="J40" s="46"/>
      <c r="K40" s="44"/>
      <c r="L40" s="47"/>
      <c r="M40" s="591" t="s">
        <v>15</v>
      </c>
      <c r="N40" s="44"/>
      <c r="O40" s="47"/>
      <c r="P40" s="116"/>
      <c r="Q40" s="49"/>
      <c r="R40" s="597"/>
      <c r="S40" s="927"/>
      <c r="T40" s="89"/>
      <c r="U40" s="89"/>
      <c r="V40" s="606"/>
      <c r="W40" s="90">
        <f>(U40-T40)*24*60</f>
        <v>0</v>
      </c>
      <c r="X40" s="123"/>
      <c r="Y40" s="123"/>
      <c r="Z40" s="124"/>
      <c r="AA40" s="124"/>
      <c r="AB40" s="928"/>
      <c r="AC40" s="928"/>
      <c r="AD40" s="606"/>
      <c r="AE40" s="606"/>
      <c r="AF40" s="48">
        <f t="shared" si="7"/>
        <v>0</v>
      </c>
      <c r="AG40" s="597" t="e">
        <f t="shared" si="8"/>
        <v>#DIV/0!</v>
      </c>
      <c r="AH40" s="944"/>
    </row>
    <row r="41" spans="1:34" ht="19.2" customHeight="1">
      <c r="A41" s="956"/>
      <c r="B41" s="606">
        <v>0</v>
      </c>
      <c r="C41" s="55"/>
      <c r="D41" s="82"/>
      <c r="E41" s="83"/>
      <c r="F41" s="273" t="s">
        <v>106</v>
      </c>
      <c r="G41" s="57"/>
      <c r="H41" s="84">
        <f t="shared" si="24"/>
        <v>0</v>
      </c>
      <c r="I41" s="606"/>
      <c r="J41" s="87"/>
      <c r="K41" s="57"/>
      <c r="L41" s="86"/>
      <c r="M41" s="596" t="s">
        <v>15</v>
      </c>
      <c r="N41" s="57"/>
      <c r="O41" s="86"/>
      <c r="P41" s="54"/>
      <c r="Q41" s="88"/>
      <c r="R41" s="600"/>
      <c r="S41" s="927"/>
      <c r="T41" s="89"/>
      <c r="U41" s="89"/>
      <c r="V41" s="606"/>
      <c r="W41" s="90">
        <f>(U41-T41)*24*60</f>
        <v>0</v>
      </c>
      <c r="X41" s="123"/>
      <c r="Y41" s="123"/>
      <c r="Z41" s="124"/>
      <c r="AA41" s="124"/>
      <c r="AB41" s="928"/>
      <c r="AC41" s="928"/>
      <c r="AD41" s="606"/>
      <c r="AE41" s="606"/>
      <c r="AF41" s="48"/>
      <c r="AG41" s="129"/>
      <c r="AH41" s="944"/>
    </row>
    <row r="42" spans="1:34" ht="19.2" customHeight="1">
      <c r="A42" s="956"/>
      <c r="B42" s="60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06"/>
      <c r="J42" s="87"/>
      <c r="K42" s="57"/>
      <c r="L42" s="86"/>
      <c r="M42" s="596" t="s">
        <v>15</v>
      </c>
      <c r="N42" s="57"/>
      <c r="O42" s="86"/>
      <c r="P42" s="54"/>
      <c r="Q42" s="88"/>
      <c r="R42" s="600"/>
      <c r="S42" s="927"/>
      <c r="T42" s="89"/>
      <c r="U42" s="89"/>
      <c r="V42" s="606"/>
      <c r="W42" s="90">
        <f t="shared" si="28"/>
        <v>0</v>
      </c>
      <c r="X42" s="123"/>
      <c r="Y42" s="123"/>
      <c r="Z42" s="124"/>
      <c r="AA42" s="124"/>
      <c r="AB42" s="928"/>
      <c r="AC42" s="928"/>
      <c r="AD42" s="606"/>
      <c r="AE42" s="606"/>
      <c r="AF42" s="48"/>
      <c r="AG42" s="129"/>
      <c r="AH42" s="944"/>
    </row>
    <row r="43" spans="1:34" ht="19.2" customHeight="1">
      <c r="A43" s="956"/>
      <c r="B43" s="121">
        <v>0</v>
      </c>
      <c r="C43" s="100" t="s">
        <v>948</v>
      </c>
      <c r="D43" s="924" t="s">
        <v>842</v>
      </c>
      <c r="E43" s="924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f t="shared" ref="L43:O43" si="29">AVERAGE(L31:L42)</f>
        <v>162.448458735721</v>
      </c>
      <c r="M43" s="101">
        <f t="shared" si="29"/>
        <v>13.428571428571429</v>
      </c>
      <c r="N43" s="101">
        <f t="shared" si="29"/>
        <v>1718.6920004834828</v>
      </c>
      <c r="O43" s="104">
        <f t="shared" si="29"/>
        <v>142.84111201792564</v>
      </c>
      <c r="P43" s="54">
        <f>M43-J43</f>
        <v>-0.42857142857142883</v>
      </c>
      <c r="Q43" s="88">
        <f>N43-K43</f>
        <v>-286.02228523080294</v>
      </c>
      <c r="R43" s="105">
        <f t="shared" ref="R43:R50" si="30">O43/L43</f>
        <v>0.87930112190418785</v>
      </c>
      <c r="S43" s="927"/>
      <c r="T43" s="89"/>
      <c r="U43" s="89"/>
      <c r="V43" s="606"/>
      <c r="W43" s="606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1</v>
      </c>
      <c r="AE43" s="107">
        <f>SUM(AE31:AE42)</f>
        <v>1</v>
      </c>
      <c r="AF43" s="48">
        <f t="shared" ref="AF43:AF54" si="31">N43-K43</f>
        <v>-286.02228523080294</v>
      </c>
      <c r="AG43" s="598">
        <f t="shared" si="8"/>
        <v>0.857325162359038</v>
      </c>
      <c r="AH43" s="944"/>
    </row>
    <row r="44" spans="1:34" s="145" customFormat="1" ht="19.2" customHeight="1">
      <c r="A44" s="966" t="s">
        <v>949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1257</v>
      </c>
      <c r="H44" s="45">
        <f>F44*G44</f>
        <v>31085.61</v>
      </c>
      <c r="I44" s="135"/>
      <c r="J44" s="136">
        <v>4</v>
      </c>
      <c r="K44" s="137">
        <v>2000</v>
      </c>
      <c r="L44" s="138">
        <f t="shared" ref="L44:L50" si="32">K44/J44</f>
        <v>500</v>
      </c>
      <c r="M44" s="62">
        <v>5</v>
      </c>
      <c r="N44" s="137">
        <f t="shared" ref="N44:N50" si="33">G44/W44*60</f>
        <v>2154.8571428571431</v>
      </c>
      <c r="O44" s="138">
        <f t="shared" ref="O44:O50" si="34">N44/M44</f>
        <v>430.97142857142865</v>
      </c>
      <c r="P44" s="51">
        <f t="shared" ref="P44:P50" si="35">M44-J44</f>
        <v>1</v>
      </c>
      <c r="Q44" s="139">
        <f t="shared" ref="Q44:Q50" si="36">O44-L44</f>
        <v>-69.028571428571354</v>
      </c>
      <c r="R44" s="140">
        <f t="shared" si="30"/>
        <v>0.86194285714285734</v>
      </c>
      <c r="S44" s="943">
        <f>R56</f>
        <v>0.92568836992677916</v>
      </c>
      <c r="T44" s="118">
        <v>0.125</v>
      </c>
      <c r="U44" s="118">
        <v>0.14930555555555555</v>
      </c>
      <c r="V44" s="142">
        <v>5</v>
      </c>
      <c r="W44" s="143">
        <f t="shared" ref="W44:W56" si="37">(U44-T44)*24*60</f>
        <v>34.999999999999993</v>
      </c>
      <c r="X44" s="123"/>
      <c r="Y44" s="123"/>
      <c r="Z44" s="124"/>
      <c r="AA44" s="124"/>
      <c r="AB44" s="928"/>
      <c r="AC44" s="928"/>
      <c r="AD44" s="606"/>
      <c r="AE44" s="606"/>
      <c r="AF44" s="144">
        <f t="shared" si="31"/>
        <v>154.85714285714312</v>
      </c>
      <c r="AG44" s="602">
        <f t="shared" si="8"/>
        <v>1.0774285714285716</v>
      </c>
      <c r="AH44" s="960">
        <f>AG56</f>
        <v>1.012873406495634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2173.7142857142862</v>
      </c>
      <c r="O45" s="138">
        <f t="shared" si="34"/>
        <v>434.74285714285725</v>
      </c>
      <c r="P45" s="51">
        <f t="shared" si="35"/>
        <v>1</v>
      </c>
      <c r="Q45" s="139">
        <f t="shared" si="36"/>
        <v>-65.257142857142753</v>
      </c>
      <c r="R45" s="140">
        <f t="shared" si="30"/>
        <v>0.86948571428571453</v>
      </c>
      <c r="S45" s="943"/>
      <c r="T45" s="89">
        <v>0.15277777777777776</v>
      </c>
      <c r="U45" s="89">
        <v>0.17708333333333331</v>
      </c>
      <c r="V45" s="142">
        <v>5</v>
      </c>
      <c r="W45" s="143">
        <f t="shared" si="37"/>
        <v>34.999999999999993</v>
      </c>
      <c r="X45" s="123"/>
      <c r="Y45" s="123"/>
      <c r="Z45" s="124"/>
      <c r="AA45" s="124"/>
      <c r="AB45" s="928"/>
      <c r="AC45" s="928"/>
      <c r="AD45" s="606"/>
      <c r="AE45" s="606"/>
      <c r="AF45" s="144">
        <f t="shared" si="31"/>
        <v>173.71428571428623</v>
      </c>
      <c r="AG45" s="602">
        <f t="shared" si="8"/>
        <v>1.0868571428571432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1257</v>
      </c>
      <c r="H46" s="45">
        <f t="shared" ref="H46:H55" si="38">F46*G46</f>
        <v>39507.51</v>
      </c>
      <c r="I46" s="146"/>
      <c r="J46" s="136">
        <v>7</v>
      </c>
      <c r="K46" s="137">
        <v>1500</v>
      </c>
      <c r="L46" s="138">
        <f t="shared" si="32"/>
        <v>214.28571428571428</v>
      </c>
      <c r="M46" s="62">
        <v>7</v>
      </c>
      <c r="N46" s="137">
        <f t="shared" si="33"/>
        <v>1478.8235294117653</v>
      </c>
      <c r="O46" s="138">
        <f t="shared" si="34"/>
        <v>211.26050420168076</v>
      </c>
      <c r="P46" s="51">
        <f t="shared" si="35"/>
        <v>0</v>
      </c>
      <c r="Q46" s="139">
        <f t="shared" si="36"/>
        <v>-3.0252100840335174</v>
      </c>
      <c r="R46" s="140">
        <f t="shared" si="30"/>
        <v>0.98588235294117688</v>
      </c>
      <c r="S46" s="943"/>
      <c r="T46" s="89">
        <v>0.19097222222222221</v>
      </c>
      <c r="U46" s="89">
        <v>0.22638888888888886</v>
      </c>
      <c r="V46" s="142">
        <v>20</v>
      </c>
      <c r="W46" s="143">
        <f t="shared" si="37"/>
        <v>50.999999999999979</v>
      </c>
      <c r="X46" s="123">
        <v>0.18194444444444444</v>
      </c>
      <c r="Y46" s="123">
        <v>0.19027777777777777</v>
      </c>
      <c r="Z46" s="124"/>
      <c r="AA46" s="124"/>
      <c r="AB46" s="928"/>
      <c r="AC46" s="928"/>
      <c r="AD46" s="606"/>
      <c r="AE46" s="606"/>
      <c r="AF46" s="144">
        <f t="shared" si="31"/>
        <v>-21.176470588234679</v>
      </c>
      <c r="AG46" s="602">
        <f t="shared" si="8"/>
        <v>0.98588235294117688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148</v>
      </c>
      <c r="E47" s="148"/>
      <c r="F47" s="280">
        <v>11.86</v>
      </c>
      <c r="G47" s="137">
        <v>1184</v>
      </c>
      <c r="H47" s="45">
        <f t="shared" si="38"/>
        <v>14042.24</v>
      </c>
      <c r="I47" s="146"/>
      <c r="J47" s="136">
        <v>6</v>
      </c>
      <c r="K47" s="137">
        <v>1636</v>
      </c>
      <c r="L47" s="138">
        <f t="shared" si="32"/>
        <v>272.66666666666669</v>
      </c>
      <c r="M47" s="149">
        <v>6</v>
      </c>
      <c r="N47" s="137">
        <f t="shared" si="33"/>
        <v>1479.9999999999993</v>
      </c>
      <c r="O47" s="138">
        <f t="shared" si="34"/>
        <v>246.66666666666654</v>
      </c>
      <c r="P47" s="51">
        <f t="shared" si="35"/>
        <v>0</v>
      </c>
      <c r="Q47" s="139">
        <f t="shared" si="36"/>
        <v>-26.000000000000142</v>
      </c>
      <c r="R47" s="140">
        <f t="shared" si="30"/>
        <v>0.90464547677261564</v>
      </c>
      <c r="S47" s="943"/>
      <c r="T47" s="89">
        <v>0.23680555555555552</v>
      </c>
      <c r="U47" s="89">
        <v>0.27013888888888887</v>
      </c>
      <c r="V47" s="137">
        <v>15</v>
      </c>
      <c r="W47" s="143">
        <f t="shared" si="37"/>
        <v>48.000000000000028</v>
      </c>
      <c r="X47" s="123"/>
      <c r="Y47" s="123"/>
      <c r="Z47" s="124"/>
      <c r="AA47" s="124"/>
      <c r="AB47" s="928"/>
      <c r="AC47" s="928"/>
      <c r="AD47" s="606"/>
      <c r="AE47" s="606"/>
      <c r="AF47" s="144">
        <f t="shared" si="31"/>
        <v>-156.00000000000068</v>
      </c>
      <c r="AG47" s="602">
        <f t="shared" si="8"/>
        <v>0.90464547677261575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171</v>
      </c>
      <c r="E48" s="148"/>
      <c r="F48" s="280">
        <v>28.47</v>
      </c>
      <c r="G48" s="137">
        <v>600</v>
      </c>
      <c r="H48" s="45">
        <f t="shared" si="38"/>
        <v>17082</v>
      </c>
      <c r="I48" s="146"/>
      <c r="J48" s="136">
        <v>7</v>
      </c>
      <c r="K48" s="137">
        <v>1500</v>
      </c>
      <c r="L48" s="138">
        <f t="shared" si="32"/>
        <v>214.28571428571428</v>
      </c>
      <c r="M48" s="149">
        <v>7</v>
      </c>
      <c r="N48" s="137">
        <f t="shared" si="33"/>
        <v>1500.0000000000005</v>
      </c>
      <c r="O48" s="138">
        <f t="shared" si="34"/>
        <v>214.28571428571436</v>
      </c>
      <c r="P48" s="51">
        <f t="shared" si="35"/>
        <v>0</v>
      </c>
      <c r="Q48" s="139">
        <f t="shared" si="36"/>
        <v>0</v>
      </c>
      <c r="R48" s="140">
        <f t="shared" si="30"/>
        <v>1.0000000000000004</v>
      </c>
      <c r="S48" s="943"/>
      <c r="T48" s="89">
        <v>0.28055555555555556</v>
      </c>
      <c r="U48" s="89">
        <v>0.29722222222222222</v>
      </c>
      <c r="V48" s="134">
        <v>15</v>
      </c>
      <c r="W48" s="143">
        <f t="shared" si="37"/>
        <v>23.999999999999993</v>
      </c>
      <c r="X48" s="123"/>
      <c r="Y48" s="123"/>
      <c r="Z48" s="124"/>
      <c r="AA48" s="124"/>
      <c r="AB48" s="928"/>
      <c r="AC48" s="928"/>
      <c r="AD48" s="606"/>
      <c r="AE48" s="606"/>
      <c r="AF48" s="144">
        <f t="shared" si="31"/>
        <v>0</v>
      </c>
      <c r="AG48" s="602">
        <f t="shared" si="8"/>
        <v>1.0000000000000002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3897.92</v>
      </c>
      <c r="H49" s="45">
        <f t="shared" si="38"/>
        <v>39330.012799999997</v>
      </c>
      <c r="I49" s="146"/>
      <c r="J49" s="136">
        <v>6</v>
      </c>
      <c r="K49" s="137">
        <v>1500</v>
      </c>
      <c r="L49" s="138">
        <f t="shared" si="32"/>
        <v>250</v>
      </c>
      <c r="M49" s="149">
        <v>6</v>
      </c>
      <c r="N49" s="137">
        <f t="shared" si="33"/>
        <v>1499.2</v>
      </c>
      <c r="O49" s="138">
        <f t="shared" si="34"/>
        <v>249.86666666666667</v>
      </c>
      <c r="P49" s="51">
        <f t="shared" si="35"/>
        <v>0</v>
      </c>
      <c r="Q49" s="139">
        <f t="shared" si="36"/>
        <v>-0.13333333333332575</v>
      </c>
      <c r="R49" s="140">
        <f t="shared" si="30"/>
        <v>0.99946666666666673</v>
      </c>
      <c r="S49" s="943"/>
      <c r="T49" s="89">
        <v>0.31805555555555554</v>
      </c>
      <c r="U49" s="89">
        <v>0.42638888888888887</v>
      </c>
      <c r="V49" s="134">
        <v>30</v>
      </c>
      <c r="W49" s="143">
        <f t="shared" si="37"/>
        <v>156</v>
      </c>
      <c r="X49" s="152">
        <v>0.30138888888888887</v>
      </c>
      <c r="Y49" s="152">
        <v>0.31666666666666665</v>
      </c>
      <c r="Z49" s="153"/>
      <c r="AA49" s="124"/>
      <c r="AB49" s="928"/>
      <c r="AC49" s="928"/>
      <c r="AD49" s="606"/>
      <c r="AE49" s="606"/>
      <c r="AF49" s="144">
        <f t="shared" si="31"/>
        <v>-0.79999999999995453</v>
      </c>
      <c r="AG49" s="602">
        <f t="shared" si="8"/>
        <v>0.99946666666666673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4347.6799999999994</v>
      </c>
      <c r="H50" s="45">
        <f t="shared" si="38"/>
        <v>43868.091199999995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1499.1999999999994</v>
      </c>
      <c r="O50" s="138">
        <f t="shared" si="34"/>
        <v>249.86666666666656</v>
      </c>
      <c r="P50" s="51">
        <f t="shared" si="35"/>
        <v>0</v>
      </c>
      <c r="Q50" s="139">
        <f t="shared" si="36"/>
        <v>-0.13333333333343944</v>
      </c>
      <c r="R50" s="140">
        <f t="shared" si="30"/>
        <v>0.99946666666666628</v>
      </c>
      <c r="S50" s="943"/>
      <c r="T50" s="89">
        <v>0.44722222222222219</v>
      </c>
      <c r="U50" s="89">
        <v>0.56805555555555554</v>
      </c>
      <c r="V50" s="134">
        <v>30</v>
      </c>
      <c r="W50" s="143">
        <f t="shared" si="37"/>
        <v>174.00000000000003</v>
      </c>
      <c r="X50" s="152">
        <v>0.43055555555555558</v>
      </c>
      <c r="Y50" s="152">
        <v>0.4458333333333333</v>
      </c>
      <c r="Z50" s="153"/>
      <c r="AA50" s="153"/>
      <c r="AB50" s="928"/>
      <c r="AC50" s="928"/>
      <c r="AD50" s="606"/>
      <c r="AE50" s="606"/>
      <c r="AF50" s="144">
        <f t="shared" si="31"/>
        <v>-0.80000000000063665</v>
      </c>
      <c r="AG50" s="602">
        <f t="shared" si="8"/>
        <v>0.99946666666666628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8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7"/>
        <v>0</v>
      </c>
      <c r="X51" s="152"/>
      <c r="Y51" s="152"/>
      <c r="Z51" s="153"/>
      <c r="AA51" s="153"/>
      <c r="AB51" s="928"/>
      <c r="AC51" s="928"/>
      <c r="AD51" s="606"/>
      <c r="AE51" s="606"/>
      <c r="AF51" s="144">
        <f t="shared" si="31"/>
        <v>0</v>
      </c>
      <c r="AG51" s="602" t="e">
        <f t="shared" si="8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8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928"/>
      <c r="AC52" s="928"/>
      <c r="AD52" s="606"/>
      <c r="AE52" s="606"/>
      <c r="AF52" s="144">
        <f t="shared" si="31"/>
        <v>0</v>
      </c>
      <c r="AG52" s="602" t="e">
        <f t="shared" si="8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8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00"/>
      <c r="S53" s="943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928"/>
      <c r="AC53" s="928"/>
      <c r="AD53" s="606"/>
      <c r="AE53" s="606"/>
      <c r="AF53" s="144">
        <f t="shared" si="31"/>
        <v>0</v>
      </c>
      <c r="AG53" s="602" t="e">
        <f t="shared" si="8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8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00"/>
      <c r="S54" s="943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928"/>
      <c r="AC54" s="928"/>
      <c r="AD54" s="606"/>
      <c r="AE54" s="606"/>
      <c r="AF54" s="144">
        <f t="shared" si="31"/>
        <v>0</v>
      </c>
      <c r="AG54" s="602" t="e">
        <f t="shared" si="8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8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0"/>
      <c r="S55" s="943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928"/>
      <c r="AC55" s="928"/>
      <c r="AD55" s="606"/>
      <c r="AE55" s="606"/>
      <c r="AF55" s="144"/>
      <c r="AG55" s="602"/>
      <c r="AH55" s="960"/>
    </row>
    <row r="56" spans="1:34" ht="19.2" customHeight="1">
      <c r="A56" s="968"/>
      <c r="B56" s="157">
        <v>0</v>
      </c>
      <c r="C56" s="265" t="s">
        <v>950</v>
      </c>
      <c r="D56" s="965" t="s">
        <v>842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f t="shared" ref="L56:O56" si="39">AVERAGE(L44:L55)</f>
        <v>314.46258503401361</v>
      </c>
      <c r="M56" s="101">
        <f t="shared" si="39"/>
        <v>6</v>
      </c>
      <c r="N56" s="101">
        <f t="shared" si="39"/>
        <v>1683.6849939975993</v>
      </c>
      <c r="O56" s="104">
        <f t="shared" si="39"/>
        <v>291.09435774309725</v>
      </c>
      <c r="P56" s="158">
        <f>M56-J56</f>
        <v>0.28571428571428559</v>
      </c>
      <c r="Q56" s="117">
        <f>N56-K56</f>
        <v>21.399279711885129</v>
      </c>
      <c r="R56" s="159">
        <f t="shared" ref="R56:R61" si="40">O56/L56</f>
        <v>0.92568836992677916</v>
      </c>
      <c r="S56" s="943"/>
      <c r="T56" s="160"/>
      <c r="U56" s="160"/>
      <c r="V56" s="595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21.399279711885129</v>
      </c>
      <c r="AG56" s="600">
        <f>N56/K56</f>
        <v>1.012873406495634</v>
      </c>
      <c r="AH56" s="960"/>
    </row>
    <row r="57" spans="1:34" ht="19.2" customHeight="1">
      <c r="A57" s="955" t="s">
        <v>951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906</v>
      </c>
      <c r="H57" s="84">
        <f t="shared" ref="H57:H66" si="41">F57*G57</f>
        <v>25603.56</v>
      </c>
      <c r="I57" s="606"/>
      <c r="J57" s="87">
        <v>7</v>
      </c>
      <c r="K57" s="57">
        <v>1500</v>
      </c>
      <c r="L57" s="86">
        <f t="shared" ref="L57:L61" si="42">K57/J57</f>
        <v>214.28571428571428</v>
      </c>
      <c r="M57" s="596">
        <v>7</v>
      </c>
      <c r="N57" s="57">
        <f t="shared" ref="N57:N61" si="43">G57/W57*60</f>
        <v>1469.1891891891896</v>
      </c>
      <c r="O57" s="86">
        <f t="shared" ref="O57:O61" si="44">N57/M57</f>
        <v>209.88416988416995</v>
      </c>
      <c r="P57" s="165">
        <f t="shared" ref="P57:P61" si="45">M57-J57</f>
        <v>0</v>
      </c>
      <c r="Q57" s="49">
        <f t="shared" ref="Q57:Q61" si="46">O57-L57</f>
        <v>-4.4015444015443279</v>
      </c>
      <c r="R57" s="597">
        <f t="shared" si="40"/>
        <v>0.97945945945945978</v>
      </c>
      <c r="S57" s="943">
        <f>R69</f>
        <v>0.99380222007722008</v>
      </c>
      <c r="T57" s="50">
        <v>0.125</v>
      </c>
      <c r="U57" s="50">
        <v>0.15069444444444444</v>
      </c>
      <c r="V57" s="593">
        <v>5</v>
      </c>
      <c r="W57" s="590">
        <f>(U57-T57)*24*60</f>
        <v>36.999999999999986</v>
      </c>
      <c r="X57" s="53"/>
      <c r="Y57" s="53"/>
      <c r="Z57" s="54"/>
      <c r="AA57" s="54"/>
      <c r="AB57" s="928"/>
      <c r="AC57" s="928"/>
      <c r="AD57" s="606"/>
      <c r="AE57" s="606"/>
      <c r="AF57" s="48">
        <f t="shared" si="7"/>
        <v>-30.810810810810381</v>
      </c>
      <c r="AG57" s="601">
        <f t="shared" si="8"/>
        <v>0.97945945945945978</v>
      </c>
      <c r="AH57" s="942">
        <f>AG69</f>
        <v>0.99342459030459029</v>
      </c>
    </row>
    <row r="58" spans="1:34" ht="19.2" customHeight="1">
      <c r="A58" s="956"/>
      <c r="B58" s="121" t="s">
        <v>103</v>
      </c>
      <c r="C58" s="606"/>
      <c r="D58" s="42" t="s">
        <v>67</v>
      </c>
      <c r="E58" s="43"/>
      <c r="F58" s="273">
        <v>27.88</v>
      </c>
      <c r="G58" s="44">
        <v>2784</v>
      </c>
      <c r="H58" s="45">
        <f t="shared" si="41"/>
        <v>77617.919999999998</v>
      </c>
      <c r="I58" s="593"/>
      <c r="J58" s="46">
        <v>7</v>
      </c>
      <c r="K58" s="44">
        <v>1500</v>
      </c>
      <c r="L58" s="86">
        <f t="shared" si="42"/>
        <v>214.28571428571428</v>
      </c>
      <c r="M58" s="591">
        <v>7</v>
      </c>
      <c r="N58" s="44">
        <f t="shared" si="43"/>
        <v>1491.4285714285716</v>
      </c>
      <c r="O58" s="47">
        <f t="shared" si="44"/>
        <v>213.06122448979593</v>
      </c>
      <c r="P58" s="165">
        <f t="shared" si="45"/>
        <v>0</v>
      </c>
      <c r="Q58" s="49">
        <f t="shared" si="46"/>
        <v>-1.2244897959183447</v>
      </c>
      <c r="R58" s="597">
        <f t="shared" si="40"/>
        <v>0.99428571428571444</v>
      </c>
      <c r="S58" s="943"/>
      <c r="T58" s="50">
        <v>0.16458333333333333</v>
      </c>
      <c r="U58" s="50">
        <v>0.24236111111111111</v>
      </c>
      <c r="V58" s="593">
        <v>20</v>
      </c>
      <c r="W58" s="590">
        <f>(U58-T58)*24*60</f>
        <v>112</v>
      </c>
      <c r="X58" s="53">
        <v>0.15555555555555556</v>
      </c>
      <c r="Y58" s="53">
        <v>0.16388888888888889</v>
      </c>
      <c r="Z58" s="54"/>
      <c r="AA58" s="54"/>
      <c r="AB58" s="961"/>
      <c r="AC58" s="962"/>
      <c r="AD58" s="606"/>
      <c r="AE58" s="606"/>
      <c r="AF58" s="48">
        <f t="shared" si="7"/>
        <v>-8.5714285714284415</v>
      </c>
      <c r="AG58" s="597">
        <f t="shared" si="8"/>
        <v>0.99428571428571433</v>
      </c>
      <c r="AH58" s="943"/>
    </row>
    <row r="59" spans="1:34" ht="19.2" customHeight="1">
      <c r="A59" s="956"/>
      <c r="B59" s="121" t="s">
        <v>103</v>
      </c>
      <c r="C59" s="606"/>
      <c r="D59" s="42" t="s">
        <v>68</v>
      </c>
      <c r="E59" s="43"/>
      <c r="F59" s="273">
        <v>28</v>
      </c>
      <c r="G59" s="44">
        <v>2685</v>
      </c>
      <c r="H59" s="45">
        <f t="shared" si="41"/>
        <v>75180</v>
      </c>
      <c r="I59" s="593"/>
      <c r="J59" s="46">
        <v>7</v>
      </c>
      <c r="K59" s="44">
        <v>1500</v>
      </c>
      <c r="L59" s="86">
        <f t="shared" si="42"/>
        <v>214.28571428571428</v>
      </c>
      <c r="M59" s="591">
        <v>7</v>
      </c>
      <c r="N59" s="44">
        <f t="shared" si="43"/>
        <v>1491.6666666666665</v>
      </c>
      <c r="O59" s="47">
        <f t="shared" si="44"/>
        <v>213.09523809523807</v>
      </c>
      <c r="P59" s="165">
        <f t="shared" si="45"/>
        <v>0</v>
      </c>
      <c r="Q59" s="49">
        <f t="shared" si="46"/>
        <v>-1.190476190476204</v>
      </c>
      <c r="R59" s="597">
        <f t="shared" si="40"/>
        <v>0.99444444444444435</v>
      </c>
      <c r="S59" s="943"/>
      <c r="T59" s="50">
        <v>0.25972222222222224</v>
      </c>
      <c r="U59" s="50">
        <v>0.33472222222222225</v>
      </c>
      <c r="V59" s="142">
        <v>25</v>
      </c>
      <c r="W59" s="590">
        <f t="shared" ref="W59:W69" si="47">(U59-T59)*24*60</f>
        <v>108.00000000000001</v>
      </c>
      <c r="X59" s="53">
        <v>0.24652777777777779</v>
      </c>
      <c r="Y59" s="53">
        <v>0.25833333333333336</v>
      </c>
      <c r="Z59" s="54"/>
      <c r="AA59" s="54"/>
      <c r="AB59" s="928"/>
      <c r="AC59" s="928"/>
      <c r="AD59" s="606"/>
      <c r="AE59" s="606"/>
      <c r="AF59" s="48">
        <f t="shared" si="7"/>
        <v>-8.3333333333334849</v>
      </c>
      <c r="AG59" s="597">
        <f t="shared" si="8"/>
        <v>0.99444444444444435</v>
      </c>
      <c r="AH59" s="943"/>
    </row>
    <row r="60" spans="1:34" ht="19.2" customHeight="1">
      <c r="A60" s="956"/>
      <c r="B60" s="121" t="s">
        <v>105</v>
      </c>
      <c r="C60" s="606"/>
      <c r="D60" s="42" t="s">
        <v>64</v>
      </c>
      <c r="E60" s="43"/>
      <c r="F60" s="273">
        <v>10.09</v>
      </c>
      <c r="G60" s="44">
        <v>3448.1600000000003</v>
      </c>
      <c r="H60" s="45">
        <f t="shared" si="41"/>
        <v>34791.934400000006</v>
      </c>
      <c r="I60" s="593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1499.2</v>
      </c>
      <c r="O60" s="47">
        <f t="shared" si="44"/>
        <v>249.86666666666667</v>
      </c>
      <c r="P60" s="165">
        <f t="shared" si="45"/>
        <v>0</v>
      </c>
      <c r="Q60" s="49">
        <f t="shared" si="46"/>
        <v>-0.13333333333332575</v>
      </c>
      <c r="R60" s="597">
        <f t="shared" si="40"/>
        <v>0.99946666666666673</v>
      </c>
      <c r="S60" s="943"/>
      <c r="T60" s="50">
        <v>0.35555555555555557</v>
      </c>
      <c r="U60" s="50">
        <v>0.4513888888888889</v>
      </c>
      <c r="V60" s="142">
        <v>30</v>
      </c>
      <c r="W60" s="590">
        <f t="shared" si="47"/>
        <v>138</v>
      </c>
      <c r="X60" s="53">
        <v>0.33888888888888885</v>
      </c>
      <c r="Y60" s="53">
        <v>0.35416666666666669</v>
      </c>
      <c r="Z60" s="54"/>
      <c r="AA60" s="54"/>
      <c r="AB60" s="928"/>
      <c r="AC60" s="928"/>
      <c r="AD60" s="606"/>
      <c r="AE60" s="606"/>
      <c r="AF60" s="48">
        <f t="shared" si="7"/>
        <v>-0.79999999999995453</v>
      </c>
      <c r="AG60" s="601">
        <f t="shared" si="8"/>
        <v>0.99946666666666673</v>
      </c>
      <c r="AH60" s="943"/>
    </row>
    <row r="61" spans="1:34" ht="19.2" customHeight="1">
      <c r="A61" s="956"/>
      <c r="B61" s="121" t="s">
        <v>105</v>
      </c>
      <c r="C61" s="606"/>
      <c r="D61" s="42" t="s">
        <v>64</v>
      </c>
      <c r="E61" s="43"/>
      <c r="F61" s="273">
        <v>10.09</v>
      </c>
      <c r="G61" s="44">
        <v>3448.1600000000003</v>
      </c>
      <c r="H61" s="45">
        <f t="shared" si="41"/>
        <v>34791.934400000006</v>
      </c>
      <c r="I61" s="593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1499.2</v>
      </c>
      <c r="O61" s="47">
        <f t="shared" si="44"/>
        <v>249.86666666666667</v>
      </c>
      <c r="P61" s="165">
        <f t="shared" si="45"/>
        <v>0</v>
      </c>
      <c r="Q61" s="49">
        <f t="shared" si="46"/>
        <v>-0.13333333333332575</v>
      </c>
      <c r="R61" s="597">
        <f t="shared" si="40"/>
        <v>0.99946666666666673</v>
      </c>
      <c r="S61" s="943"/>
      <c r="T61" s="50">
        <v>0.47222222222222221</v>
      </c>
      <c r="U61" s="50">
        <v>0.56805555555555554</v>
      </c>
      <c r="V61" s="142">
        <v>30</v>
      </c>
      <c r="W61" s="590">
        <f t="shared" si="47"/>
        <v>138</v>
      </c>
      <c r="X61" s="53">
        <v>0.45555555555555555</v>
      </c>
      <c r="Y61" s="53">
        <v>0.47083333333333338</v>
      </c>
      <c r="Z61" s="54"/>
      <c r="AA61" s="54"/>
      <c r="AB61" s="928"/>
      <c r="AC61" s="928"/>
      <c r="AD61" s="606"/>
      <c r="AE61" s="606"/>
      <c r="AF61" s="48">
        <f t="shared" si="7"/>
        <v>-0.79999999999995453</v>
      </c>
      <c r="AG61" s="597">
        <f t="shared" si="8"/>
        <v>0.99946666666666673</v>
      </c>
      <c r="AH61" s="943"/>
    </row>
    <row r="62" spans="1:34" ht="19.2" customHeight="1">
      <c r="A62" s="956"/>
      <c r="B62" s="121">
        <v>0</v>
      </c>
      <c r="C62" s="606"/>
      <c r="D62" s="42"/>
      <c r="E62" s="43"/>
      <c r="F62" s="273" t="s">
        <v>106</v>
      </c>
      <c r="G62" s="134"/>
      <c r="H62" s="45">
        <f t="shared" si="41"/>
        <v>0</v>
      </c>
      <c r="I62" s="593"/>
      <c r="J62" s="46"/>
      <c r="K62" s="44"/>
      <c r="L62" s="86"/>
      <c r="M62" s="62"/>
      <c r="N62" s="44"/>
      <c r="O62" s="47"/>
      <c r="P62" s="165"/>
      <c r="Q62" s="49"/>
      <c r="R62" s="597"/>
      <c r="S62" s="943"/>
      <c r="T62" s="166"/>
      <c r="U62" s="166"/>
      <c r="V62" s="142"/>
      <c r="W62" s="590">
        <f t="shared" si="47"/>
        <v>0</v>
      </c>
      <c r="X62" s="53"/>
      <c r="Y62" s="53"/>
      <c r="Z62" s="54"/>
      <c r="AA62" s="54"/>
      <c r="AB62" s="928"/>
      <c r="AC62" s="928"/>
      <c r="AD62" s="606"/>
      <c r="AE62" s="606"/>
      <c r="AF62" s="48">
        <f t="shared" si="7"/>
        <v>0</v>
      </c>
      <c r="AG62" s="597" t="e">
        <f t="shared" si="8"/>
        <v>#DIV/0!</v>
      </c>
      <c r="AH62" s="943"/>
    </row>
    <row r="63" spans="1:34" ht="19.2" customHeight="1">
      <c r="A63" s="956"/>
      <c r="B63" s="121">
        <v>0</v>
      </c>
      <c r="C63" s="606"/>
      <c r="D63" s="42"/>
      <c r="E63" s="43"/>
      <c r="F63" s="273" t="s">
        <v>106</v>
      </c>
      <c r="G63" s="134"/>
      <c r="H63" s="45">
        <f t="shared" si="41"/>
        <v>0</v>
      </c>
      <c r="I63" s="593"/>
      <c r="J63" s="46"/>
      <c r="K63" s="44"/>
      <c r="L63" s="86"/>
      <c r="M63" s="62" t="s">
        <v>15</v>
      </c>
      <c r="N63" s="44"/>
      <c r="O63" s="47"/>
      <c r="P63" s="165"/>
      <c r="Q63" s="49"/>
      <c r="R63" s="597"/>
      <c r="S63" s="943"/>
      <c r="T63" s="166"/>
      <c r="U63" s="166"/>
      <c r="V63" s="142"/>
      <c r="W63" s="590">
        <f t="shared" si="47"/>
        <v>0</v>
      </c>
      <c r="X63" s="53"/>
      <c r="Y63" s="53"/>
      <c r="Z63" s="54"/>
      <c r="AA63" s="54"/>
      <c r="AB63" s="928"/>
      <c r="AC63" s="928"/>
      <c r="AD63" s="606"/>
      <c r="AE63" s="606"/>
      <c r="AF63" s="48">
        <f t="shared" si="7"/>
        <v>0</v>
      </c>
      <c r="AG63" s="601" t="e">
        <f t="shared" si="8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41"/>
        <v>0</v>
      </c>
      <c r="I64" s="593"/>
      <c r="J64" s="167"/>
      <c r="K64" s="61"/>
      <c r="L64" s="86"/>
      <c r="M64" s="62"/>
      <c r="N64" s="44"/>
      <c r="O64" s="47"/>
      <c r="P64" s="165"/>
      <c r="Q64" s="49"/>
      <c r="R64" s="597"/>
      <c r="S64" s="943"/>
      <c r="T64" s="166"/>
      <c r="U64" s="166"/>
      <c r="V64" s="142"/>
      <c r="W64" s="590">
        <f t="shared" si="47"/>
        <v>0</v>
      </c>
      <c r="X64" s="593"/>
      <c r="Y64" s="593"/>
      <c r="Z64" s="54"/>
      <c r="AA64" s="54"/>
      <c r="AB64" s="928"/>
      <c r="AC64" s="928"/>
      <c r="AD64" s="606"/>
      <c r="AE64" s="606"/>
      <c r="AF64" s="48">
        <f t="shared" si="7"/>
        <v>0</v>
      </c>
      <c r="AG64" s="597" t="e">
        <f t="shared" si="8"/>
        <v>#DIV/0!</v>
      </c>
      <c r="AH64" s="943"/>
    </row>
    <row r="65" spans="1:34" ht="19.2" customHeight="1">
      <c r="A65" s="957"/>
      <c r="B65" s="97">
        <v>0</v>
      </c>
      <c r="C65" s="603"/>
      <c r="D65" s="42"/>
      <c r="E65" s="43"/>
      <c r="F65" s="273" t="s">
        <v>106</v>
      </c>
      <c r="G65" s="134"/>
      <c r="H65" s="45">
        <f t="shared" si="41"/>
        <v>0</v>
      </c>
      <c r="I65" s="593"/>
      <c r="J65" s="167"/>
      <c r="K65" s="61"/>
      <c r="L65" s="86"/>
      <c r="M65" s="62"/>
      <c r="N65" s="61"/>
      <c r="O65" s="77"/>
      <c r="P65" s="48"/>
      <c r="Q65" s="49"/>
      <c r="R65" s="597"/>
      <c r="S65" s="943"/>
      <c r="T65" s="166"/>
      <c r="U65" s="166"/>
      <c r="V65" s="142"/>
      <c r="W65" s="590">
        <f t="shared" si="47"/>
        <v>0</v>
      </c>
      <c r="X65" s="593"/>
      <c r="Y65" s="593"/>
      <c r="Z65" s="54"/>
      <c r="AA65" s="54"/>
      <c r="AB65" s="928"/>
      <c r="AC65" s="928"/>
      <c r="AD65" s="606"/>
      <c r="AE65" s="606"/>
      <c r="AF65" s="48">
        <f t="shared" si="7"/>
        <v>0</v>
      </c>
      <c r="AG65" s="597" t="e">
        <f t="shared" si="8"/>
        <v>#DIV/0!</v>
      </c>
      <c r="AH65" s="943"/>
    </row>
    <row r="66" spans="1:34" ht="19.2" customHeight="1">
      <c r="A66" s="957"/>
      <c r="B66" s="97">
        <v>0</v>
      </c>
      <c r="C66" s="603"/>
      <c r="D66" s="42"/>
      <c r="E66" s="43"/>
      <c r="F66" s="273" t="s">
        <v>106</v>
      </c>
      <c r="G66" s="134"/>
      <c r="H66" s="45">
        <f t="shared" si="41"/>
        <v>0</v>
      </c>
      <c r="I66" s="593"/>
      <c r="J66" s="167"/>
      <c r="K66" s="61"/>
      <c r="L66" s="86"/>
      <c r="M66" s="62"/>
      <c r="N66" s="61"/>
      <c r="O66" s="77"/>
      <c r="P66" s="48"/>
      <c r="Q66" s="49"/>
      <c r="R66" s="597"/>
      <c r="S66" s="943"/>
      <c r="T66" s="166"/>
      <c r="U66" s="166"/>
      <c r="V66" s="142"/>
      <c r="W66" s="590">
        <f t="shared" si="47"/>
        <v>0</v>
      </c>
      <c r="X66" s="593"/>
      <c r="Y66" s="593"/>
      <c r="Z66" s="54"/>
      <c r="AA66" s="54"/>
      <c r="AB66" s="928"/>
      <c r="AC66" s="928"/>
      <c r="AD66" s="606"/>
      <c r="AE66" s="606"/>
      <c r="AF66" s="48">
        <f t="shared" si="7"/>
        <v>0</v>
      </c>
      <c r="AG66" s="601" t="e">
        <f t="shared" si="8"/>
        <v>#DIV/0!</v>
      </c>
      <c r="AH66" s="943"/>
    </row>
    <row r="67" spans="1:34" ht="19.2" customHeight="1">
      <c r="A67" s="957"/>
      <c r="B67" s="97">
        <v>0</v>
      </c>
      <c r="C67" s="603"/>
      <c r="D67" s="42"/>
      <c r="E67" s="43"/>
      <c r="F67" s="273" t="s">
        <v>106</v>
      </c>
      <c r="G67" s="134"/>
      <c r="H67" s="45">
        <f>F67*G67</f>
        <v>0</v>
      </c>
      <c r="I67" s="593"/>
      <c r="J67" s="167"/>
      <c r="K67" s="61"/>
      <c r="L67" s="86"/>
      <c r="M67" s="62"/>
      <c r="N67" s="61"/>
      <c r="O67" s="77"/>
      <c r="P67" s="48"/>
      <c r="Q67" s="49"/>
      <c r="R67" s="597"/>
      <c r="S67" s="943"/>
      <c r="T67" s="166"/>
      <c r="U67" s="166"/>
      <c r="V67" s="142"/>
      <c r="W67" s="590">
        <f t="shared" si="47"/>
        <v>0</v>
      </c>
      <c r="X67" s="593"/>
      <c r="Y67" s="593"/>
      <c r="Z67" s="54"/>
      <c r="AA67" s="54"/>
      <c r="AB67" s="928"/>
      <c r="AC67" s="928"/>
      <c r="AD67" s="606"/>
      <c r="AE67" s="606"/>
      <c r="AF67" s="48">
        <f t="shared" si="7"/>
        <v>0</v>
      </c>
      <c r="AG67" s="597" t="e">
        <f t="shared" si="8"/>
        <v>#DIV/0!</v>
      </c>
      <c r="AH67" s="943"/>
    </row>
    <row r="68" spans="1:34" ht="19.2" customHeight="1">
      <c r="A68" s="957"/>
      <c r="B68" s="593">
        <v>0</v>
      </c>
      <c r="C68" s="603"/>
      <c r="D68" s="42"/>
      <c r="E68" s="43"/>
      <c r="F68" s="280" t="s">
        <v>106</v>
      </c>
      <c r="G68" s="134"/>
      <c r="H68" s="45">
        <f>F68*G68</f>
        <v>0</v>
      </c>
      <c r="I68" s="593"/>
      <c r="J68" s="167"/>
      <c r="K68" s="61"/>
      <c r="L68" s="86"/>
      <c r="M68" s="62"/>
      <c r="N68" s="61"/>
      <c r="O68" s="77"/>
      <c r="P68" s="48"/>
      <c r="Q68" s="49"/>
      <c r="R68" s="597"/>
      <c r="S68" s="943"/>
      <c r="T68" s="166"/>
      <c r="U68" s="166"/>
      <c r="V68" s="142"/>
      <c r="W68" s="590">
        <f t="shared" si="47"/>
        <v>0</v>
      </c>
      <c r="X68" s="593"/>
      <c r="Y68" s="593"/>
      <c r="Z68" s="54"/>
      <c r="AA68" s="54"/>
      <c r="AB68" s="928"/>
      <c r="AC68" s="928"/>
      <c r="AD68" s="606"/>
      <c r="AE68" s="606"/>
      <c r="AF68" s="48"/>
      <c r="AG68" s="597"/>
      <c r="AH68" s="943"/>
    </row>
    <row r="69" spans="1:34" ht="19.2" customHeight="1">
      <c r="A69" s="957"/>
      <c r="B69" s="168">
        <v>0</v>
      </c>
      <c r="C69" s="6" t="s">
        <v>952</v>
      </c>
      <c r="D69" s="924" t="s">
        <v>842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1490.1368854568855</v>
      </c>
      <c r="O69" s="73">
        <f t="shared" si="48"/>
        <v>227.15479316050747</v>
      </c>
      <c r="P69" s="48">
        <f>M69-J69</f>
        <v>0</v>
      </c>
      <c r="Q69" s="49">
        <f>N69-K69</f>
        <v>-9.8631145431145342</v>
      </c>
      <c r="R69" s="172">
        <f t="shared" ref="R69:R75" si="49">O69/L69</f>
        <v>0.99380222007722008</v>
      </c>
      <c r="S69" s="943"/>
      <c r="T69" s="141"/>
      <c r="U69" s="141"/>
      <c r="V69" s="44"/>
      <c r="W69" s="590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0</v>
      </c>
      <c r="AF69" s="48">
        <f t="shared" si="7"/>
        <v>-9.8631145431145342</v>
      </c>
      <c r="AG69" s="597">
        <f t="shared" si="8"/>
        <v>0.99342459030459029</v>
      </c>
      <c r="AH69" s="943"/>
    </row>
    <row r="70" spans="1:34" ht="19.2" customHeight="1">
      <c r="A70" s="958" t="s">
        <v>953</v>
      </c>
      <c r="B70" s="593" t="s">
        <v>105</v>
      </c>
      <c r="C70" s="97"/>
      <c r="D70" s="42" t="s">
        <v>115</v>
      </c>
      <c r="E70" s="43"/>
      <c r="F70" s="273">
        <v>54.09</v>
      </c>
      <c r="G70" s="57">
        <v>408.6</v>
      </c>
      <c r="H70" s="45">
        <f>F70*G70</f>
        <v>22101.174000000003</v>
      </c>
      <c r="I70" s="593"/>
      <c r="J70" s="46">
        <v>16</v>
      </c>
      <c r="K70" s="44">
        <v>1500</v>
      </c>
      <c r="L70" s="47">
        <f t="shared" ref="L70:L75" si="50">K70/J70</f>
        <v>93.75</v>
      </c>
      <c r="M70" s="591">
        <v>16</v>
      </c>
      <c r="N70" s="44">
        <f t="shared" ref="N70:N75" si="51">G70/W70*60</f>
        <v>1361.9999999999991</v>
      </c>
      <c r="O70" s="47">
        <f t="shared" ref="O70:O75" si="52">N70/M70</f>
        <v>85.124999999999943</v>
      </c>
      <c r="P70" s="48">
        <f t="shared" ref="P70:P75" si="53">M70-J70</f>
        <v>0</v>
      </c>
      <c r="Q70" s="49">
        <f t="shared" ref="Q70:Q75" si="54">O70-L70</f>
        <v>-8.6250000000000568</v>
      </c>
      <c r="R70" s="597">
        <f t="shared" si="49"/>
        <v>0.90799999999999936</v>
      </c>
      <c r="S70" s="943">
        <f>R82</f>
        <v>0.92702286737118689</v>
      </c>
      <c r="T70" s="50">
        <v>0.25</v>
      </c>
      <c r="U70" s="50">
        <v>0.26250000000000001</v>
      </c>
      <c r="V70" s="593">
        <v>5</v>
      </c>
      <c r="W70" s="590">
        <f>(U70-T70)*24*60</f>
        <v>18.000000000000014</v>
      </c>
      <c r="X70" s="593"/>
      <c r="Y70" s="593"/>
      <c r="Z70" s="54"/>
      <c r="AA70" s="54"/>
      <c r="AB70" s="928"/>
      <c r="AC70" s="928"/>
      <c r="AD70" s="606"/>
      <c r="AE70" s="606"/>
      <c r="AF70" s="48">
        <f t="shared" si="7"/>
        <v>-138.00000000000091</v>
      </c>
      <c r="AG70" s="597">
        <f t="shared" si="8"/>
        <v>0.90799999999999936</v>
      </c>
      <c r="AH70" s="943">
        <f>AG82</f>
        <v>0.92654317951888454</v>
      </c>
    </row>
    <row r="71" spans="1:34" ht="19.2" customHeight="1">
      <c r="A71" s="958"/>
      <c r="B71" s="593" t="s">
        <v>101</v>
      </c>
      <c r="C71" s="41"/>
      <c r="D71" s="173" t="s">
        <v>183</v>
      </c>
      <c r="E71" s="43"/>
      <c r="F71" s="273">
        <v>65.27</v>
      </c>
      <c r="G71" s="44">
        <v>533</v>
      </c>
      <c r="H71" s="45">
        <f>F71*G71</f>
        <v>34788.909999999996</v>
      </c>
      <c r="I71" s="593"/>
      <c r="J71" s="46">
        <v>18</v>
      </c>
      <c r="K71" s="174">
        <v>1440</v>
      </c>
      <c r="L71" s="47">
        <f t="shared" si="50"/>
        <v>80</v>
      </c>
      <c r="M71" s="596">
        <v>18</v>
      </c>
      <c r="N71" s="44">
        <f t="shared" si="51"/>
        <v>1332.5000000000005</v>
      </c>
      <c r="O71" s="47">
        <f t="shared" si="52"/>
        <v>74.0277777777778</v>
      </c>
      <c r="P71" s="48">
        <f t="shared" si="53"/>
        <v>0</v>
      </c>
      <c r="Q71" s="49">
        <f t="shared" si="54"/>
        <v>-5.9722222222222001</v>
      </c>
      <c r="R71" s="597">
        <f t="shared" si="49"/>
        <v>0.92534722222222254</v>
      </c>
      <c r="S71" s="943"/>
      <c r="T71" s="50">
        <v>0.2673611111111111</v>
      </c>
      <c r="U71" s="50">
        <v>0.28402777777777777</v>
      </c>
      <c r="V71" s="593">
        <v>7</v>
      </c>
      <c r="W71" s="590">
        <f t="shared" ref="W71:W81" si="55">(U71-T71)*24*60</f>
        <v>23.999999999999993</v>
      </c>
      <c r="X71" s="53"/>
      <c r="Y71" s="53"/>
      <c r="Z71" s="54"/>
      <c r="AA71" s="54"/>
      <c r="AB71" s="928"/>
      <c r="AC71" s="928"/>
      <c r="AD71" s="606"/>
      <c r="AE71" s="606"/>
      <c r="AF71" s="48">
        <f>N71-K71</f>
        <v>-107.49999999999955</v>
      </c>
      <c r="AG71" s="597">
        <f>N71/K71</f>
        <v>0.92534722222222254</v>
      </c>
      <c r="AH71" s="943"/>
    </row>
    <row r="72" spans="1:34" ht="19.2" customHeight="1">
      <c r="A72" s="958"/>
      <c r="B72" s="593" t="s">
        <v>101</v>
      </c>
      <c r="C72" s="66"/>
      <c r="D72" s="173" t="s">
        <v>57</v>
      </c>
      <c r="E72" s="43"/>
      <c r="F72" s="273">
        <v>77.34</v>
      </c>
      <c r="G72" s="44">
        <v>1756</v>
      </c>
      <c r="H72" s="45">
        <f t="shared" ref="H72:H76" si="56">F72*G72</f>
        <v>135809.04</v>
      </c>
      <c r="I72" s="593"/>
      <c r="J72" s="87">
        <v>18</v>
      </c>
      <c r="K72" s="57">
        <v>1440</v>
      </c>
      <c r="L72" s="86">
        <f t="shared" si="50"/>
        <v>80</v>
      </c>
      <c r="M72" s="591">
        <v>18</v>
      </c>
      <c r="N72" s="44">
        <f t="shared" si="51"/>
        <v>1350.76923076923</v>
      </c>
      <c r="O72" s="47">
        <f t="shared" si="52"/>
        <v>75.042735042735004</v>
      </c>
      <c r="P72" s="48">
        <f t="shared" si="53"/>
        <v>0</v>
      </c>
      <c r="Q72" s="49">
        <f t="shared" si="54"/>
        <v>-4.9572649572649965</v>
      </c>
      <c r="R72" s="597">
        <f t="shared" si="49"/>
        <v>0.93803418803418759</v>
      </c>
      <c r="S72" s="943"/>
      <c r="T72" s="50">
        <v>0.28819444444444442</v>
      </c>
      <c r="U72" s="50">
        <v>0.34236111111111112</v>
      </c>
      <c r="V72" s="593">
        <v>6</v>
      </c>
      <c r="W72" s="590">
        <f t="shared" si="55"/>
        <v>78.000000000000043</v>
      </c>
      <c r="X72" s="53"/>
      <c r="Y72" s="53"/>
      <c r="Z72" s="54"/>
      <c r="AA72" s="54"/>
      <c r="AB72" s="928"/>
      <c r="AC72" s="928"/>
      <c r="AD72" s="606"/>
      <c r="AE72" s="606"/>
      <c r="AF72" s="48">
        <f>N72-K72</f>
        <v>-89.230769230769965</v>
      </c>
      <c r="AG72" s="597">
        <f>N72/K72</f>
        <v>0.93803418803418748</v>
      </c>
      <c r="AH72" s="943"/>
    </row>
    <row r="73" spans="1:34" ht="19.2" customHeight="1">
      <c r="A73" s="958"/>
      <c r="B73" s="593" t="s">
        <v>101</v>
      </c>
      <c r="C73" s="175"/>
      <c r="D73" s="176" t="s">
        <v>69</v>
      </c>
      <c r="E73" s="177"/>
      <c r="F73" s="273">
        <v>53.36</v>
      </c>
      <c r="G73" s="44">
        <v>3133.5</v>
      </c>
      <c r="H73" s="45">
        <f t="shared" si="56"/>
        <v>167203.56</v>
      </c>
      <c r="I73" s="606"/>
      <c r="J73" s="178">
        <v>19</v>
      </c>
      <c r="K73" s="179">
        <v>1636</v>
      </c>
      <c r="L73" s="86">
        <f t="shared" si="50"/>
        <v>86.10526315789474</v>
      </c>
      <c r="M73" s="591">
        <v>19</v>
      </c>
      <c r="N73" s="44">
        <f t="shared" si="51"/>
        <v>1468.8281249999995</v>
      </c>
      <c r="O73" s="47">
        <f t="shared" si="52"/>
        <v>77.306743421052602</v>
      </c>
      <c r="P73" s="48">
        <f t="shared" si="53"/>
        <v>0</v>
      </c>
      <c r="Q73" s="49">
        <f t="shared" si="54"/>
        <v>-8.7985197368421382</v>
      </c>
      <c r="R73" s="597">
        <f t="shared" si="49"/>
        <v>0.89781670232273803</v>
      </c>
      <c r="S73" s="943"/>
      <c r="T73" s="50">
        <v>0.35694444444444445</v>
      </c>
      <c r="U73" s="50">
        <v>0.44583333333333336</v>
      </c>
      <c r="V73" s="593">
        <v>21</v>
      </c>
      <c r="W73" s="590">
        <f t="shared" si="55"/>
        <v>128.00000000000003</v>
      </c>
      <c r="X73" s="180">
        <v>0.34722222222222227</v>
      </c>
      <c r="Y73" s="180">
        <v>0.35555555555555557</v>
      </c>
      <c r="Z73" s="124"/>
      <c r="AA73" s="124"/>
      <c r="AB73" s="928"/>
      <c r="AC73" s="928"/>
      <c r="AD73" s="606">
        <v>1</v>
      </c>
      <c r="AE73" s="606"/>
      <c r="AF73" s="48">
        <f>N73-K73</f>
        <v>-167.17187500000045</v>
      </c>
      <c r="AG73" s="597">
        <f>N73/K73</f>
        <v>0.89781670232273814</v>
      </c>
      <c r="AH73" s="943"/>
    </row>
    <row r="74" spans="1:34" ht="19.2" customHeight="1">
      <c r="A74" s="958"/>
      <c r="B74" s="593" t="s">
        <v>101</v>
      </c>
      <c r="C74" s="175"/>
      <c r="D74" s="176" t="s">
        <v>71</v>
      </c>
      <c r="E74" s="177"/>
      <c r="F74" s="273">
        <v>47.51</v>
      </c>
      <c r="G74" s="174">
        <v>1479</v>
      </c>
      <c r="H74" s="45">
        <f t="shared" si="56"/>
        <v>70267.289999999994</v>
      </c>
      <c r="I74" s="593"/>
      <c r="J74" s="87">
        <v>17</v>
      </c>
      <c r="K74" s="57">
        <v>1440</v>
      </c>
      <c r="L74" s="86">
        <f t="shared" si="50"/>
        <v>84.705882352941174</v>
      </c>
      <c r="M74" s="591">
        <v>17</v>
      </c>
      <c r="N74" s="44">
        <f t="shared" si="51"/>
        <v>1365.2307692307688</v>
      </c>
      <c r="O74" s="47">
        <f t="shared" si="52"/>
        <v>80.307692307692278</v>
      </c>
      <c r="P74" s="48">
        <f t="shared" si="53"/>
        <v>0</v>
      </c>
      <c r="Q74" s="49">
        <f t="shared" si="54"/>
        <v>-4.3981900452488958</v>
      </c>
      <c r="R74" s="597">
        <f t="shared" si="49"/>
        <v>0.94807692307692271</v>
      </c>
      <c r="S74" s="943"/>
      <c r="T74" s="50">
        <v>0.48680555555555555</v>
      </c>
      <c r="U74" s="50">
        <v>0.53194444444444444</v>
      </c>
      <c r="V74" s="593">
        <v>6</v>
      </c>
      <c r="W74" s="590">
        <f t="shared" si="55"/>
        <v>65.000000000000014</v>
      </c>
      <c r="X74" s="180"/>
      <c r="Y74" s="180"/>
      <c r="Z74" s="124"/>
      <c r="AA74" s="124"/>
      <c r="AB74" s="928"/>
      <c r="AC74" s="928"/>
      <c r="AD74" s="606"/>
      <c r="AE74" s="606"/>
      <c r="AF74" s="48">
        <f t="shared" ref="AF74:AF80" si="57">N74-K74</f>
        <v>-74.769230769231172</v>
      </c>
      <c r="AG74" s="597">
        <f t="shared" ref="AG74:AG80" si="58">N74/K74</f>
        <v>0.94807692307692282</v>
      </c>
      <c r="AH74" s="943"/>
    </row>
    <row r="75" spans="1:34" ht="19.2" customHeight="1">
      <c r="A75" s="958"/>
      <c r="B75" s="593" t="s">
        <v>101</v>
      </c>
      <c r="C75" s="66"/>
      <c r="D75" s="176" t="s">
        <v>70</v>
      </c>
      <c r="E75" s="177"/>
      <c r="F75" s="273">
        <v>53.76</v>
      </c>
      <c r="G75" s="174">
        <v>2272</v>
      </c>
      <c r="H75" s="45">
        <f t="shared" si="56"/>
        <v>122142.72</v>
      </c>
      <c r="I75" s="593"/>
      <c r="J75" s="87">
        <v>16</v>
      </c>
      <c r="K75" s="57">
        <v>1440</v>
      </c>
      <c r="L75" s="86">
        <f t="shared" si="50"/>
        <v>90</v>
      </c>
      <c r="M75" s="596">
        <v>16</v>
      </c>
      <c r="N75" s="44">
        <f t="shared" si="51"/>
        <v>1363.2000000000003</v>
      </c>
      <c r="O75" s="47">
        <f t="shared" si="52"/>
        <v>85.200000000000017</v>
      </c>
      <c r="P75" s="48">
        <f t="shared" si="53"/>
        <v>0</v>
      </c>
      <c r="Q75" s="49">
        <f t="shared" si="54"/>
        <v>-4.7999999999999829</v>
      </c>
      <c r="R75" s="597">
        <f t="shared" si="49"/>
        <v>0.94666666666666688</v>
      </c>
      <c r="S75" s="943"/>
      <c r="T75" s="50">
        <v>0.54722222222222217</v>
      </c>
      <c r="U75" s="50">
        <v>0.61666666666666659</v>
      </c>
      <c r="V75" s="593">
        <v>22</v>
      </c>
      <c r="W75" s="590">
        <f t="shared" si="55"/>
        <v>99.999999999999972</v>
      </c>
      <c r="X75" s="180">
        <v>0.53611111111111109</v>
      </c>
      <c r="Y75" s="180">
        <v>0.54583333333333328</v>
      </c>
      <c r="Z75" s="124"/>
      <c r="AA75" s="124"/>
      <c r="AB75" s="928"/>
      <c r="AC75" s="928"/>
      <c r="AD75" s="606"/>
      <c r="AE75" s="606"/>
      <c r="AF75" s="48">
        <f t="shared" si="57"/>
        <v>-76.799999999999727</v>
      </c>
      <c r="AG75" s="597">
        <f t="shared" si="58"/>
        <v>0.94666666666666688</v>
      </c>
      <c r="AH75" s="943"/>
    </row>
    <row r="76" spans="1:34" ht="19.2" customHeight="1">
      <c r="A76" s="958"/>
      <c r="B76" s="593">
        <v>0</v>
      </c>
      <c r="C76" s="175"/>
      <c r="D76" s="42"/>
      <c r="E76" s="43"/>
      <c r="F76" s="273" t="s">
        <v>106</v>
      </c>
      <c r="G76" s="174"/>
      <c r="H76" s="45">
        <f t="shared" si="56"/>
        <v>0</v>
      </c>
      <c r="I76" s="593"/>
      <c r="J76" s="87"/>
      <c r="K76" s="57"/>
      <c r="L76" s="86"/>
      <c r="M76" s="596"/>
      <c r="N76" s="44"/>
      <c r="O76" s="47"/>
      <c r="P76" s="48"/>
      <c r="Q76" s="49"/>
      <c r="R76" s="597"/>
      <c r="S76" s="943"/>
      <c r="T76" s="50"/>
      <c r="U76" s="50"/>
      <c r="V76" s="593"/>
      <c r="W76" s="590">
        <f t="shared" si="55"/>
        <v>0</v>
      </c>
      <c r="X76" s="180"/>
      <c r="Y76" s="180"/>
      <c r="Z76" s="124"/>
      <c r="AA76" s="124"/>
      <c r="AB76" s="928"/>
      <c r="AC76" s="928"/>
      <c r="AD76" s="606"/>
      <c r="AE76" s="606"/>
      <c r="AF76" s="48">
        <f t="shared" si="57"/>
        <v>0</v>
      </c>
      <c r="AG76" s="597" t="e">
        <f t="shared" si="58"/>
        <v>#DIV/0!</v>
      </c>
      <c r="AH76" s="943"/>
    </row>
    <row r="77" spans="1:34" ht="19.2" customHeight="1">
      <c r="A77" s="958"/>
      <c r="B77" s="593">
        <v>0</v>
      </c>
      <c r="C77" s="603"/>
      <c r="D77" s="42"/>
      <c r="E77" s="43"/>
      <c r="F77" s="273" t="s">
        <v>106</v>
      </c>
      <c r="G77" s="174"/>
      <c r="H77" s="45"/>
      <c r="I77" s="606"/>
      <c r="J77" s="46"/>
      <c r="K77" s="174"/>
      <c r="L77" s="47"/>
      <c r="M77" s="596"/>
      <c r="N77" s="44"/>
      <c r="O77" s="47"/>
      <c r="P77" s="48"/>
      <c r="Q77" s="49"/>
      <c r="R77" s="597"/>
      <c r="S77" s="943"/>
      <c r="T77" s="50"/>
      <c r="U77" s="50"/>
      <c r="V77" s="593"/>
      <c r="W77" s="590">
        <f t="shared" si="55"/>
        <v>0</v>
      </c>
      <c r="X77" s="180"/>
      <c r="Y77" s="180"/>
      <c r="Z77" s="124"/>
      <c r="AA77" s="124"/>
      <c r="AB77" s="928"/>
      <c r="AC77" s="928"/>
      <c r="AD77" s="606"/>
      <c r="AE77" s="606"/>
      <c r="AF77" s="48">
        <f t="shared" si="57"/>
        <v>0</v>
      </c>
      <c r="AG77" s="597" t="e">
        <f t="shared" si="58"/>
        <v>#DIV/0!</v>
      </c>
      <c r="AH77" s="943"/>
    </row>
    <row r="78" spans="1:34" ht="19.2" customHeight="1">
      <c r="A78" s="958"/>
      <c r="B78" s="593">
        <v>0</v>
      </c>
      <c r="C78" s="603"/>
      <c r="D78" s="42"/>
      <c r="E78" s="43"/>
      <c r="F78" s="273" t="s">
        <v>106</v>
      </c>
      <c r="G78" s="57"/>
      <c r="H78" s="45"/>
      <c r="I78" s="606"/>
      <c r="J78" s="87"/>
      <c r="K78" s="57"/>
      <c r="L78" s="86"/>
      <c r="M78" s="596"/>
      <c r="N78" s="44"/>
      <c r="O78" s="47"/>
      <c r="P78" s="48"/>
      <c r="Q78" s="49"/>
      <c r="R78" s="597"/>
      <c r="S78" s="943"/>
      <c r="T78" s="50"/>
      <c r="U78" s="50"/>
      <c r="V78" s="593"/>
      <c r="W78" s="590">
        <f t="shared" si="55"/>
        <v>0</v>
      </c>
      <c r="X78" s="180"/>
      <c r="Y78" s="180"/>
      <c r="Z78" s="124"/>
      <c r="AA78" s="124"/>
      <c r="AB78" s="928"/>
      <c r="AC78" s="928"/>
      <c r="AD78" s="606"/>
      <c r="AE78" s="606"/>
      <c r="AF78" s="48">
        <f t="shared" si="57"/>
        <v>0</v>
      </c>
      <c r="AG78" s="597" t="e">
        <f t="shared" si="58"/>
        <v>#DIV/0!</v>
      </c>
      <c r="AH78" s="943"/>
    </row>
    <row r="79" spans="1:34" ht="19.2" customHeight="1">
      <c r="A79" s="958"/>
      <c r="B79" s="593">
        <v>0</v>
      </c>
      <c r="C79" s="175"/>
      <c r="D79" s="176"/>
      <c r="E79" s="177"/>
      <c r="F79" s="273" t="s">
        <v>106</v>
      </c>
      <c r="G79" s="57"/>
      <c r="H79" s="45"/>
      <c r="I79" s="606"/>
      <c r="J79" s="87"/>
      <c r="K79" s="57"/>
      <c r="L79" s="86"/>
      <c r="M79" s="596"/>
      <c r="N79" s="57"/>
      <c r="O79" s="181"/>
      <c r="P79" s="108"/>
      <c r="Q79" s="182"/>
      <c r="R79" s="109"/>
      <c r="S79" s="943"/>
      <c r="T79" s="50"/>
      <c r="U79" s="50"/>
      <c r="V79" s="593"/>
      <c r="W79" s="590">
        <f t="shared" si="55"/>
        <v>0</v>
      </c>
      <c r="X79" s="180"/>
      <c r="Y79" s="180"/>
      <c r="Z79" s="124"/>
      <c r="AA79" s="124"/>
      <c r="AB79" s="928"/>
      <c r="AC79" s="928"/>
      <c r="AD79" s="606"/>
      <c r="AE79" s="606"/>
      <c r="AF79" s="48">
        <f t="shared" si="57"/>
        <v>0</v>
      </c>
      <c r="AG79" s="597" t="e">
        <f t="shared" si="58"/>
        <v>#DIV/0!</v>
      </c>
      <c r="AH79" s="943"/>
    </row>
    <row r="80" spans="1:34" ht="19.2" customHeight="1">
      <c r="A80" s="958"/>
      <c r="B80" s="593">
        <v>0</v>
      </c>
      <c r="C80" s="603"/>
      <c r="D80" s="42"/>
      <c r="E80" s="43"/>
      <c r="F80" s="273" t="s">
        <v>106</v>
      </c>
      <c r="G80" s="57"/>
      <c r="H80" s="45"/>
      <c r="I80" s="606"/>
      <c r="J80" s="87"/>
      <c r="K80" s="57"/>
      <c r="L80" s="86"/>
      <c r="M80" s="596"/>
      <c r="N80" s="57"/>
      <c r="O80" s="183"/>
      <c r="P80" s="54"/>
      <c r="Q80" s="88"/>
      <c r="R80" s="605"/>
      <c r="S80" s="943"/>
      <c r="T80" s="50"/>
      <c r="U80" s="50"/>
      <c r="V80" s="593"/>
      <c r="W80" s="590">
        <f t="shared" si="55"/>
        <v>0</v>
      </c>
      <c r="X80" s="180"/>
      <c r="Y80" s="180"/>
      <c r="Z80" s="124"/>
      <c r="AA80" s="124"/>
      <c r="AB80" s="928"/>
      <c r="AC80" s="928"/>
      <c r="AD80" s="606"/>
      <c r="AE80" s="606"/>
      <c r="AF80" s="48">
        <f t="shared" si="57"/>
        <v>0</v>
      </c>
      <c r="AG80" s="597" t="e">
        <f t="shared" si="58"/>
        <v>#DIV/0!</v>
      </c>
      <c r="AH80" s="943"/>
    </row>
    <row r="81" spans="1:34" ht="19.2" customHeight="1">
      <c r="A81" s="958"/>
      <c r="B81" s="593">
        <v>0</v>
      </c>
      <c r="C81" s="603"/>
      <c r="D81" s="42"/>
      <c r="E81" s="43"/>
      <c r="F81" s="273" t="s">
        <v>106</v>
      </c>
      <c r="G81" s="57"/>
      <c r="H81" s="84"/>
      <c r="I81" s="606"/>
      <c r="J81" s="87"/>
      <c r="K81" s="57"/>
      <c r="L81" s="86"/>
      <c r="M81" s="596"/>
      <c r="N81" s="57"/>
      <c r="O81" s="183"/>
      <c r="P81" s="54"/>
      <c r="Q81" s="88"/>
      <c r="R81" s="605"/>
      <c r="S81" s="943"/>
      <c r="T81" s="50"/>
      <c r="U81" s="50"/>
      <c r="V81" s="593"/>
      <c r="W81" s="590">
        <f t="shared" si="55"/>
        <v>0</v>
      </c>
      <c r="X81" s="180"/>
      <c r="Y81" s="180"/>
      <c r="Z81" s="124"/>
      <c r="AA81" s="124"/>
      <c r="AB81" s="928"/>
      <c r="AC81" s="928"/>
      <c r="AD81" s="606"/>
      <c r="AE81" s="606"/>
      <c r="AF81" s="48"/>
      <c r="AG81" s="125"/>
      <c r="AH81" s="943"/>
    </row>
    <row r="82" spans="1:34" ht="19.2" customHeight="1">
      <c r="A82" s="959"/>
      <c r="B82" s="168">
        <v>0</v>
      </c>
      <c r="C82" s="100" t="s">
        <v>954</v>
      </c>
      <c r="D82" s="924" t="s">
        <v>842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f t="shared" ref="L82:O82" si="59">AVERAGE(L70:L81)</f>
        <v>85.760190918472645</v>
      </c>
      <c r="M82" s="101">
        <f t="shared" si="59"/>
        <v>17.333333333333332</v>
      </c>
      <c r="N82" s="101">
        <f t="shared" si="59"/>
        <v>1373.7546874999996</v>
      </c>
      <c r="O82" s="184">
        <f t="shared" si="59"/>
        <v>79.501658091542936</v>
      </c>
      <c r="P82" s="116">
        <f>M82-J82</f>
        <v>0</v>
      </c>
      <c r="Q82" s="117">
        <f>N82-K82</f>
        <v>-108.91197916666715</v>
      </c>
      <c r="R82" s="172">
        <f>O82/L82</f>
        <v>0.92702286737118689</v>
      </c>
      <c r="S82" s="943"/>
      <c r="T82" s="50"/>
      <c r="U82" s="50"/>
      <c r="V82" s="593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0</v>
      </c>
      <c r="AF82" s="48">
        <f>N82-K82</f>
        <v>-108.91197916666715</v>
      </c>
      <c r="AG82" s="597">
        <f>N82/K82</f>
        <v>0.92654317951888454</v>
      </c>
      <c r="AH82" s="943"/>
    </row>
    <row r="83" spans="1:34" ht="19.2" customHeight="1">
      <c r="A83" s="951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1079.3999999999999</v>
      </c>
      <c r="H83" s="84">
        <f t="shared" ref="H83:H94" si="60">F83*G83</f>
        <v>60910.541999999994</v>
      </c>
      <c r="I83" s="606"/>
      <c r="J83" s="87">
        <v>18</v>
      </c>
      <c r="K83" s="57">
        <v>1500</v>
      </c>
      <c r="L83" s="86">
        <f t="shared" ref="L83:L85" si="61">K83/J83</f>
        <v>83.333333333333329</v>
      </c>
      <c r="M83" s="596">
        <v>18</v>
      </c>
      <c r="N83" s="57">
        <f t="shared" ref="N83:N89" si="62">G83/W83*60</f>
        <v>1245.461538461539</v>
      </c>
      <c r="O83" s="183">
        <f t="shared" ref="O83:O89" si="63">N83/M83</f>
        <v>69.192307692307722</v>
      </c>
      <c r="P83" s="54">
        <f t="shared" ref="P83:P85" si="64">M83-J83</f>
        <v>0</v>
      </c>
      <c r="Q83" s="88">
        <f t="shared" ref="Q83:Q85" si="65">O83-L83</f>
        <v>-14.141025641025607</v>
      </c>
      <c r="R83" s="185">
        <f t="shared" ref="R83:R85" si="66">O83/L83</f>
        <v>0.83030769230769275</v>
      </c>
      <c r="S83" s="943">
        <f>R95</f>
        <v>0.85731263290201321</v>
      </c>
      <c r="T83" s="50">
        <v>0.33333333333333331</v>
      </c>
      <c r="U83" s="50">
        <v>0.36944444444444441</v>
      </c>
      <c r="V83" s="593">
        <v>5</v>
      </c>
      <c r="W83" s="590">
        <f t="shared" ref="W83:W93" si="67">(U83-T83)*24*60</f>
        <v>51.999999999999972</v>
      </c>
      <c r="X83" s="53"/>
      <c r="Y83" s="53"/>
      <c r="Z83" s="54"/>
      <c r="AA83" s="54"/>
      <c r="AB83" s="928"/>
      <c r="AC83" s="928"/>
      <c r="AD83" s="606"/>
      <c r="AE83" s="606"/>
      <c r="AF83" s="48">
        <f t="shared" ref="AF83:AF173" si="68">N83-K83</f>
        <v>-254.53846153846098</v>
      </c>
      <c r="AG83" s="597">
        <f t="shared" ref="AG83:AG173" si="69">N83/K83</f>
        <v>0.83030769230769264</v>
      </c>
      <c r="AH83" s="943">
        <f>AG95</f>
        <v>0.85622959410417776</v>
      </c>
    </row>
    <row r="84" spans="1:34" ht="19.2" customHeight="1">
      <c r="A84" s="952"/>
      <c r="B84" s="110" t="s">
        <v>101</v>
      </c>
      <c r="C84" s="603"/>
      <c r="D84" s="186" t="s">
        <v>154</v>
      </c>
      <c r="E84" s="43"/>
      <c r="F84" s="280">
        <v>61.02</v>
      </c>
      <c r="G84" s="44">
        <v>1819</v>
      </c>
      <c r="H84" s="84">
        <f t="shared" si="60"/>
        <v>110995.38</v>
      </c>
      <c r="I84" s="593"/>
      <c r="J84" s="87">
        <v>16</v>
      </c>
      <c r="K84" s="57">
        <v>1440</v>
      </c>
      <c r="L84" s="86">
        <f t="shared" si="61"/>
        <v>90</v>
      </c>
      <c r="M84" s="596">
        <v>16</v>
      </c>
      <c r="N84" s="57">
        <f t="shared" si="62"/>
        <v>1330.9756097560971</v>
      </c>
      <c r="O84" s="183">
        <f t="shared" si="63"/>
        <v>83.185975609756071</v>
      </c>
      <c r="P84" s="54">
        <f t="shared" si="64"/>
        <v>0</v>
      </c>
      <c r="Q84" s="88">
        <f t="shared" si="65"/>
        <v>-6.8140243902439295</v>
      </c>
      <c r="R84" s="185">
        <f t="shared" si="66"/>
        <v>0.92428861788617855</v>
      </c>
      <c r="S84" s="943"/>
      <c r="T84" s="50">
        <v>0.38402777777777775</v>
      </c>
      <c r="U84" s="50">
        <v>0.44097222222222221</v>
      </c>
      <c r="V84" s="593">
        <v>21</v>
      </c>
      <c r="W84" s="590">
        <f t="shared" si="67"/>
        <v>82.000000000000028</v>
      </c>
      <c r="X84" s="53">
        <v>0.37361111111111112</v>
      </c>
      <c r="Y84" s="53">
        <v>0.3833333333333333</v>
      </c>
      <c r="Z84" s="54"/>
      <c r="AA84" s="54"/>
      <c r="AB84" s="928"/>
      <c r="AC84" s="928"/>
      <c r="AD84" s="606"/>
      <c r="AE84" s="606"/>
      <c r="AF84" s="48">
        <f t="shared" si="68"/>
        <v>-109.02439024390287</v>
      </c>
      <c r="AG84" s="597">
        <f t="shared" si="69"/>
        <v>0.92428861788617855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1635</v>
      </c>
      <c r="H85" s="84">
        <f t="shared" si="60"/>
        <v>99882.150000000009</v>
      </c>
      <c r="I85" s="593"/>
      <c r="J85" s="87">
        <v>17</v>
      </c>
      <c r="K85" s="57">
        <v>1440</v>
      </c>
      <c r="L85" s="86">
        <f t="shared" si="61"/>
        <v>84.705882352941174</v>
      </c>
      <c r="M85" s="596">
        <v>17</v>
      </c>
      <c r="N85" s="57">
        <f t="shared" si="62"/>
        <v>1257.6923076923069</v>
      </c>
      <c r="O85" s="183">
        <f t="shared" si="63"/>
        <v>73.981900452488645</v>
      </c>
      <c r="P85" s="54">
        <f t="shared" si="64"/>
        <v>0</v>
      </c>
      <c r="Q85" s="88">
        <f t="shared" si="65"/>
        <v>-10.723981900452529</v>
      </c>
      <c r="R85" s="185">
        <f t="shared" si="66"/>
        <v>0.87339743589743546</v>
      </c>
      <c r="S85" s="943"/>
      <c r="T85" s="50">
        <v>0.44513888888888886</v>
      </c>
      <c r="U85" s="50">
        <v>0.49930555555555556</v>
      </c>
      <c r="V85" s="593">
        <v>6</v>
      </c>
      <c r="W85" s="590">
        <f t="shared" si="67"/>
        <v>78.000000000000043</v>
      </c>
      <c r="X85" s="53"/>
      <c r="Y85" s="53"/>
      <c r="Z85" s="54"/>
      <c r="AA85" s="54"/>
      <c r="AB85" s="928"/>
      <c r="AC85" s="928"/>
      <c r="AD85" s="606"/>
      <c r="AE85" s="606"/>
      <c r="AF85" s="48">
        <f t="shared" si="68"/>
        <v>-182.30769230769306</v>
      </c>
      <c r="AG85" s="597">
        <f t="shared" si="69"/>
        <v>0.87339743589743535</v>
      </c>
      <c r="AH85" s="943"/>
    </row>
    <row r="86" spans="1:34" ht="19.2" customHeight="1">
      <c r="A86" s="952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2135</v>
      </c>
      <c r="H86" s="84">
        <f t="shared" si="60"/>
        <v>78418.549999999988</v>
      </c>
      <c r="I86" s="593"/>
      <c r="J86" s="87">
        <v>18</v>
      </c>
      <c r="K86" s="57">
        <v>2400</v>
      </c>
      <c r="L86" s="86">
        <f>K86/J86</f>
        <v>133.33333333333334</v>
      </c>
      <c r="M86" s="596">
        <v>18</v>
      </c>
      <c r="N86" s="57">
        <f t="shared" si="62"/>
        <v>2066.1290322580662</v>
      </c>
      <c r="O86" s="183">
        <f t="shared" si="63"/>
        <v>114.78494623655924</v>
      </c>
      <c r="P86" s="54">
        <f>M86-J86</f>
        <v>0</v>
      </c>
      <c r="Q86" s="88">
        <f>O86-L86</f>
        <v>-18.548387096774107</v>
      </c>
      <c r="R86" s="185">
        <f>O86/L86</f>
        <v>0.86088709677419417</v>
      </c>
      <c r="S86" s="943"/>
      <c r="T86" s="50">
        <v>0.54027777777777775</v>
      </c>
      <c r="U86" s="50">
        <v>0.58333333333333326</v>
      </c>
      <c r="V86" s="593">
        <v>6</v>
      </c>
      <c r="W86" s="590">
        <f t="shared" si="67"/>
        <v>61.999999999999943</v>
      </c>
      <c r="X86" s="53"/>
      <c r="Y86" s="53"/>
      <c r="Z86" s="54"/>
      <c r="AA86" s="54"/>
      <c r="AB86" s="928"/>
      <c r="AC86" s="928"/>
      <c r="AD86" s="606"/>
      <c r="AE86" s="606"/>
      <c r="AF86" s="48">
        <f>N86-K86</f>
        <v>-333.87096774193378</v>
      </c>
      <c r="AG86" s="597">
        <f>N86/K86</f>
        <v>0.86088709677419428</v>
      </c>
      <c r="AH86" s="943"/>
    </row>
    <row r="87" spans="1:34" ht="19.2" customHeight="1">
      <c r="A87" s="952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3986.4</v>
      </c>
      <c r="H87" s="84">
        <f t="shared" si="60"/>
        <v>150685.91999999998</v>
      </c>
      <c r="I87" s="593">
        <v>1</v>
      </c>
      <c r="J87" s="87">
        <v>20</v>
      </c>
      <c r="K87" s="57">
        <v>2769</v>
      </c>
      <c r="L87" s="86">
        <f>K87/J87</f>
        <v>138.44999999999999</v>
      </c>
      <c r="M87" s="596">
        <v>20</v>
      </c>
      <c r="N87" s="57">
        <f t="shared" si="62"/>
        <v>2391.8400000000006</v>
      </c>
      <c r="O87" s="183">
        <f t="shared" si="63"/>
        <v>119.59200000000003</v>
      </c>
      <c r="P87" s="54">
        <f>M87-J87</f>
        <v>0</v>
      </c>
      <c r="Q87" s="88">
        <f>O87-L87</f>
        <v>-18.857999999999961</v>
      </c>
      <c r="R87" s="185">
        <f>O87/L87</f>
        <v>0.86379198266522239</v>
      </c>
      <c r="S87" s="943"/>
      <c r="T87" s="50">
        <v>0.58749999999999991</v>
      </c>
      <c r="U87" s="50">
        <v>0.65694444444444433</v>
      </c>
      <c r="V87" s="593">
        <v>6</v>
      </c>
      <c r="W87" s="590">
        <f t="shared" si="67"/>
        <v>99.999999999999972</v>
      </c>
      <c r="X87" s="53"/>
      <c r="Y87" s="53"/>
      <c r="Z87" s="54"/>
      <c r="AA87" s="54"/>
      <c r="AB87" s="928"/>
      <c r="AC87" s="928"/>
      <c r="AD87" s="606"/>
      <c r="AE87" s="606"/>
      <c r="AF87" s="48">
        <f>N87-K87</f>
        <v>-377.1599999999994</v>
      </c>
      <c r="AG87" s="597">
        <f>N87/K87</f>
        <v>0.86379198266522228</v>
      </c>
      <c r="AH87" s="943"/>
    </row>
    <row r="88" spans="1:34" ht="19.2" customHeight="1">
      <c r="A88" s="952"/>
      <c r="B88" s="110" t="s">
        <v>105</v>
      </c>
      <c r="C88" s="603"/>
      <c r="D88" s="42" t="s">
        <v>75</v>
      </c>
      <c r="E88" s="43"/>
      <c r="F88" s="280">
        <v>56.43</v>
      </c>
      <c r="G88" s="57">
        <v>462.59999999999997</v>
      </c>
      <c r="H88" s="84">
        <f t="shared" si="60"/>
        <v>26104.517999999996</v>
      </c>
      <c r="I88" s="593">
        <v>1</v>
      </c>
      <c r="J88" s="87">
        <v>18</v>
      </c>
      <c r="K88" s="57">
        <v>1500</v>
      </c>
      <c r="L88" s="86">
        <f>K88/J88</f>
        <v>83.333333333333329</v>
      </c>
      <c r="M88" s="596">
        <v>18</v>
      </c>
      <c r="N88" s="57">
        <f t="shared" si="62"/>
        <v>1206.7826086956566</v>
      </c>
      <c r="O88" s="183">
        <f t="shared" si="63"/>
        <v>67.043478260869804</v>
      </c>
      <c r="P88" s="54">
        <f t="shared" ref="P88:P89" si="70">M88-J88</f>
        <v>0</v>
      </c>
      <c r="Q88" s="88">
        <f t="shared" ref="Q88:Q89" si="71">O88-L88</f>
        <v>-16.289855072463524</v>
      </c>
      <c r="R88" s="185">
        <f t="shared" ref="R88:R89" si="72">O88/L88</f>
        <v>0.80452173913043767</v>
      </c>
      <c r="S88" s="943"/>
      <c r="T88" s="50">
        <v>0.67152777777777761</v>
      </c>
      <c r="U88" s="50">
        <v>0.68749999999999978</v>
      </c>
      <c r="V88" s="593">
        <v>21</v>
      </c>
      <c r="W88" s="590">
        <f t="shared" si="67"/>
        <v>22.999999999999918</v>
      </c>
      <c r="X88" s="53">
        <v>0.66111111111111109</v>
      </c>
      <c r="Y88" s="53">
        <v>0.67083333333333339</v>
      </c>
      <c r="Z88" s="54"/>
      <c r="AA88" s="54"/>
      <c r="AB88" s="928"/>
      <c r="AC88" s="928"/>
      <c r="AD88" s="606"/>
      <c r="AE88" s="606"/>
      <c r="AF88" s="48">
        <f>N88-K88</f>
        <v>-293.21739130434344</v>
      </c>
      <c r="AG88" s="597">
        <f>N88/K88</f>
        <v>0.80452173913043767</v>
      </c>
      <c r="AH88" s="943"/>
    </row>
    <row r="89" spans="1:34" ht="19.2" customHeight="1">
      <c r="A89" s="952"/>
      <c r="B89" s="110" t="s">
        <v>101</v>
      </c>
      <c r="C89" s="603"/>
      <c r="D89" s="42" t="s">
        <v>69</v>
      </c>
      <c r="E89" s="43"/>
      <c r="F89" s="280">
        <v>53.36</v>
      </c>
      <c r="G89" s="114">
        <v>1044.5</v>
      </c>
      <c r="H89" s="84">
        <f t="shared" si="60"/>
        <v>55734.52</v>
      </c>
      <c r="I89" s="593">
        <v>1</v>
      </c>
      <c r="J89" s="87">
        <v>19</v>
      </c>
      <c r="K89" s="57">
        <v>1636</v>
      </c>
      <c r="L89" s="86">
        <f>K89/J89</f>
        <v>86.10526315789474</v>
      </c>
      <c r="M89" s="596">
        <v>19</v>
      </c>
      <c r="N89" s="57">
        <f t="shared" si="62"/>
        <v>1362.391304347826</v>
      </c>
      <c r="O89" s="183">
        <f t="shared" si="63"/>
        <v>71.70480549199084</v>
      </c>
      <c r="P89" s="54">
        <f t="shared" si="70"/>
        <v>0</v>
      </c>
      <c r="Q89" s="88">
        <f t="shared" si="71"/>
        <v>-14.4004576659039</v>
      </c>
      <c r="R89" s="185">
        <f t="shared" si="72"/>
        <v>0.83275752099500366</v>
      </c>
      <c r="S89" s="943"/>
      <c r="T89" s="50">
        <v>0.69236111111111087</v>
      </c>
      <c r="U89" s="50">
        <v>0.72430555555555531</v>
      </c>
      <c r="V89" s="593">
        <v>7</v>
      </c>
      <c r="W89" s="590">
        <f t="shared" si="67"/>
        <v>46</v>
      </c>
      <c r="X89" s="53"/>
      <c r="Y89" s="53"/>
      <c r="Z89" s="54"/>
      <c r="AA89" s="54"/>
      <c r="AB89" s="928"/>
      <c r="AC89" s="928"/>
      <c r="AD89" s="606"/>
      <c r="AE89" s="606"/>
      <c r="AF89" s="48">
        <f>N89-K89</f>
        <v>-273.60869565217399</v>
      </c>
      <c r="AG89" s="597">
        <f>N89/K89</f>
        <v>0.83275752099500366</v>
      </c>
      <c r="AH89" s="943"/>
    </row>
    <row r="90" spans="1:34" ht="19.2" customHeight="1">
      <c r="A90" s="952"/>
      <c r="B90" s="110">
        <v>0</v>
      </c>
      <c r="C90" s="603"/>
      <c r="D90" s="42"/>
      <c r="E90" s="43"/>
      <c r="F90" s="280" t="s">
        <v>106</v>
      </c>
      <c r="G90" s="44"/>
      <c r="H90" s="84">
        <f t="shared" si="60"/>
        <v>0</v>
      </c>
      <c r="I90" s="187"/>
      <c r="J90" s="87"/>
      <c r="K90" s="57"/>
      <c r="L90" s="86"/>
      <c r="M90" s="596"/>
      <c r="N90" s="57"/>
      <c r="O90" s="183"/>
      <c r="P90" s="54"/>
      <c r="Q90" s="88"/>
      <c r="R90" s="185"/>
      <c r="S90" s="943"/>
      <c r="T90" s="50"/>
      <c r="U90" s="50"/>
      <c r="V90" s="593" t="s">
        <v>15</v>
      </c>
      <c r="W90" s="590">
        <f t="shared" si="67"/>
        <v>0</v>
      </c>
      <c r="X90" s="188"/>
      <c r="Y90" s="188"/>
      <c r="Z90" s="54"/>
      <c r="AA90" s="54"/>
      <c r="AB90" s="928"/>
      <c r="AC90" s="928"/>
      <c r="AD90" s="606"/>
      <c r="AE90" s="606"/>
      <c r="AF90" s="48">
        <f t="shared" si="68"/>
        <v>0</v>
      </c>
      <c r="AG90" s="597" t="e">
        <f t="shared" si="69"/>
        <v>#DIV/0!</v>
      </c>
      <c r="AH90" s="943"/>
    </row>
    <row r="91" spans="1:34" ht="19.2" customHeight="1">
      <c r="A91" s="952"/>
      <c r="B91" s="110">
        <v>0</v>
      </c>
      <c r="C91" s="603"/>
      <c r="D91" s="42"/>
      <c r="E91" s="43"/>
      <c r="F91" s="280" t="s">
        <v>106</v>
      </c>
      <c r="G91" s="44"/>
      <c r="H91" s="84">
        <f t="shared" si="60"/>
        <v>0</v>
      </c>
      <c r="I91" s="189"/>
      <c r="J91" s="87"/>
      <c r="K91" s="57"/>
      <c r="L91" s="86"/>
      <c r="M91" s="596"/>
      <c r="N91" s="57"/>
      <c r="O91" s="183"/>
      <c r="P91" s="54"/>
      <c r="Q91" s="88"/>
      <c r="R91" s="185"/>
      <c r="S91" s="944"/>
      <c r="T91" s="50"/>
      <c r="U91" s="50"/>
      <c r="V91" s="593"/>
      <c r="W91" s="590">
        <f t="shared" si="67"/>
        <v>0</v>
      </c>
      <c r="X91" s="115"/>
      <c r="Y91" s="115"/>
      <c r="Z91" s="54"/>
      <c r="AA91" s="54"/>
      <c r="AB91" s="928"/>
      <c r="AC91" s="928"/>
      <c r="AD91" s="606"/>
      <c r="AE91" s="606"/>
      <c r="AF91" s="48">
        <f t="shared" si="68"/>
        <v>0</v>
      </c>
      <c r="AG91" s="597" t="e">
        <f t="shared" si="69"/>
        <v>#DIV/0!</v>
      </c>
      <c r="AH91" s="944"/>
    </row>
    <row r="92" spans="1:34" ht="19.2" customHeight="1">
      <c r="A92" s="952"/>
      <c r="B92" s="110">
        <v>0</v>
      </c>
      <c r="C92" s="603"/>
      <c r="D92" s="42"/>
      <c r="E92" s="43"/>
      <c r="F92" s="280" t="s">
        <v>106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593"/>
      <c r="W92" s="590">
        <f t="shared" si="67"/>
        <v>0</v>
      </c>
      <c r="X92" s="180"/>
      <c r="Y92" s="180"/>
      <c r="Z92" s="124"/>
      <c r="AA92" s="124"/>
      <c r="AB92" s="928"/>
      <c r="AC92" s="928"/>
      <c r="AD92" s="606"/>
      <c r="AE92" s="606"/>
      <c r="AF92" s="48">
        <f t="shared" si="68"/>
        <v>0</v>
      </c>
      <c r="AG92" s="597" t="e">
        <f t="shared" si="69"/>
        <v>#DIV/0!</v>
      </c>
      <c r="AH92" s="944"/>
    </row>
    <row r="93" spans="1:34" ht="19.2" customHeight="1">
      <c r="A93" s="952"/>
      <c r="B93" s="594">
        <v>0</v>
      </c>
      <c r="C93" s="192"/>
      <c r="D93" s="59"/>
      <c r="E93" s="60"/>
      <c r="F93" s="280" t="s">
        <v>106</v>
      </c>
      <c r="G93" s="44"/>
      <c r="H93" s="84">
        <f t="shared" si="60"/>
        <v>0</v>
      </c>
      <c r="I93" s="193"/>
      <c r="J93" s="87"/>
      <c r="K93" s="57"/>
      <c r="L93" s="191"/>
      <c r="M93" s="596"/>
      <c r="N93" s="57"/>
      <c r="O93" s="86"/>
      <c r="P93" s="54"/>
      <c r="Q93" s="88"/>
      <c r="R93" s="600"/>
      <c r="S93" s="953"/>
      <c r="T93" s="63"/>
      <c r="U93" s="63"/>
      <c r="V93" s="594"/>
      <c r="W93" s="590">
        <f t="shared" si="67"/>
        <v>0</v>
      </c>
      <c r="X93" s="194"/>
      <c r="Y93" s="194"/>
      <c r="Z93" s="124"/>
      <c r="AA93" s="124"/>
      <c r="AB93" s="928"/>
      <c r="AC93" s="928"/>
      <c r="AD93" s="606"/>
      <c r="AE93" s="606"/>
      <c r="AF93" s="48">
        <f t="shared" si="68"/>
        <v>0</v>
      </c>
      <c r="AG93" s="597" t="e">
        <f t="shared" si="69"/>
        <v>#DIV/0!</v>
      </c>
      <c r="AH93" s="944"/>
    </row>
    <row r="94" spans="1:34" ht="19.2" customHeight="1">
      <c r="A94" s="952"/>
      <c r="B94" s="594">
        <v>0</v>
      </c>
      <c r="C94" s="192"/>
      <c r="D94" s="42"/>
      <c r="E94" s="43"/>
      <c r="F94" s="280" t="s">
        <v>106</v>
      </c>
      <c r="G94" s="44"/>
      <c r="H94" s="84">
        <f t="shared" si="60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00"/>
      <c r="S94" s="953"/>
      <c r="T94" s="63"/>
      <c r="U94" s="63"/>
      <c r="V94" s="594"/>
      <c r="W94" s="590">
        <f>(U94-T94)*24*60</f>
        <v>0</v>
      </c>
      <c r="X94" s="194"/>
      <c r="Y94" s="194"/>
      <c r="Z94" s="124"/>
      <c r="AA94" s="124"/>
      <c r="AB94" s="928"/>
      <c r="AC94" s="928"/>
      <c r="AD94" s="606"/>
      <c r="AE94" s="606"/>
      <c r="AF94" s="48">
        <f t="shared" si="68"/>
        <v>0</v>
      </c>
      <c r="AG94" s="597" t="e">
        <f t="shared" si="69"/>
        <v>#DIV/0!</v>
      </c>
      <c r="AH94" s="944"/>
    </row>
    <row r="95" spans="1:34" ht="19.2" customHeight="1">
      <c r="A95" s="952"/>
      <c r="B95" s="197">
        <v>0</v>
      </c>
      <c r="C95" s="100" t="s">
        <v>956</v>
      </c>
      <c r="D95" s="924" t="s">
        <v>842</v>
      </c>
      <c r="E95" s="924"/>
      <c r="F95" s="274"/>
      <c r="G95" s="70"/>
      <c r="H95" s="198"/>
      <c r="I95" s="103"/>
      <c r="J95" s="199">
        <v>18</v>
      </c>
      <c r="K95" s="199">
        <v>1812.1428571428571</v>
      </c>
      <c r="L95" s="200">
        <f t="shared" ref="L95:O95" si="73">AVERAGE(L83:L94)</f>
        <v>99.894449358690835</v>
      </c>
      <c r="M95" s="199">
        <f t="shared" si="73"/>
        <v>18</v>
      </c>
      <c r="N95" s="199">
        <f t="shared" si="73"/>
        <v>1551.6103430302135</v>
      </c>
      <c r="O95" s="200">
        <f t="shared" si="73"/>
        <v>85.640773391996063</v>
      </c>
      <c r="P95" s="201">
        <f>M95-J95</f>
        <v>0</v>
      </c>
      <c r="Q95" s="202">
        <f t="shared" ref="Q95:Q100" si="74">O95-L95</f>
        <v>-14.253675966694772</v>
      </c>
      <c r="R95" s="203">
        <f>O95/L95</f>
        <v>0.85731263290201321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0</v>
      </c>
      <c r="AE95" s="107">
        <f>SUM(AE83:AE94)</f>
        <v>0</v>
      </c>
      <c r="AF95" s="65">
        <f t="shared" si="68"/>
        <v>-260.53251411264364</v>
      </c>
      <c r="AG95" s="598">
        <f t="shared" si="69"/>
        <v>0.85622959410417776</v>
      </c>
      <c r="AH95" s="944"/>
    </row>
    <row r="96" spans="1:34" ht="19.2" customHeight="1">
      <c r="A96" s="954" t="s">
        <v>957</v>
      </c>
      <c r="B96" s="593" t="s">
        <v>103</v>
      </c>
      <c r="C96" s="97"/>
      <c r="D96" s="42" t="s">
        <v>169</v>
      </c>
      <c r="E96" s="43"/>
      <c r="F96" s="273">
        <v>29.46</v>
      </c>
      <c r="G96" s="44">
        <v>1032</v>
      </c>
      <c r="H96" s="45">
        <f t="shared" ref="H96:H105" si="75">F96*G96</f>
        <v>30402.720000000001</v>
      </c>
      <c r="I96" s="593"/>
      <c r="J96" s="46">
        <v>16</v>
      </c>
      <c r="K96" s="44">
        <v>1385</v>
      </c>
      <c r="L96" s="47">
        <f t="shared" ref="L96:L100" si="76">K96/J96</f>
        <v>86.5625</v>
      </c>
      <c r="M96" s="591">
        <v>16</v>
      </c>
      <c r="N96" s="44">
        <f t="shared" ref="N96:N100" si="77">G96/W96*60</f>
        <v>1105.7142857142849</v>
      </c>
      <c r="O96" s="47">
        <f t="shared" ref="O96:O100" si="78">N96/M96</f>
        <v>69.107142857142804</v>
      </c>
      <c r="P96" s="48">
        <f t="shared" ref="P96:P100" si="79">M96-J96</f>
        <v>0</v>
      </c>
      <c r="Q96" s="49">
        <f t="shared" si="74"/>
        <v>-17.455357142857196</v>
      </c>
      <c r="R96" s="597">
        <f t="shared" ref="R96:R100" si="80">O96/L96</f>
        <v>0.79834966477565694</v>
      </c>
      <c r="S96" s="943">
        <f>R108</f>
        <v>0.87433853251678628</v>
      </c>
      <c r="T96" s="89">
        <v>0.33333333333333331</v>
      </c>
      <c r="U96" s="89">
        <v>0.37222222222222223</v>
      </c>
      <c r="V96" s="606">
        <v>5</v>
      </c>
      <c r="W96" s="90">
        <f t="shared" ref="W96:W133" si="81">(U96-T96)*24*60</f>
        <v>56.000000000000043</v>
      </c>
      <c r="X96" s="96"/>
      <c r="Y96" s="96"/>
      <c r="Z96" s="54"/>
      <c r="AA96" s="54"/>
      <c r="AB96" s="928"/>
      <c r="AC96" s="928"/>
      <c r="AD96" s="606"/>
      <c r="AE96" s="606"/>
      <c r="AF96" s="54">
        <f t="shared" si="68"/>
        <v>-279.28571428571513</v>
      </c>
      <c r="AG96" s="600">
        <f t="shared" si="69"/>
        <v>0.79834966477565694</v>
      </c>
      <c r="AH96" s="927">
        <f>AG108</f>
        <v>0.87770020116511416</v>
      </c>
    </row>
    <row r="97" spans="1:34" s="212" customFormat="1" ht="19.2" customHeight="1">
      <c r="A97" s="954"/>
      <c r="B97" s="593" t="s">
        <v>103</v>
      </c>
      <c r="C97" s="204"/>
      <c r="D97" s="205" t="s">
        <v>63</v>
      </c>
      <c r="E97" s="56"/>
      <c r="F97" s="284">
        <v>29.113149847094796</v>
      </c>
      <c r="G97" s="206">
        <v>3023</v>
      </c>
      <c r="H97" s="207">
        <f t="shared" si="75"/>
        <v>88009.051987767569</v>
      </c>
      <c r="I97" s="142"/>
      <c r="J97" s="46">
        <v>20</v>
      </c>
      <c r="K97" s="44">
        <v>1385</v>
      </c>
      <c r="L97" s="47">
        <f t="shared" si="76"/>
        <v>69.25</v>
      </c>
      <c r="M97" s="87">
        <v>20</v>
      </c>
      <c r="N97" s="44">
        <f t="shared" si="77"/>
        <v>1384.5801526717557</v>
      </c>
      <c r="O97" s="47">
        <f t="shared" si="78"/>
        <v>69.229007633587784</v>
      </c>
      <c r="P97" s="48">
        <f t="shared" si="79"/>
        <v>0</v>
      </c>
      <c r="Q97" s="49">
        <f t="shared" si="74"/>
        <v>-2.0992366412215802E-2</v>
      </c>
      <c r="R97" s="597">
        <f t="shared" si="80"/>
        <v>0.99969686113484169</v>
      </c>
      <c r="S97" s="943"/>
      <c r="T97" s="208">
        <v>0.38750000000000001</v>
      </c>
      <c r="U97" s="208">
        <v>0.47847222222222224</v>
      </c>
      <c r="V97" s="209">
        <v>22</v>
      </c>
      <c r="W97" s="90">
        <f t="shared" si="81"/>
        <v>131</v>
      </c>
      <c r="X97" s="53">
        <v>0.37638888888888888</v>
      </c>
      <c r="Y97" s="53">
        <v>0.38611111111111113</v>
      </c>
      <c r="Z97" s="54"/>
      <c r="AA97" s="54"/>
      <c r="AB97" s="928"/>
      <c r="AC97" s="928"/>
      <c r="AD97" s="209"/>
      <c r="AE97" s="209"/>
      <c r="AF97" s="210">
        <f t="shared" si="68"/>
        <v>-0.41984732824425919</v>
      </c>
      <c r="AG97" s="211">
        <f t="shared" si="69"/>
        <v>0.99969686113484169</v>
      </c>
      <c r="AH97" s="927"/>
    </row>
    <row r="98" spans="1:34" s="215" customFormat="1" ht="19.2" customHeight="1">
      <c r="A98" s="954"/>
      <c r="B98" s="593" t="s">
        <v>101</v>
      </c>
      <c r="C98" s="55"/>
      <c r="D98" s="42" t="s">
        <v>58</v>
      </c>
      <c r="E98" s="83"/>
      <c r="F98" s="284">
        <v>59.54</v>
      </c>
      <c r="G98" s="57">
        <v>1208</v>
      </c>
      <c r="H98" s="207">
        <f t="shared" si="75"/>
        <v>71924.319999999992</v>
      </c>
      <c r="I98" s="606"/>
      <c r="J98" s="46">
        <v>18</v>
      </c>
      <c r="K98" s="44">
        <v>1385</v>
      </c>
      <c r="L98" s="47">
        <f t="shared" si="76"/>
        <v>76.944444444444443</v>
      </c>
      <c r="M98" s="87">
        <v>18</v>
      </c>
      <c r="N98" s="44">
        <f t="shared" si="77"/>
        <v>1208.0000000000014</v>
      </c>
      <c r="O98" s="47">
        <f t="shared" si="78"/>
        <v>67.111111111111185</v>
      </c>
      <c r="P98" s="48">
        <f t="shared" si="79"/>
        <v>0</v>
      </c>
      <c r="Q98" s="49">
        <f t="shared" si="74"/>
        <v>-9.8333333333332575</v>
      </c>
      <c r="R98" s="597">
        <f t="shared" si="80"/>
        <v>0.87220216606498291</v>
      </c>
      <c r="S98" s="943"/>
      <c r="T98" s="89">
        <v>0.51874999999999993</v>
      </c>
      <c r="U98" s="89">
        <v>0.56041666666666656</v>
      </c>
      <c r="V98" s="606">
        <v>5</v>
      </c>
      <c r="W98" s="90">
        <f t="shared" si="81"/>
        <v>59.999999999999943</v>
      </c>
      <c r="X98" s="213"/>
      <c r="Y98" s="213"/>
      <c r="Z98" s="214"/>
      <c r="AA98" s="214"/>
      <c r="AB98" s="928"/>
      <c r="AC98" s="928"/>
      <c r="AD98" s="606">
        <v>1</v>
      </c>
      <c r="AE98" s="606"/>
      <c r="AF98" s="54">
        <f t="shared" si="68"/>
        <v>-176.99999999999864</v>
      </c>
      <c r="AG98" s="600">
        <f t="shared" si="69"/>
        <v>0.87220216606498291</v>
      </c>
      <c r="AH98" s="927"/>
    </row>
    <row r="99" spans="1:34" ht="19.2" customHeight="1">
      <c r="A99" s="954"/>
      <c r="B99" s="593" t="s">
        <v>105</v>
      </c>
      <c r="C99" s="81"/>
      <c r="D99" s="82" t="s">
        <v>177</v>
      </c>
      <c r="E99" s="83"/>
      <c r="F99" s="284">
        <v>51.44</v>
      </c>
      <c r="G99" s="57">
        <v>1104</v>
      </c>
      <c r="H99" s="207">
        <f t="shared" si="75"/>
        <v>56789.759999999995</v>
      </c>
      <c r="I99" s="606"/>
      <c r="J99" s="46">
        <v>20</v>
      </c>
      <c r="K99" s="44">
        <v>1440</v>
      </c>
      <c r="L99" s="47">
        <f t="shared" si="76"/>
        <v>72</v>
      </c>
      <c r="M99" s="591">
        <v>20</v>
      </c>
      <c r="N99" s="44">
        <f t="shared" si="77"/>
        <v>1249.8113207547176</v>
      </c>
      <c r="O99" s="47">
        <f t="shared" si="78"/>
        <v>62.490566037735881</v>
      </c>
      <c r="P99" s="48">
        <f t="shared" si="79"/>
        <v>0</v>
      </c>
      <c r="Q99" s="49">
        <f t="shared" si="74"/>
        <v>-9.5094339622641186</v>
      </c>
      <c r="R99" s="597">
        <f t="shared" si="80"/>
        <v>0.86792452830188727</v>
      </c>
      <c r="S99" s="943"/>
      <c r="T99" s="89">
        <v>0.56527777777777766</v>
      </c>
      <c r="U99" s="89">
        <v>0.60208333333333319</v>
      </c>
      <c r="V99" s="606">
        <v>7</v>
      </c>
      <c r="W99" s="90">
        <f t="shared" si="81"/>
        <v>52.999999999999972</v>
      </c>
      <c r="X99" s="180"/>
      <c r="Y99" s="180"/>
      <c r="Z99" s="124"/>
      <c r="AA99" s="124"/>
      <c r="AB99" s="928"/>
      <c r="AC99" s="928"/>
      <c r="AD99" s="606"/>
      <c r="AE99" s="606"/>
      <c r="AF99" s="210">
        <f t="shared" si="68"/>
        <v>-190.1886792452824</v>
      </c>
      <c r="AG99" s="211">
        <f t="shared" si="69"/>
        <v>0.86792452830188727</v>
      </c>
      <c r="AH99" s="927"/>
    </row>
    <row r="100" spans="1:34" s="215" customFormat="1" ht="19.2" customHeight="1">
      <c r="A100" s="954"/>
      <c r="B100" s="593" t="s">
        <v>100</v>
      </c>
      <c r="C100" s="55"/>
      <c r="D100" s="42" t="s">
        <v>54</v>
      </c>
      <c r="E100" s="83"/>
      <c r="F100" s="284">
        <v>38.479999999999997</v>
      </c>
      <c r="G100" s="57">
        <v>3749</v>
      </c>
      <c r="H100" s="207">
        <f t="shared" si="75"/>
        <v>144261.51999999999</v>
      </c>
      <c r="I100" s="606"/>
      <c r="J100" s="46">
        <v>19</v>
      </c>
      <c r="K100" s="44">
        <v>2769</v>
      </c>
      <c r="L100" s="47">
        <f t="shared" si="76"/>
        <v>145.73684210526315</v>
      </c>
      <c r="M100" s="87">
        <v>19</v>
      </c>
      <c r="N100" s="44">
        <f t="shared" si="77"/>
        <v>2392.978723404256</v>
      </c>
      <c r="O100" s="47">
        <f t="shared" si="78"/>
        <v>125.946248600224</v>
      </c>
      <c r="P100" s="48">
        <f t="shared" si="79"/>
        <v>0</v>
      </c>
      <c r="Q100" s="49">
        <f t="shared" si="74"/>
        <v>-19.790593505039155</v>
      </c>
      <c r="R100" s="597">
        <f t="shared" si="80"/>
        <v>0.86420322260897653</v>
      </c>
      <c r="S100" s="943"/>
      <c r="T100" s="208">
        <v>0.61666666666666647</v>
      </c>
      <c r="U100" s="208">
        <v>0.68194444444444424</v>
      </c>
      <c r="V100" s="209">
        <v>21</v>
      </c>
      <c r="W100" s="90">
        <f t="shared" si="81"/>
        <v>93.999999999999986</v>
      </c>
      <c r="X100" s="216">
        <v>0.6069444444444444</v>
      </c>
      <c r="Y100" s="216">
        <v>0.61527777777777781</v>
      </c>
      <c r="Z100" s="214"/>
      <c r="AA100" s="214"/>
      <c r="AB100" s="928"/>
      <c r="AC100" s="928"/>
      <c r="AD100" s="606"/>
      <c r="AE100" s="606"/>
      <c r="AF100" s="54">
        <f t="shared" si="68"/>
        <v>-376.02127659574398</v>
      </c>
      <c r="AG100" s="600">
        <f t="shared" si="69"/>
        <v>0.86420322260897653</v>
      </c>
      <c r="AH100" s="927"/>
    </row>
    <row r="101" spans="1:34" s="215" customFormat="1" ht="19.2" customHeight="1">
      <c r="A101" s="954"/>
      <c r="B101" s="593">
        <v>0</v>
      </c>
      <c r="C101" s="55"/>
      <c r="D101" s="82"/>
      <c r="E101" s="83"/>
      <c r="F101" s="284" t="s">
        <v>106</v>
      </c>
      <c r="G101" s="57"/>
      <c r="H101" s="207">
        <f t="shared" si="75"/>
        <v>0</v>
      </c>
      <c r="I101" s="606"/>
      <c r="J101" s="46"/>
      <c r="K101" s="44"/>
      <c r="L101" s="47"/>
      <c r="M101" s="87"/>
      <c r="N101" s="44"/>
      <c r="O101" s="47"/>
      <c r="P101" s="48"/>
      <c r="Q101" s="49"/>
      <c r="R101" s="597"/>
      <c r="S101" s="943"/>
      <c r="T101" s="208"/>
      <c r="U101" s="89"/>
      <c r="V101" s="209"/>
      <c r="W101" s="90">
        <f t="shared" si="81"/>
        <v>0</v>
      </c>
      <c r="X101" s="217"/>
      <c r="Y101" s="217"/>
      <c r="Z101" s="214"/>
      <c r="AA101" s="214"/>
      <c r="AB101" s="928"/>
      <c r="AC101" s="928"/>
      <c r="AD101" s="606"/>
      <c r="AE101" s="606"/>
      <c r="AF101" s="210">
        <f t="shared" si="68"/>
        <v>0</v>
      </c>
      <c r="AG101" s="211" t="e">
        <f t="shared" si="69"/>
        <v>#DIV/0!</v>
      </c>
      <c r="AH101" s="927"/>
    </row>
    <row r="102" spans="1:34" s="215" customFormat="1" ht="19.2" customHeight="1">
      <c r="A102" s="954"/>
      <c r="B102" s="593">
        <v>0</v>
      </c>
      <c r="C102" s="175"/>
      <c r="D102" s="82"/>
      <c r="E102" s="177"/>
      <c r="F102" s="284" t="s">
        <v>106</v>
      </c>
      <c r="G102" s="57"/>
      <c r="H102" s="207">
        <f t="shared" si="75"/>
        <v>0</v>
      </c>
      <c r="I102" s="593"/>
      <c r="J102" s="46"/>
      <c r="K102" s="44"/>
      <c r="L102" s="47"/>
      <c r="M102" s="87"/>
      <c r="N102" s="44"/>
      <c r="O102" s="47"/>
      <c r="P102" s="48"/>
      <c r="Q102" s="49"/>
      <c r="R102" s="597"/>
      <c r="S102" s="943"/>
      <c r="T102" s="208"/>
      <c r="U102" s="208"/>
      <c r="V102" s="209"/>
      <c r="W102" s="90">
        <f t="shared" si="81"/>
        <v>0</v>
      </c>
      <c r="X102" s="217"/>
      <c r="Y102" s="217"/>
      <c r="Z102" s="214"/>
      <c r="AA102" s="214"/>
      <c r="AB102" s="928"/>
      <c r="AC102" s="928"/>
      <c r="AD102" s="606"/>
      <c r="AE102" s="606"/>
      <c r="AF102" s="54">
        <f t="shared" si="68"/>
        <v>0</v>
      </c>
      <c r="AG102" s="600" t="e">
        <f t="shared" si="69"/>
        <v>#DIV/0!</v>
      </c>
      <c r="AH102" s="927"/>
    </row>
    <row r="103" spans="1:34" s="215" customFormat="1" ht="19.2" customHeight="1">
      <c r="A103" s="954"/>
      <c r="B103" s="593">
        <v>0</v>
      </c>
      <c r="C103" s="218"/>
      <c r="D103" s="82"/>
      <c r="E103" s="83"/>
      <c r="F103" s="284" t="s">
        <v>106</v>
      </c>
      <c r="G103" s="57"/>
      <c r="H103" s="207">
        <f t="shared" si="75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97"/>
      <c r="S103" s="943"/>
      <c r="T103" s="208"/>
      <c r="U103" s="208"/>
      <c r="V103" s="209" t="s">
        <v>15</v>
      </c>
      <c r="W103" s="90">
        <f t="shared" si="81"/>
        <v>0</v>
      </c>
      <c r="X103" s="217"/>
      <c r="Y103" s="217"/>
      <c r="Z103" s="214"/>
      <c r="AA103" s="214"/>
      <c r="AB103" s="928"/>
      <c r="AC103" s="928"/>
      <c r="AD103" s="606"/>
      <c r="AE103" s="606"/>
      <c r="AF103" s="54">
        <f t="shared" si="68"/>
        <v>0</v>
      </c>
      <c r="AG103" s="600" t="e">
        <f t="shared" si="69"/>
        <v>#DIV/0!</v>
      </c>
      <c r="AH103" s="927"/>
    </row>
    <row r="104" spans="1:34" s="215" customFormat="1" ht="19.2" customHeight="1">
      <c r="A104" s="954"/>
      <c r="B104" s="593">
        <v>0</v>
      </c>
      <c r="C104" s="220"/>
      <c r="D104" s="82"/>
      <c r="E104" s="83"/>
      <c r="F104" s="284" t="s">
        <v>106</v>
      </c>
      <c r="G104" s="206"/>
      <c r="H104" s="207">
        <f t="shared" si="7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97"/>
      <c r="S104" s="944"/>
      <c r="T104" s="208"/>
      <c r="U104" s="208"/>
      <c r="V104" s="209"/>
      <c r="W104" s="90">
        <f t="shared" si="81"/>
        <v>0</v>
      </c>
      <c r="X104" s="217"/>
      <c r="Y104" s="217"/>
      <c r="Z104" s="214"/>
      <c r="AA104" s="214"/>
      <c r="AB104" s="928"/>
      <c r="AC104" s="928"/>
      <c r="AD104" s="606"/>
      <c r="AE104" s="606"/>
      <c r="AF104" s="210">
        <f t="shared" si="68"/>
        <v>0</v>
      </c>
      <c r="AG104" s="211" t="e">
        <f t="shared" si="69"/>
        <v>#DIV/0!</v>
      </c>
      <c r="AH104" s="927"/>
    </row>
    <row r="105" spans="1:34" s="215" customFormat="1" ht="19.2" customHeight="1">
      <c r="A105" s="954"/>
      <c r="B105" s="593">
        <v>0</v>
      </c>
      <c r="C105" s="220"/>
      <c r="D105" s="82"/>
      <c r="E105" s="83"/>
      <c r="F105" s="284" t="s">
        <v>106</v>
      </c>
      <c r="G105" s="206"/>
      <c r="H105" s="207">
        <f t="shared" si="7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97"/>
      <c r="S105" s="944"/>
      <c r="T105" s="208"/>
      <c r="U105" s="208"/>
      <c r="V105" s="209"/>
      <c r="W105" s="90">
        <f t="shared" si="81"/>
        <v>0</v>
      </c>
      <c r="X105" s="217"/>
      <c r="Y105" s="217"/>
      <c r="Z105" s="214"/>
      <c r="AA105" s="214"/>
      <c r="AB105" s="928"/>
      <c r="AC105" s="928"/>
      <c r="AD105" s="606"/>
      <c r="AE105" s="606"/>
      <c r="AF105" s="54">
        <f t="shared" si="68"/>
        <v>0</v>
      </c>
      <c r="AG105" s="600" t="e">
        <f t="shared" si="69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97"/>
      <c r="S106" s="953"/>
      <c r="T106" s="208"/>
      <c r="U106" s="208"/>
      <c r="V106" s="209"/>
      <c r="W106" s="90">
        <f t="shared" si="81"/>
        <v>0</v>
      </c>
      <c r="X106" s="217"/>
      <c r="Y106" s="217"/>
      <c r="Z106" s="214"/>
      <c r="AA106" s="214"/>
      <c r="AB106" s="928"/>
      <c r="AC106" s="928"/>
      <c r="AD106" s="606"/>
      <c r="AE106" s="606"/>
      <c r="AF106" s="54">
        <f t="shared" si="68"/>
        <v>0</v>
      </c>
      <c r="AG106" s="600" t="e">
        <f t="shared" si="69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00"/>
      <c r="S107" s="953"/>
      <c r="T107" s="208"/>
      <c r="U107" s="208"/>
      <c r="V107" s="209"/>
      <c r="W107" s="90">
        <f t="shared" si="81"/>
        <v>0</v>
      </c>
      <c r="X107" s="217"/>
      <c r="Y107" s="217"/>
      <c r="Z107" s="214"/>
      <c r="AA107" s="214"/>
      <c r="AB107" s="928"/>
      <c r="AC107" s="928"/>
      <c r="AD107" s="606"/>
      <c r="AE107" s="606"/>
      <c r="AF107" s="214"/>
      <c r="AG107" s="600"/>
      <c r="AH107" s="927"/>
    </row>
    <row r="108" spans="1:34" ht="19.2" customHeight="1">
      <c r="A108" s="954"/>
      <c r="B108" s="110">
        <v>0</v>
      </c>
      <c r="C108" s="100" t="s">
        <v>958</v>
      </c>
      <c r="D108" s="924" t="s">
        <v>842</v>
      </c>
      <c r="E108" s="924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f t="shared" ref="L108:O108" si="82">AVERAGE(L96:L107)</f>
        <v>90.098757309941519</v>
      </c>
      <c r="M108" s="101">
        <f t="shared" si="82"/>
        <v>18.600000000000001</v>
      </c>
      <c r="N108" s="101">
        <f t="shared" si="82"/>
        <v>1468.2168965090029</v>
      </c>
      <c r="O108" s="104">
        <f t="shared" si="82"/>
        <v>78.776815247960343</v>
      </c>
      <c r="P108" s="54">
        <f t="shared" ref="P108:P115" si="83">M108-J108</f>
        <v>0</v>
      </c>
      <c r="Q108" s="88">
        <f t="shared" ref="Q108:Q115" si="84">O108-L108</f>
        <v>-11.321942061981176</v>
      </c>
      <c r="R108" s="105">
        <f t="shared" ref="R108:R115" si="85">O108/L108</f>
        <v>0.87433853251678628</v>
      </c>
      <c r="S108" s="944"/>
      <c r="T108" s="89"/>
      <c r="U108" s="89"/>
      <c r="V108" s="57"/>
      <c r="W108" s="90">
        <f t="shared" si="81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8"/>
        <v>-204.58310349099702</v>
      </c>
      <c r="AG108" s="600">
        <f t="shared" si="69"/>
        <v>0.87770020116511416</v>
      </c>
      <c r="AH108" s="927"/>
    </row>
    <row r="109" spans="1:34" ht="19.2" customHeight="1">
      <c r="A109" s="945" t="s">
        <v>959</v>
      </c>
      <c r="B109" s="593" t="s">
        <v>104</v>
      </c>
      <c r="C109" s="603"/>
      <c r="D109" s="320" t="s">
        <v>176</v>
      </c>
      <c r="E109" s="43"/>
      <c r="F109" s="273">
        <v>29.965493443754308</v>
      </c>
      <c r="G109" s="44">
        <v>1380</v>
      </c>
      <c r="H109" s="45">
        <f t="shared" ref="H109:H119" si="86">F109*G109</f>
        <v>41352.380952380947</v>
      </c>
      <c r="I109" s="593"/>
      <c r="J109" s="46">
        <v>18</v>
      </c>
      <c r="K109" s="44">
        <v>1200</v>
      </c>
      <c r="L109" s="47">
        <f>K109/J109</f>
        <v>66.666666666666671</v>
      </c>
      <c r="M109" s="591">
        <v>18</v>
      </c>
      <c r="N109" s="44">
        <f t="shared" ref="N109:N115" si="87">G109/W109*60</f>
        <v>1089.4736842105256</v>
      </c>
      <c r="O109" s="47">
        <f t="shared" ref="O109:O115" si="88">N109/M109</f>
        <v>60.526315789473642</v>
      </c>
      <c r="P109" s="48">
        <f t="shared" si="83"/>
        <v>0</v>
      </c>
      <c r="Q109" s="49">
        <f t="shared" si="84"/>
        <v>-6.1403508771930291</v>
      </c>
      <c r="R109" s="597">
        <f t="shared" si="85"/>
        <v>0.90789473684210453</v>
      </c>
      <c r="S109" s="948">
        <f>R121</f>
        <v>0.93973354276172805</v>
      </c>
      <c r="T109" s="223">
        <v>0.5</v>
      </c>
      <c r="U109" s="223">
        <v>0.55277777777777781</v>
      </c>
      <c r="V109" s="224">
        <v>5</v>
      </c>
      <c r="W109" s="590">
        <f t="shared" si="81"/>
        <v>76.000000000000057</v>
      </c>
      <c r="X109" s="53"/>
      <c r="Y109" s="53"/>
      <c r="Z109" s="54"/>
      <c r="AA109" s="54"/>
      <c r="AB109" s="928"/>
      <c r="AC109" s="928"/>
      <c r="AD109" s="606"/>
      <c r="AE109" s="606"/>
      <c r="AF109" s="48">
        <f t="shared" si="68"/>
        <v>-110.52631578947444</v>
      </c>
      <c r="AG109" s="125">
        <f t="shared" si="69"/>
        <v>0.90789473684210464</v>
      </c>
      <c r="AH109" s="927">
        <f>AG121</f>
        <v>0.93064815582301441</v>
      </c>
    </row>
    <row r="110" spans="1:34" ht="19.2" customHeight="1">
      <c r="A110" s="946"/>
      <c r="B110" s="593" t="s">
        <v>105</v>
      </c>
      <c r="C110" s="175"/>
      <c r="D110" s="42" t="s">
        <v>160</v>
      </c>
      <c r="E110" s="177"/>
      <c r="F110" s="273">
        <v>53.27</v>
      </c>
      <c r="G110" s="174">
        <v>1114</v>
      </c>
      <c r="H110" s="45">
        <f t="shared" si="86"/>
        <v>59342.780000000006</v>
      </c>
      <c r="I110" s="593"/>
      <c r="J110" s="46">
        <v>16</v>
      </c>
      <c r="K110" s="44">
        <v>1500</v>
      </c>
      <c r="L110" s="47">
        <f t="shared" ref="L110:L115" si="89">K110/J110</f>
        <v>93.75</v>
      </c>
      <c r="M110" s="591">
        <v>16</v>
      </c>
      <c r="N110" s="44">
        <f t="shared" si="87"/>
        <v>1422.1276595744685</v>
      </c>
      <c r="O110" s="47">
        <f t="shared" si="88"/>
        <v>88.882978723404278</v>
      </c>
      <c r="P110" s="48">
        <f t="shared" si="83"/>
        <v>0</v>
      </c>
      <c r="Q110" s="49">
        <f t="shared" si="84"/>
        <v>-4.8670212765957217</v>
      </c>
      <c r="R110" s="597">
        <f t="shared" si="85"/>
        <v>0.94808510638297894</v>
      </c>
      <c r="S110" s="934"/>
      <c r="T110" s="223">
        <v>0.55763888888888891</v>
      </c>
      <c r="U110" s="223">
        <v>0.59027777777777779</v>
      </c>
      <c r="V110" s="224">
        <v>7</v>
      </c>
      <c r="W110" s="590">
        <f t="shared" si="81"/>
        <v>46.999999999999993</v>
      </c>
      <c r="X110" s="188"/>
      <c r="Y110" s="188"/>
      <c r="Z110" s="54"/>
      <c r="AA110" s="54"/>
      <c r="AB110" s="928"/>
      <c r="AC110" s="928"/>
      <c r="AD110" s="606"/>
      <c r="AE110" s="606"/>
      <c r="AF110" s="48">
        <f t="shared" si="68"/>
        <v>-77.872340425531547</v>
      </c>
      <c r="AG110" s="125">
        <f t="shared" si="69"/>
        <v>0.94808510638297894</v>
      </c>
      <c r="AH110" s="927"/>
    </row>
    <row r="111" spans="1:34" ht="19.2" customHeight="1">
      <c r="A111" s="946"/>
      <c r="B111" s="593" t="s">
        <v>104</v>
      </c>
      <c r="C111" s="175"/>
      <c r="D111" s="176" t="s">
        <v>89</v>
      </c>
      <c r="E111" s="177"/>
      <c r="F111" s="273">
        <v>35.83</v>
      </c>
      <c r="G111" s="57">
        <v>1492.3999999999999</v>
      </c>
      <c r="H111" s="45">
        <f t="shared" si="86"/>
        <v>53472.691999999995</v>
      </c>
      <c r="I111" s="606"/>
      <c r="J111" s="46">
        <v>11</v>
      </c>
      <c r="K111" s="44">
        <v>2250</v>
      </c>
      <c r="L111" s="47">
        <f t="shared" si="89"/>
        <v>204.54545454545453</v>
      </c>
      <c r="M111" s="225">
        <v>11</v>
      </c>
      <c r="N111" s="44">
        <f t="shared" si="87"/>
        <v>2238.599999999999</v>
      </c>
      <c r="O111" s="47">
        <f t="shared" si="88"/>
        <v>203.50909090909082</v>
      </c>
      <c r="P111" s="48">
        <f t="shared" si="83"/>
        <v>0</v>
      </c>
      <c r="Q111" s="49">
        <f t="shared" si="84"/>
        <v>-1.036363636363717</v>
      </c>
      <c r="R111" s="597">
        <f t="shared" si="85"/>
        <v>0.99493333333333289</v>
      </c>
      <c r="S111" s="934"/>
      <c r="T111" s="223">
        <v>0.59513888888888888</v>
      </c>
      <c r="U111" s="223">
        <v>0.62291666666666667</v>
      </c>
      <c r="V111" s="224">
        <v>7</v>
      </c>
      <c r="W111" s="590">
        <f t="shared" si="81"/>
        <v>40.000000000000014</v>
      </c>
      <c r="X111" s="53"/>
      <c r="Y111" s="53"/>
      <c r="Z111" s="54"/>
      <c r="AA111" s="54"/>
      <c r="AB111" s="928"/>
      <c r="AC111" s="928"/>
      <c r="AD111" s="606"/>
      <c r="AE111" s="606"/>
      <c r="AF111" s="48">
        <f t="shared" si="68"/>
        <v>-11.400000000001</v>
      </c>
      <c r="AG111" s="125">
        <f t="shared" si="69"/>
        <v>0.99493333333333289</v>
      </c>
      <c r="AH111" s="927"/>
    </row>
    <row r="112" spans="1:34" ht="19.2" customHeight="1">
      <c r="A112" s="946"/>
      <c r="B112" s="593" t="s">
        <v>105</v>
      </c>
      <c r="C112" s="175"/>
      <c r="D112" s="176" t="s">
        <v>162</v>
      </c>
      <c r="E112" s="83"/>
      <c r="F112" s="273">
        <v>51.06</v>
      </c>
      <c r="G112" s="57">
        <v>1513</v>
      </c>
      <c r="H112" s="45">
        <f t="shared" si="86"/>
        <v>77253.78</v>
      </c>
      <c r="I112" s="606"/>
      <c r="J112" s="46">
        <v>16</v>
      </c>
      <c r="K112" s="44">
        <v>1500</v>
      </c>
      <c r="L112" s="47">
        <f t="shared" si="89"/>
        <v>93.75</v>
      </c>
      <c r="M112" s="591">
        <v>16</v>
      </c>
      <c r="N112" s="44">
        <f t="shared" si="87"/>
        <v>1354.9253731343267</v>
      </c>
      <c r="O112" s="47">
        <f t="shared" si="88"/>
        <v>84.68283582089542</v>
      </c>
      <c r="P112" s="48">
        <f t="shared" si="83"/>
        <v>0</v>
      </c>
      <c r="Q112" s="49">
        <f t="shared" si="84"/>
        <v>-9.0671641791045801</v>
      </c>
      <c r="R112" s="597">
        <f t="shared" si="85"/>
        <v>0.90328358208955117</v>
      </c>
      <c r="S112" s="934"/>
      <c r="T112" s="223">
        <v>0.70833333333333337</v>
      </c>
      <c r="U112" s="223">
        <v>0.7548611111111112</v>
      </c>
      <c r="V112" s="224">
        <v>7</v>
      </c>
      <c r="W112" s="590">
        <f t="shared" si="81"/>
        <v>67.000000000000085</v>
      </c>
      <c r="X112" s="213"/>
      <c r="Y112" s="213"/>
      <c r="Z112" s="54"/>
      <c r="AA112" s="54"/>
      <c r="AB112" s="928"/>
      <c r="AC112" s="928"/>
      <c r="AD112" s="606"/>
      <c r="AE112" s="606"/>
      <c r="AF112" s="48">
        <f t="shared" si="68"/>
        <v>-145.07462686567328</v>
      </c>
      <c r="AG112" s="125">
        <f t="shared" si="69"/>
        <v>0.90328358208955117</v>
      </c>
      <c r="AH112" s="927"/>
    </row>
    <row r="113" spans="1:34" s="215" customFormat="1" ht="19.2" customHeight="1">
      <c r="A113" s="946"/>
      <c r="B113" s="593" t="s">
        <v>105</v>
      </c>
      <c r="C113" s="175"/>
      <c r="D113" s="176" t="s">
        <v>76</v>
      </c>
      <c r="E113" s="83"/>
      <c r="F113" s="273">
        <v>55.56</v>
      </c>
      <c r="G113" s="57">
        <v>1161</v>
      </c>
      <c r="H113" s="45">
        <f t="shared" si="86"/>
        <v>64505.16</v>
      </c>
      <c r="I113" s="606"/>
      <c r="J113" s="46">
        <v>16</v>
      </c>
      <c r="K113" s="44">
        <v>1440</v>
      </c>
      <c r="L113" s="47">
        <f t="shared" si="89"/>
        <v>90</v>
      </c>
      <c r="M113" s="596">
        <v>16</v>
      </c>
      <c r="N113" s="44">
        <f t="shared" si="87"/>
        <v>1365.882352941177</v>
      </c>
      <c r="O113" s="47">
        <f t="shared" si="88"/>
        <v>85.367647058823565</v>
      </c>
      <c r="P113" s="48">
        <f t="shared" si="83"/>
        <v>0</v>
      </c>
      <c r="Q113" s="49">
        <f t="shared" si="84"/>
        <v>-4.6323529411764355</v>
      </c>
      <c r="R113" s="597">
        <f t="shared" si="85"/>
        <v>0.94852941176470629</v>
      </c>
      <c r="S113" s="934"/>
      <c r="T113" s="223">
        <v>0.76944444444444449</v>
      </c>
      <c r="U113" s="223">
        <v>0.80486111111111114</v>
      </c>
      <c r="V113" s="224">
        <v>21</v>
      </c>
      <c r="W113" s="590">
        <f t="shared" si="81"/>
        <v>50.999999999999979</v>
      </c>
      <c r="X113" s="213">
        <v>0.75902777777777775</v>
      </c>
      <c r="Y113" s="213">
        <v>0.7680555555555556</v>
      </c>
      <c r="Z113" s="214"/>
      <c r="AA113" s="214"/>
      <c r="AB113" s="928"/>
      <c r="AC113" s="928"/>
      <c r="AD113" s="218"/>
      <c r="AE113" s="218"/>
      <c r="AF113" s="48">
        <f t="shared" si="68"/>
        <v>-74.117647058822968</v>
      </c>
      <c r="AG113" s="125">
        <f t="shared" si="69"/>
        <v>0.94852941176470629</v>
      </c>
      <c r="AH113" s="927"/>
    </row>
    <row r="114" spans="1:34" s="215" customFormat="1" ht="19.2" customHeight="1">
      <c r="A114" s="946"/>
      <c r="B114" s="593" t="s">
        <v>105</v>
      </c>
      <c r="C114" s="175"/>
      <c r="D114" s="82" t="s">
        <v>474</v>
      </c>
      <c r="E114" s="43"/>
      <c r="F114" s="273">
        <v>58.17</v>
      </c>
      <c r="G114" s="44">
        <v>1648</v>
      </c>
      <c r="H114" s="45">
        <f t="shared" si="86"/>
        <v>95864.16</v>
      </c>
      <c r="I114" s="606"/>
      <c r="J114" s="46">
        <v>15</v>
      </c>
      <c r="K114" s="44">
        <v>1440</v>
      </c>
      <c r="L114" s="47">
        <f t="shared" si="89"/>
        <v>96</v>
      </c>
      <c r="M114" s="596">
        <v>15</v>
      </c>
      <c r="N114" s="44">
        <f t="shared" si="87"/>
        <v>1354.5205479452045</v>
      </c>
      <c r="O114" s="47">
        <f t="shared" si="88"/>
        <v>90.301369863013633</v>
      </c>
      <c r="P114" s="48">
        <f t="shared" si="83"/>
        <v>0</v>
      </c>
      <c r="Q114" s="49">
        <f t="shared" si="84"/>
        <v>-5.6986301369863668</v>
      </c>
      <c r="R114" s="597">
        <f t="shared" si="85"/>
        <v>0.94063926940639198</v>
      </c>
      <c r="S114" s="934"/>
      <c r="T114" s="223">
        <v>0.80972222222222223</v>
      </c>
      <c r="U114" s="223">
        <v>0.86041666666666672</v>
      </c>
      <c r="V114" s="224">
        <v>7</v>
      </c>
      <c r="W114" s="590">
        <f t="shared" si="81"/>
        <v>73.000000000000057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8"/>
        <v>-85.479452054795502</v>
      </c>
      <c r="AG114" s="125">
        <f t="shared" si="69"/>
        <v>0.94063926940639198</v>
      </c>
      <c r="AH114" s="927"/>
    </row>
    <row r="115" spans="1:34" s="215" customFormat="1" ht="19.2" customHeight="1">
      <c r="A115" s="946"/>
      <c r="B115" s="593" t="s">
        <v>105</v>
      </c>
      <c r="C115" s="175"/>
      <c r="D115" s="82" t="s">
        <v>182</v>
      </c>
      <c r="E115" s="83"/>
      <c r="F115" s="273">
        <v>54.5</v>
      </c>
      <c r="G115" s="226">
        <v>978</v>
      </c>
      <c r="H115" s="45">
        <f t="shared" si="86"/>
        <v>53301</v>
      </c>
      <c r="I115" s="606"/>
      <c r="J115" s="46">
        <v>21</v>
      </c>
      <c r="K115" s="44">
        <v>1440</v>
      </c>
      <c r="L115" s="47">
        <f t="shared" si="89"/>
        <v>68.571428571428569</v>
      </c>
      <c r="M115" s="596">
        <v>21</v>
      </c>
      <c r="N115" s="44">
        <f t="shared" si="87"/>
        <v>1197.5510204081636</v>
      </c>
      <c r="O115" s="47">
        <f t="shared" si="88"/>
        <v>57.026239067055407</v>
      </c>
      <c r="P115" s="48">
        <f t="shared" si="83"/>
        <v>0</v>
      </c>
      <c r="Q115" s="49">
        <f t="shared" si="84"/>
        <v>-11.545189504373162</v>
      </c>
      <c r="R115" s="597">
        <f t="shared" si="85"/>
        <v>0.83163265306122469</v>
      </c>
      <c r="S115" s="934"/>
      <c r="T115" s="223">
        <v>0.86527777777777781</v>
      </c>
      <c r="U115" s="223">
        <v>0.89930555555555558</v>
      </c>
      <c r="V115" s="224">
        <v>7</v>
      </c>
      <c r="W115" s="590">
        <f t="shared" si="81"/>
        <v>48.999999999999986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8"/>
        <v>-242.44897959183641</v>
      </c>
      <c r="AG115" s="125">
        <f t="shared" si="69"/>
        <v>0.83163265306122469</v>
      </c>
      <c r="AH115" s="927"/>
    </row>
    <row r="116" spans="1:34" s="215" customFormat="1" ht="19.2" customHeight="1">
      <c r="A116" s="946"/>
      <c r="B116" s="593">
        <v>0</v>
      </c>
      <c r="C116" s="55"/>
      <c r="D116" s="82"/>
      <c r="E116" s="83"/>
      <c r="F116" s="273" t="s">
        <v>106</v>
      </c>
      <c r="G116" s="226"/>
      <c r="H116" s="45">
        <f t="shared" si="86"/>
        <v>0</v>
      </c>
      <c r="I116" s="606"/>
      <c r="J116" s="46"/>
      <c r="K116" s="44"/>
      <c r="L116" s="47"/>
      <c r="M116" s="596" t="s">
        <v>15</v>
      </c>
      <c r="N116" s="44"/>
      <c r="O116" s="47"/>
      <c r="P116" s="48"/>
      <c r="Q116" s="49"/>
      <c r="R116" s="597"/>
      <c r="S116" s="934"/>
      <c r="T116" s="223"/>
      <c r="U116" s="223"/>
      <c r="V116" s="224"/>
      <c r="W116" s="590">
        <f t="shared" si="81"/>
        <v>0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8"/>
        <v>0</v>
      </c>
      <c r="AG116" s="125" t="e">
        <f t="shared" si="69"/>
        <v>#DIV/0!</v>
      </c>
      <c r="AH116" s="927"/>
    </row>
    <row r="117" spans="1:34" s="215" customFormat="1" ht="19.2" customHeight="1">
      <c r="A117" s="946"/>
      <c r="B117" s="593">
        <v>0</v>
      </c>
      <c r="C117" s="55"/>
      <c r="D117" s="82"/>
      <c r="E117" s="83"/>
      <c r="F117" s="273" t="s">
        <v>106</v>
      </c>
      <c r="G117" s="226"/>
      <c r="H117" s="45">
        <f t="shared" si="86"/>
        <v>0</v>
      </c>
      <c r="I117" s="606"/>
      <c r="J117" s="46"/>
      <c r="K117" s="44"/>
      <c r="L117" s="47"/>
      <c r="M117" s="596"/>
      <c r="N117" s="44"/>
      <c r="O117" s="47"/>
      <c r="P117" s="48"/>
      <c r="Q117" s="49"/>
      <c r="R117" s="597"/>
      <c r="S117" s="934"/>
      <c r="T117" s="223"/>
      <c r="U117" s="223"/>
      <c r="V117" s="224"/>
      <c r="W117" s="590">
        <f t="shared" si="81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8"/>
        <v>0</v>
      </c>
      <c r="AG117" s="125" t="e">
        <f t="shared" si="69"/>
        <v>#DIV/0!</v>
      </c>
      <c r="AH117" s="927"/>
    </row>
    <row r="118" spans="1:34" s="215" customFormat="1" ht="19.2" customHeight="1">
      <c r="A118" s="946"/>
      <c r="B118" s="593">
        <v>0</v>
      </c>
      <c r="C118" s="163"/>
      <c r="D118" s="82"/>
      <c r="E118" s="43"/>
      <c r="F118" s="273" t="s">
        <v>106</v>
      </c>
      <c r="G118" s="44"/>
      <c r="H118" s="45">
        <f t="shared" si="86"/>
        <v>0</v>
      </c>
      <c r="I118" s="606"/>
      <c r="J118" s="46"/>
      <c r="K118" s="44"/>
      <c r="L118" s="47"/>
      <c r="M118" s="596"/>
      <c r="N118" s="44"/>
      <c r="O118" s="47"/>
      <c r="P118" s="48"/>
      <c r="Q118" s="49"/>
      <c r="R118" s="597"/>
      <c r="S118" s="934"/>
      <c r="T118" s="223"/>
      <c r="U118" s="223"/>
      <c r="V118" s="224"/>
      <c r="W118" s="590">
        <f t="shared" si="81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8"/>
        <v>0</v>
      </c>
      <c r="AG118" s="125" t="e">
        <f t="shared" si="69"/>
        <v>#DIV/0!</v>
      </c>
      <c r="AH118" s="927"/>
    </row>
    <row r="119" spans="1:34" s="215" customFormat="1" ht="19.2" customHeight="1">
      <c r="A119" s="946"/>
      <c r="B119" s="593">
        <v>0</v>
      </c>
      <c r="C119" s="220"/>
      <c r="D119" s="82"/>
      <c r="E119" s="83"/>
      <c r="F119" s="273" t="s">
        <v>106</v>
      </c>
      <c r="G119" s="226"/>
      <c r="H119" s="45">
        <f t="shared" si="86"/>
        <v>0</v>
      </c>
      <c r="I119" s="606"/>
      <c r="J119" s="46"/>
      <c r="K119" s="44"/>
      <c r="L119" s="47"/>
      <c r="M119" s="596"/>
      <c r="N119" s="44"/>
      <c r="O119" s="47"/>
      <c r="P119" s="48"/>
      <c r="Q119" s="49"/>
      <c r="R119" s="597"/>
      <c r="S119" s="934"/>
      <c r="T119" s="223"/>
      <c r="U119" s="223"/>
      <c r="V119" s="224"/>
      <c r="W119" s="590">
        <f t="shared" si="81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8"/>
        <v>0</v>
      </c>
      <c r="AG119" s="125" t="e">
        <f t="shared" si="69"/>
        <v>#DIV/0!</v>
      </c>
      <c r="AH119" s="927"/>
    </row>
    <row r="120" spans="1:34" s="215" customFormat="1" ht="19.2" customHeight="1">
      <c r="A120" s="946"/>
      <c r="B120" s="59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06"/>
      <c r="J120" s="178"/>
      <c r="K120" s="228"/>
      <c r="L120" s="47"/>
      <c r="M120" s="596"/>
      <c r="N120" s="179"/>
      <c r="O120" s="221"/>
      <c r="P120" s="165"/>
      <c r="Q120" s="49"/>
      <c r="R120" s="597"/>
      <c r="S120" s="934"/>
      <c r="T120" s="223"/>
      <c r="U120" s="223"/>
      <c r="V120" s="224"/>
      <c r="W120" s="590">
        <f t="shared" si="81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8"/>
        <v>0</v>
      </c>
      <c r="AG120" s="125" t="e">
        <f t="shared" si="69"/>
        <v>#DIV/0!</v>
      </c>
      <c r="AH120" s="927"/>
    </row>
    <row r="121" spans="1:34" ht="19.2" customHeight="1">
      <c r="A121" s="947"/>
      <c r="B121" s="121">
        <v>0</v>
      </c>
      <c r="C121" s="100" t="s">
        <v>960</v>
      </c>
      <c r="D121" s="229" t="s">
        <v>842</v>
      </c>
      <c r="E121" s="230"/>
      <c r="F121" s="282"/>
      <c r="G121" s="231"/>
      <c r="H121" s="232"/>
      <c r="I121" s="233"/>
      <c r="J121" s="199">
        <v>16.142857142857142</v>
      </c>
      <c r="K121" s="199">
        <v>1538.5714285714287</v>
      </c>
      <c r="L121" s="200">
        <f t="shared" ref="L121:O121" si="90">AVERAGE(L109:L120)</f>
        <v>101.89764996907854</v>
      </c>
      <c r="M121" s="199">
        <f t="shared" si="90"/>
        <v>16.142857142857142</v>
      </c>
      <c r="N121" s="199">
        <f t="shared" si="90"/>
        <v>1431.8686626019808</v>
      </c>
      <c r="O121" s="200">
        <f t="shared" si="90"/>
        <v>95.756639604536673</v>
      </c>
      <c r="P121" s="48">
        <f t="shared" ref="P121:P129" si="91">M121-J121</f>
        <v>0</v>
      </c>
      <c r="Q121" s="49">
        <f t="shared" ref="Q121:Q129" si="92">O121-L121</f>
        <v>-6.1410103645418701</v>
      </c>
      <c r="R121" s="172">
        <f t="shared" ref="R121:R129" si="93">O121/L121</f>
        <v>0.93973354276172805</v>
      </c>
      <c r="S121" s="942"/>
      <c r="T121" s="50"/>
      <c r="U121" s="50"/>
      <c r="V121" s="44"/>
      <c r="W121" s="590">
        <f t="shared" si="81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0</v>
      </c>
      <c r="AF121" s="48">
        <f>N121-K121</f>
        <v>-106.70276596944791</v>
      </c>
      <c r="AG121" s="125">
        <f>N121/K121</f>
        <v>0.93064815582301441</v>
      </c>
      <c r="AH121" s="927"/>
    </row>
    <row r="122" spans="1:34" ht="19.2" customHeight="1">
      <c r="A122" s="949" t="s">
        <v>961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1340</v>
      </c>
      <c r="H122" s="45">
        <f t="shared" ref="H122:H132" si="94">F122*G122</f>
        <v>78617.8</v>
      </c>
      <c r="I122" s="593"/>
      <c r="J122" s="46">
        <v>19</v>
      </c>
      <c r="K122" s="44">
        <v>1440</v>
      </c>
      <c r="L122" s="47">
        <f t="shared" ref="L122:L129" si="95">K122/J122</f>
        <v>75.78947368421052</v>
      </c>
      <c r="M122" s="591">
        <v>19</v>
      </c>
      <c r="N122" s="174">
        <f t="shared" ref="N122:N129" si="96">G122/W122*60</f>
        <v>1362.7118644067807</v>
      </c>
      <c r="O122" s="234">
        <f t="shared" ref="O122:O129" si="97">N122/M122</f>
        <v>71.721677074041096</v>
      </c>
      <c r="P122" s="108">
        <f t="shared" si="91"/>
        <v>0</v>
      </c>
      <c r="Q122" s="182">
        <f t="shared" si="92"/>
        <v>-4.0677966101694238</v>
      </c>
      <c r="R122" s="109">
        <f t="shared" si="93"/>
        <v>0.94632768361582009</v>
      </c>
      <c r="S122" s="943">
        <f>R134</f>
        <v>0.91917300365591403</v>
      </c>
      <c r="T122" s="50">
        <v>0.5</v>
      </c>
      <c r="U122" s="50">
        <v>0.54097222222222219</v>
      </c>
      <c r="V122" s="224">
        <v>5</v>
      </c>
      <c r="W122" s="590">
        <f t="shared" si="81"/>
        <v>58.99999999999995</v>
      </c>
      <c r="X122" s="53"/>
      <c r="Y122" s="53"/>
      <c r="Z122" s="54"/>
      <c r="AA122" s="54"/>
      <c r="AB122" s="928"/>
      <c r="AC122" s="928"/>
      <c r="AD122" s="606"/>
      <c r="AE122" s="606"/>
      <c r="AF122" s="48">
        <f t="shared" si="68"/>
        <v>-77.288135593219295</v>
      </c>
      <c r="AG122" s="597">
        <f t="shared" si="69"/>
        <v>0.94632768361581998</v>
      </c>
      <c r="AH122" s="942">
        <f>AG134</f>
        <v>0.92083224677433961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1794</v>
      </c>
      <c r="H123" s="45">
        <f t="shared" si="94"/>
        <v>106778.88</v>
      </c>
      <c r="I123" s="606"/>
      <c r="J123" s="46">
        <v>21</v>
      </c>
      <c r="K123" s="44">
        <v>1385</v>
      </c>
      <c r="L123" s="47">
        <f t="shared" si="95"/>
        <v>65.952380952380949</v>
      </c>
      <c r="M123" s="596">
        <v>21</v>
      </c>
      <c r="N123" s="57">
        <f t="shared" si="96"/>
        <v>1312.6829268292679</v>
      </c>
      <c r="O123" s="86">
        <f t="shared" si="97"/>
        <v>62.508710801393711</v>
      </c>
      <c r="P123" s="54">
        <f t="shared" si="91"/>
        <v>0</v>
      </c>
      <c r="Q123" s="88">
        <f t="shared" si="92"/>
        <v>-3.4436701509872378</v>
      </c>
      <c r="R123" s="600">
        <f t="shared" si="93"/>
        <v>0.94778550673593354</v>
      </c>
      <c r="S123" s="943"/>
      <c r="T123" s="50">
        <v>0.55624999999999991</v>
      </c>
      <c r="U123" s="50">
        <v>0.61319444444444438</v>
      </c>
      <c r="V123" s="224">
        <v>22</v>
      </c>
      <c r="W123" s="590">
        <f t="shared" si="81"/>
        <v>82.000000000000028</v>
      </c>
      <c r="X123" s="53">
        <v>0.54513888888888895</v>
      </c>
      <c r="Y123" s="53">
        <v>0.55555555555555558</v>
      </c>
      <c r="Z123" s="54"/>
      <c r="AA123" s="54"/>
      <c r="AB123" s="928"/>
      <c r="AC123" s="928"/>
      <c r="AD123" s="606"/>
      <c r="AE123" s="606"/>
      <c r="AF123" s="48">
        <f t="shared" si="68"/>
        <v>-72.317073170732101</v>
      </c>
      <c r="AG123" s="597">
        <f t="shared" si="69"/>
        <v>0.94778550673593354</v>
      </c>
      <c r="AH123" s="943"/>
    </row>
    <row r="124" spans="1:34" ht="19.2" customHeight="1">
      <c r="A124" s="949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1385</v>
      </c>
      <c r="H124" s="45">
        <f t="shared" si="94"/>
        <v>78654.149999999994</v>
      </c>
      <c r="I124" s="235"/>
      <c r="J124" s="46">
        <v>18</v>
      </c>
      <c r="K124" s="44">
        <v>1636</v>
      </c>
      <c r="L124" s="47">
        <f t="shared" si="95"/>
        <v>90.888888888888886</v>
      </c>
      <c r="M124" s="591">
        <v>18</v>
      </c>
      <c r="N124" s="174">
        <f t="shared" si="96"/>
        <v>1457.8947368421063</v>
      </c>
      <c r="O124" s="234">
        <f t="shared" si="97"/>
        <v>80.994152046783682</v>
      </c>
      <c r="P124" s="108">
        <f t="shared" si="91"/>
        <v>0</v>
      </c>
      <c r="Q124" s="182">
        <f t="shared" si="92"/>
        <v>-9.8947368421052033</v>
      </c>
      <c r="R124" s="109">
        <f t="shared" si="93"/>
        <v>0.89113370222622634</v>
      </c>
      <c r="S124" s="950"/>
      <c r="T124" s="50">
        <v>0.70833333333333337</v>
      </c>
      <c r="U124" s="50">
        <v>0.74791666666666667</v>
      </c>
      <c r="V124" s="224">
        <v>6</v>
      </c>
      <c r="W124" s="590">
        <f t="shared" si="81"/>
        <v>56.999999999999957</v>
      </c>
      <c r="X124" s="188"/>
      <c r="Y124" s="188"/>
      <c r="Z124" s="54"/>
      <c r="AA124" s="54"/>
      <c r="AB124" s="928"/>
      <c r="AC124" s="928"/>
      <c r="AD124" s="606"/>
      <c r="AE124" s="606"/>
      <c r="AF124" s="108">
        <f t="shared" si="68"/>
        <v>-178.10526315789366</v>
      </c>
      <c r="AG124" s="109">
        <f t="shared" si="69"/>
        <v>0.89113370222622634</v>
      </c>
      <c r="AH124" s="943"/>
    </row>
    <row r="125" spans="1:34" ht="19.2" customHeight="1">
      <c r="A125" s="949"/>
      <c r="B125" s="130" t="s">
        <v>105</v>
      </c>
      <c r="C125" s="97"/>
      <c r="D125" s="42" t="s">
        <v>80</v>
      </c>
      <c r="E125" s="43"/>
      <c r="F125" s="273">
        <v>56.87</v>
      </c>
      <c r="G125" s="44">
        <v>1136</v>
      </c>
      <c r="H125" s="45">
        <f t="shared" si="94"/>
        <v>64604.32</v>
      </c>
      <c r="I125" s="593"/>
      <c r="J125" s="46">
        <v>18</v>
      </c>
      <c r="K125" s="44">
        <v>1636</v>
      </c>
      <c r="L125" s="47">
        <f t="shared" si="95"/>
        <v>90.888888888888886</v>
      </c>
      <c r="M125" s="591">
        <v>18</v>
      </c>
      <c r="N125" s="174">
        <f t="shared" si="96"/>
        <v>1450.2127659574471</v>
      </c>
      <c r="O125" s="234">
        <f t="shared" si="97"/>
        <v>80.567375886524843</v>
      </c>
      <c r="P125" s="108">
        <f t="shared" si="91"/>
        <v>0</v>
      </c>
      <c r="Q125" s="182">
        <f t="shared" si="92"/>
        <v>-10.321513002364043</v>
      </c>
      <c r="R125" s="109">
        <f t="shared" si="93"/>
        <v>0.88643812100088459</v>
      </c>
      <c r="S125" s="950"/>
      <c r="T125" s="50">
        <v>0.75277777777777777</v>
      </c>
      <c r="U125" s="50">
        <v>0.78541666666666665</v>
      </c>
      <c r="V125" s="224">
        <v>7</v>
      </c>
      <c r="W125" s="590">
        <f t="shared" si="81"/>
        <v>46.999999999999993</v>
      </c>
      <c r="X125" s="64"/>
      <c r="Y125" s="64"/>
      <c r="Z125" s="54"/>
      <c r="AA125" s="54"/>
      <c r="AB125" s="928"/>
      <c r="AC125" s="928"/>
      <c r="AD125" s="606"/>
      <c r="AE125" s="606"/>
      <c r="AF125" s="48">
        <f t="shared" si="68"/>
        <v>-185.78723404255288</v>
      </c>
      <c r="AG125" s="597">
        <f t="shared" si="69"/>
        <v>0.88643812100088459</v>
      </c>
      <c r="AH125" s="944"/>
    </row>
    <row r="126" spans="1:34" ht="19.2" customHeight="1">
      <c r="A126" s="949"/>
      <c r="B126" s="130" t="s">
        <v>105</v>
      </c>
      <c r="C126" s="606"/>
      <c r="D126" s="321" t="s">
        <v>81</v>
      </c>
      <c r="E126" s="177"/>
      <c r="F126" s="273">
        <v>47.6</v>
      </c>
      <c r="G126" s="57">
        <v>1458</v>
      </c>
      <c r="H126" s="45">
        <f t="shared" si="94"/>
        <v>69400.800000000003</v>
      </c>
      <c r="I126" s="606"/>
      <c r="J126" s="46">
        <v>19</v>
      </c>
      <c r="K126" s="44">
        <v>1440</v>
      </c>
      <c r="L126" s="47">
        <f t="shared" si="95"/>
        <v>75.78947368421052</v>
      </c>
      <c r="M126" s="596">
        <v>19</v>
      </c>
      <c r="N126" s="57">
        <f t="shared" si="96"/>
        <v>1366.8750000000016</v>
      </c>
      <c r="O126" s="86">
        <f t="shared" si="97"/>
        <v>71.940789473684291</v>
      </c>
      <c r="P126" s="54">
        <f t="shared" si="91"/>
        <v>0</v>
      </c>
      <c r="Q126" s="88">
        <f t="shared" si="92"/>
        <v>-3.8486842105262298</v>
      </c>
      <c r="R126" s="600">
        <f t="shared" si="93"/>
        <v>0.94921875000000111</v>
      </c>
      <c r="S126" s="950"/>
      <c r="T126" s="50">
        <v>0.79999999999999993</v>
      </c>
      <c r="U126" s="50">
        <v>0.84444444444444433</v>
      </c>
      <c r="V126" s="224">
        <v>21</v>
      </c>
      <c r="W126" s="590">
        <f t="shared" si="81"/>
        <v>63.999999999999929</v>
      </c>
      <c r="X126" s="64">
        <v>0.79027777777777775</v>
      </c>
      <c r="Y126" s="64">
        <v>0.79861111111111116</v>
      </c>
      <c r="Z126" s="54"/>
      <c r="AA126" s="54"/>
      <c r="AB126" s="928"/>
      <c r="AC126" s="928"/>
      <c r="AD126" s="606"/>
      <c r="AE126" s="606"/>
      <c r="AF126" s="108">
        <f t="shared" si="68"/>
        <v>-73.124999999998408</v>
      </c>
      <c r="AG126" s="109">
        <f t="shared" si="69"/>
        <v>0.94921875000000111</v>
      </c>
      <c r="AH126" s="944"/>
    </row>
    <row r="127" spans="1:34" ht="19.2" customHeight="1">
      <c r="A127" s="949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1303</v>
      </c>
      <c r="H127" s="45">
        <f t="shared" si="94"/>
        <v>66023.010000000009</v>
      </c>
      <c r="I127" s="218"/>
      <c r="J127" s="46">
        <v>18</v>
      </c>
      <c r="K127" s="44">
        <v>1500</v>
      </c>
      <c r="L127" s="47">
        <f t="shared" si="95"/>
        <v>83.333333333333329</v>
      </c>
      <c r="M127" s="591">
        <v>18</v>
      </c>
      <c r="N127" s="57">
        <f t="shared" si="96"/>
        <v>1421.4545454545464</v>
      </c>
      <c r="O127" s="86">
        <f t="shared" si="97"/>
        <v>78.969696969697026</v>
      </c>
      <c r="P127" s="54">
        <f t="shared" si="91"/>
        <v>0</v>
      </c>
      <c r="Q127" s="88">
        <f t="shared" si="92"/>
        <v>-4.3636363636363029</v>
      </c>
      <c r="R127" s="600">
        <f t="shared" si="93"/>
        <v>0.94763636363636439</v>
      </c>
      <c r="S127" s="950"/>
      <c r="T127" s="50">
        <v>0.84861111111111098</v>
      </c>
      <c r="U127" s="50">
        <v>0.8868055555555554</v>
      </c>
      <c r="V127" s="593">
        <v>6</v>
      </c>
      <c r="W127" s="590">
        <f t="shared" si="81"/>
        <v>54.999999999999964</v>
      </c>
      <c r="X127" s="64"/>
      <c r="Y127" s="64"/>
      <c r="Z127" s="54"/>
      <c r="AA127" s="54"/>
      <c r="AB127" s="928"/>
      <c r="AC127" s="928"/>
      <c r="AD127" s="606"/>
      <c r="AE127" s="606"/>
      <c r="AF127" s="108">
        <f t="shared" si="68"/>
        <v>-78.545454545453595</v>
      </c>
      <c r="AG127" s="109">
        <f t="shared" si="69"/>
        <v>0.94763636363636428</v>
      </c>
      <c r="AH127" s="944"/>
    </row>
    <row r="128" spans="1:34" ht="19.2" customHeight="1">
      <c r="A128" s="949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884</v>
      </c>
      <c r="H128" s="45">
        <f t="shared" si="94"/>
        <v>51422.28</v>
      </c>
      <c r="I128" s="606"/>
      <c r="J128" s="46">
        <v>16</v>
      </c>
      <c r="K128" s="44">
        <v>1636</v>
      </c>
      <c r="L128" s="47">
        <f t="shared" si="95"/>
        <v>102.25</v>
      </c>
      <c r="M128" s="87">
        <v>16</v>
      </c>
      <c r="N128" s="57">
        <f t="shared" si="96"/>
        <v>1433.5135135135124</v>
      </c>
      <c r="O128" s="86">
        <f t="shared" si="97"/>
        <v>89.594594594594525</v>
      </c>
      <c r="P128" s="54">
        <f t="shared" si="91"/>
        <v>0</v>
      </c>
      <c r="Q128" s="88">
        <f t="shared" si="92"/>
        <v>-12.655405405405475</v>
      </c>
      <c r="R128" s="600">
        <f t="shared" si="93"/>
        <v>0.87623075398136452</v>
      </c>
      <c r="S128" s="950"/>
      <c r="T128" s="50">
        <v>0.8916666666666665</v>
      </c>
      <c r="U128" s="50">
        <v>0.91736111111111096</v>
      </c>
      <c r="V128" s="593">
        <v>7</v>
      </c>
      <c r="W128" s="590">
        <f t="shared" si="81"/>
        <v>37.000000000000028</v>
      </c>
      <c r="X128" s="64"/>
      <c r="Y128" s="64"/>
      <c r="Z128" s="54"/>
      <c r="AA128" s="54"/>
      <c r="AB128" s="928"/>
      <c r="AC128" s="928"/>
      <c r="AD128" s="606"/>
      <c r="AE128" s="606"/>
      <c r="AF128" s="48">
        <f t="shared" si="68"/>
        <v>-202.48648648648759</v>
      </c>
      <c r="AG128" s="597">
        <f t="shared" si="69"/>
        <v>0.87623075398136452</v>
      </c>
      <c r="AH128" s="944"/>
    </row>
    <row r="129" spans="1:34" ht="19.2" customHeight="1">
      <c r="A129" s="94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1034</v>
      </c>
      <c r="H129" s="45">
        <f t="shared" si="94"/>
        <v>59248.2</v>
      </c>
      <c r="I129" s="606"/>
      <c r="J129" s="46">
        <v>19</v>
      </c>
      <c r="K129" s="44">
        <v>1440</v>
      </c>
      <c r="L129" s="47">
        <f t="shared" si="95"/>
        <v>75.78947368421052</v>
      </c>
      <c r="M129" s="87">
        <v>19</v>
      </c>
      <c r="N129" s="57">
        <f t="shared" si="96"/>
        <v>1348.695652173913</v>
      </c>
      <c r="O129" s="86">
        <f t="shared" si="97"/>
        <v>70.983981693363845</v>
      </c>
      <c r="P129" s="54">
        <f t="shared" si="91"/>
        <v>0</v>
      </c>
      <c r="Q129" s="88">
        <f t="shared" si="92"/>
        <v>-4.8054919908466758</v>
      </c>
      <c r="R129" s="600">
        <f t="shared" si="93"/>
        <v>0.93659420289855078</v>
      </c>
      <c r="S129" s="950"/>
      <c r="T129" s="50">
        <v>0.92152777777777761</v>
      </c>
      <c r="U129" s="50">
        <v>0.95347222222222205</v>
      </c>
      <c r="V129" s="593">
        <v>6</v>
      </c>
      <c r="W129" s="590">
        <f t="shared" si="81"/>
        <v>46</v>
      </c>
      <c r="X129" s="64"/>
      <c r="Y129" s="64"/>
      <c r="Z129" s="54"/>
      <c r="AA129" s="54"/>
      <c r="AB129" s="928"/>
      <c r="AC129" s="928"/>
      <c r="AD129" s="606"/>
      <c r="AE129" s="606"/>
      <c r="AF129" s="108">
        <f t="shared" si="68"/>
        <v>-91.304347826086996</v>
      </c>
      <c r="AG129" s="109">
        <f t="shared" si="69"/>
        <v>0.93659420289855067</v>
      </c>
      <c r="AH129" s="944"/>
    </row>
    <row r="130" spans="1:34" ht="19.2" customHeight="1">
      <c r="A130" s="94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4"/>
        <v>0</v>
      </c>
      <c r="I130" s="606"/>
      <c r="J130" s="46"/>
      <c r="K130" s="44"/>
      <c r="L130" s="47"/>
      <c r="M130" s="596"/>
      <c r="N130" s="57"/>
      <c r="O130" s="86"/>
      <c r="P130" s="54"/>
      <c r="Q130" s="88"/>
      <c r="R130" s="600"/>
      <c r="S130" s="950"/>
      <c r="T130" s="50"/>
      <c r="U130" s="50"/>
      <c r="V130" s="593"/>
      <c r="W130" s="590">
        <f t="shared" si="81"/>
        <v>0</v>
      </c>
      <c r="X130" s="64"/>
      <c r="Y130" s="64"/>
      <c r="Z130" s="54"/>
      <c r="AA130" s="54"/>
      <c r="AB130" s="928"/>
      <c r="AC130" s="928"/>
      <c r="AD130" s="606"/>
      <c r="AE130" s="606"/>
      <c r="AF130" s="108">
        <f t="shared" si="68"/>
        <v>0</v>
      </c>
      <c r="AG130" s="109" t="e">
        <f t="shared" si="69"/>
        <v>#DIV/0!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4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00"/>
      <c r="S131" s="950"/>
      <c r="T131" s="50"/>
      <c r="U131" s="50"/>
      <c r="V131" s="593"/>
      <c r="W131" s="590">
        <f t="shared" si="81"/>
        <v>0</v>
      </c>
      <c r="X131" s="64"/>
      <c r="Y131" s="64"/>
      <c r="Z131" s="54"/>
      <c r="AA131" s="54"/>
      <c r="AB131" s="928"/>
      <c r="AC131" s="928"/>
      <c r="AD131" s="606"/>
      <c r="AE131" s="606"/>
      <c r="AF131" s="48">
        <f t="shared" si="68"/>
        <v>0</v>
      </c>
      <c r="AG131" s="597" t="e">
        <f t="shared" si="69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4"/>
        <v>0</v>
      </c>
      <c r="I132" s="606"/>
      <c r="J132" s="87"/>
      <c r="K132" s="57"/>
      <c r="L132" s="86"/>
      <c r="M132" s="596"/>
      <c r="N132" s="57"/>
      <c r="O132" s="86"/>
      <c r="P132" s="54"/>
      <c r="Q132" s="88"/>
      <c r="R132" s="600"/>
      <c r="S132" s="950"/>
      <c r="T132" s="50"/>
      <c r="U132" s="50"/>
      <c r="V132" s="593"/>
      <c r="W132" s="590">
        <f t="shared" si="81"/>
        <v>0</v>
      </c>
      <c r="X132" s="64"/>
      <c r="Y132" s="64"/>
      <c r="Z132" s="54"/>
      <c r="AA132" s="54"/>
      <c r="AB132" s="928"/>
      <c r="AC132" s="928"/>
      <c r="AD132" s="606"/>
      <c r="AE132" s="606"/>
      <c r="AF132" s="65"/>
      <c r="AG132" s="598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06"/>
      <c r="J133" s="87"/>
      <c r="K133" s="57"/>
      <c r="L133" s="86"/>
      <c r="M133" s="596"/>
      <c r="N133" s="57"/>
      <c r="O133" s="86"/>
      <c r="P133" s="54"/>
      <c r="Q133" s="88"/>
      <c r="R133" s="600"/>
      <c r="S133" s="950"/>
      <c r="T133" s="50"/>
      <c r="U133" s="50"/>
      <c r="V133" s="593"/>
      <c r="W133" s="236">
        <f t="shared" si="81"/>
        <v>0</v>
      </c>
      <c r="X133" s="64"/>
      <c r="Y133" s="64"/>
      <c r="Z133" s="54"/>
      <c r="AA133" s="54"/>
      <c r="AB133" s="928"/>
      <c r="AC133" s="928"/>
      <c r="AD133" s="606"/>
      <c r="AE133" s="606"/>
      <c r="AF133" s="65"/>
      <c r="AG133" s="598"/>
      <c r="AH133" s="944"/>
    </row>
    <row r="134" spans="1:34" ht="19.2" customHeight="1">
      <c r="A134" s="949"/>
      <c r="B134" s="168">
        <v>0</v>
      </c>
      <c r="C134" s="100" t="s">
        <v>962</v>
      </c>
      <c r="D134" s="924" t="s">
        <v>842</v>
      </c>
      <c r="E134" s="924"/>
      <c r="F134" s="283"/>
      <c r="G134" s="101"/>
      <c r="H134" s="102"/>
      <c r="I134" s="238"/>
      <c r="J134" s="239">
        <v>18.5</v>
      </c>
      <c r="K134" s="239">
        <v>1514.125</v>
      </c>
      <c r="L134" s="240">
        <f t="shared" ref="L134:O134" si="98">AVERAGE(L122:L133)</f>
        <v>82.585239139515451</v>
      </c>
      <c r="M134" s="239">
        <f t="shared" si="98"/>
        <v>18.5</v>
      </c>
      <c r="N134" s="239">
        <f t="shared" si="98"/>
        <v>1394.255125647197</v>
      </c>
      <c r="O134" s="240">
        <f t="shared" si="98"/>
        <v>75.910122317510371</v>
      </c>
      <c r="P134" s="51">
        <f t="shared" ref="P134:P144" si="99">M134-J134</f>
        <v>0</v>
      </c>
      <c r="Q134" s="139">
        <f t="shared" ref="Q134:Q144" si="100">O134-L134</f>
        <v>-6.6751168220050801</v>
      </c>
      <c r="R134" s="241">
        <f t="shared" ref="R134:R144" si="101">O134/L134</f>
        <v>0.91917300365591403</v>
      </c>
      <c r="S134" s="943"/>
      <c r="T134" s="50"/>
      <c r="U134" s="50"/>
      <c r="V134" s="593"/>
      <c r="W134" s="593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0</v>
      </c>
      <c r="AF134" s="48">
        <f t="shared" si="68"/>
        <v>-119.86987435280298</v>
      </c>
      <c r="AG134" s="597">
        <f t="shared" si="69"/>
        <v>0.92083224677433961</v>
      </c>
      <c r="AH134" s="944"/>
    </row>
    <row r="135" spans="1:34" ht="19.2" customHeight="1">
      <c r="A135" s="930" t="s">
        <v>963</v>
      </c>
      <c r="B135" s="593" t="s">
        <v>105</v>
      </c>
      <c r="C135" s="606"/>
      <c r="D135" s="82" t="s">
        <v>115</v>
      </c>
      <c r="E135" s="83"/>
      <c r="F135" s="273">
        <v>54.09</v>
      </c>
      <c r="G135" s="57">
        <v>1634.4</v>
      </c>
      <c r="H135" s="242">
        <f t="shared" ref="H135:H146" si="102">F135*G135</f>
        <v>88404.696000000011</v>
      </c>
      <c r="I135" s="606"/>
      <c r="J135" s="46">
        <v>16</v>
      </c>
      <c r="K135" s="57">
        <v>1500</v>
      </c>
      <c r="L135" s="86">
        <f t="shared" ref="L135:L144" si="103">K135/J135</f>
        <v>93.75</v>
      </c>
      <c r="M135" s="225">
        <v>16</v>
      </c>
      <c r="N135" s="57">
        <f t="shared" ref="N135:N144" si="104">G135/W135*60</f>
        <v>1421.2173913043478</v>
      </c>
      <c r="O135" s="115">
        <f t="shared" ref="O135:O144" si="105">N135/M135</f>
        <v>88.826086956521735</v>
      </c>
      <c r="P135" s="54">
        <f t="shared" si="99"/>
        <v>0</v>
      </c>
      <c r="Q135" s="88">
        <f t="shared" si="100"/>
        <v>-4.9239130434782652</v>
      </c>
      <c r="R135" s="600">
        <f t="shared" si="101"/>
        <v>0.94747826086956521</v>
      </c>
      <c r="S135" s="934">
        <f>R147</f>
        <v>0.92809108702578369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106">(U135-T135)*24*60</f>
        <v>69</v>
      </c>
      <c r="X135" s="53"/>
      <c r="Y135" s="53"/>
      <c r="Z135" s="54"/>
      <c r="AA135" s="54"/>
      <c r="AB135" s="928"/>
      <c r="AC135" s="928"/>
      <c r="AD135" s="606"/>
      <c r="AE135" s="606"/>
      <c r="AF135" s="116">
        <f t="shared" si="68"/>
        <v>-78.782608695652243</v>
      </c>
      <c r="AG135" s="120">
        <f t="shared" si="69"/>
        <v>0.94747826086956521</v>
      </c>
      <c r="AH135" s="927">
        <f>AG147</f>
        <v>0.93422295130687294</v>
      </c>
    </row>
    <row r="136" spans="1:34" ht="19.2" customHeight="1">
      <c r="A136" s="931"/>
      <c r="B136" s="593" t="s">
        <v>105</v>
      </c>
      <c r="C136" s="606"/>
      <c r="D136" s="82" t="s">
        <v>74</v>
      </c>
      <c r="E136" s="83"/>
      <c r="F136" s="273">
        <v>57.734999999999999</v>
      </c>
      <c r="G136" s="57">
        <v>1551</v>
      </c>
      <c r="H136" s="84">
        <f t="shared" si="102"/>
        <v>89546.985000000001</v>
      </c>
      <c r="I136" s="606"/>
      <c r="J136" s="46">
        <v>16</v>
      </c>
      <c r="K136" s="57">
        <v>1565</v>
      </c>
      <c r="L136" s="86">
        <f t="shared" si="103"/>
        <v>97.8125</v>
      </c>
      <c r="M136" s="596">
        <v>16</v>
      </c>
      <c r="N136" s="57">
        <f t="shared" si="104"/>
        <v>1388.9552238805989</v>
      </c>
      <c r="O136" s="86">
        <f t="shared" si="105"/>
        <v>86.809701492537428</v>
      </c>
      <c r="P136" s="54">
        <f t="shared" si="99"/>
        <v>0</v>
      </c>
      <c r="Q136" s="88">
        <f t="shared" si="100"/>
        <v>-11.002798507462572</v>
      </c>
      <c r="R136" s="600">
        <f t="shared" si="101"/>
        <v>0.88751132516332198</v>
      </c>
      <c r="S136" s="934"/>
      <c r="T136" s="243">
        <v>0.52083333333333326</v>
      </c>
      <c r="U136" s="50">
        <v>0.56736111111111098</v>
      </c>
      <c r="V136" s="142">
        <v>21</v>
      </c>
      <c r="W136" s="244">
        <f t="shared" si="106"/>
        <v>66.999999999999915</v>
      </c>
      <c r="X136" s="53">
        <v>0.51041666666666663</v>
      </c>
      <c r="Y136" s="53">
        <v>0.51944444444444449</v>
      </c>
      <c r="Z136" s="54"/>
      <c r="AA136" s="54"/>
      <c r="AB136" s="928"/>
      <c r="AC136" s="928"/>
      <c r="AD136" s="606"/>
      <c r="AE136" s="606"/>
      <c r="AF136" s="48">
        <f t="shared" si="68"/>
        <v>-176.04477611940115</v>
      </c>
      <c r="AG136" s="125">
        <f t="shared" si="69"/>
        <v>0.88751132516332198</v>
      </c>
      <c r="AH136" s="927"/>
    </row>
    <row r="137" spans="1:34" ht="19.2" customHeight="1">
      <c r="A137" s="931"/>
      <c r="B137" s="593" t="s">
        <v>105</v>
      </c>
      <c r="C137" s="606"/>
      <c r="D137" s="82" t="s">
        <v>146</v>
      </c>
      <c r="E137" s="83"/>
      <c r="F137" s="273">
        <v>50.67</v>
      </c>
      <c r="G137" s="206">
        <v>1061</v>
      </c>
      <c r="H137" s="84">
        <f t="shared" si="102"/>
        <v>53760.87</v>
      </c>
      <c r="I137" s="218"/>
      <c r="J137" s="46">
        <v>18</v>
      </c>
      <c r="K137" s="44">
        <v>1500</v>
      </c>
      <c r="L137" s="47">
        <f t="shared" si="103"/>
        <v>83.333333333333329</v>
      </c>
      <c r="M137" s="87">
        <v>18</v>
      </c>
      <c r="N137" s="57">
        <f t="shared" si="104"/>
        <v>1414.6666666666667</v>
      </c>
      <c r="O137" s="86">
        <f t="shared" si="105"/>
        <v>78.592592592592595</v>
      </c>
      <c r="P137" s="54">
        <f t="shared" si="99"/>
        <v>0</v>
      </c>
      <c r="Q137" s="88">
        <f t="shared" si="100"/>
        <v>-4.7407407407407334</v>
      </c>
      <c r="R137" s="600">
        <f t="shared" si="101"/>
        <v>0.94311111111111123</v>
      </c>
      <c r="S137" s="934"/>
      <c r="T137" s="50">
        <v>0.57152777777777763</v>
      </c>
      <c r="U137" s="50">
        <v>0.60277777777777763</v>
      </c>
      <c r="V137" s="246">
        <v>6</v>
      </c>
      <c r="W137" s="244">
        <f t="shared" si="106"/>
        <v>45</v>
      </c>
      <c r="X137" s="53"/>
      <c r="Y137" s="53"/>
      <c r="Z137" s="54"/>
      <c r="AA137" s="54"/>
      <c r="AB137" s="928"/>
      <c r="AC137" s="928"/>
      <c r="AD137" s="606"/>
      <c r="AE137" s="606"/>
      <c r="AF137" s="48">
        <f t="shared" si="68"/>
        <v>-85.333333333333258</v>
      </c>
      <c r="AG137" s="125">
        <f t="shared" si="69"/>
        <v>0.94311111111111112</v>
      </c>
      <c r="AH137" s="927"/>
    </row>
    <row r="138" spans="1:34" ht="19.2" customHeight="1">
      <c r="A138" s="931"/>
      <c r="B138" s="593" t="s">
        <v>105</v>
      </c>
      <c r="C138" s="220"/>
      <c r="D138" s="82" t="s">
        <v>83</v>
      </c>
      <c r="E138" s="83"/>
      <c r="F138" s="273">
        <v>50.98</v>
      </c>
      <c r="G138" s="57">
        <v>1483</v>
      </c>
      <c r="H138" s="84">
        <f t="shared" si="102"/>
        <v>75603.34</v>
      </c>
      <c r="I138" s="606"/>
      <c r="J138" s="87">
        <v>20</v>
      </c>
      <c r="K138" s="57">
        <v>1440</v>
      </c>
      <c r="L138" s="86">
        <f t="shared" si="103"/>
        <v>72</v>
      </c>
      <c r="M138" s="225">
        <v>20</v>
      </c>
      <c r="N138" s="57">
        <f t="shared" si="104"/>
        <v>1348.1818181818196</v>
      </c>
      <c r="O138" s="86">
        <f t="shared" si="105"/>
        <v>67.409090909090978</v>
      </c>
      <c r="P138" s="54">
        <f t="shared" si="99"/>
        <v>0</v>
      </c>
      <c r="Q138" s="88">
        <f t="shared" si="100"/>
        <v>-4.5909090909090224</v>
      </c>
      <c r="R138" s="605">
        <f t="shared" si="101"/>
        <v>0.9362373737373747</v>
      </c>
      <c r="S138" s="934"/>
      <c r="T138" s="50">
        <v>0.70833333333333337</v>
      </c>
      <c r="U138" s="50">
        <v>0.75416666666666665</v>
      </c>
      <c r="V138" s="246">
        <v>6</v>
      </c>
      <c r="W138" s="244">
        <f t="shared" si="106"/>
        <v>65.999999999999929</v>
      </c>
      <c r="X138" s="53"/>
      <c r="Y138" s="53"/>
      <c r="Z138" s="54"/>
      <c r="AA138" s="54"/>
      <c r="AB138" s="928"/>
      <c r="AC138" s="928"/>
      <c r="AD138" s="606"/>
      <c r="AE138" s="606"/>
      <c r="AF138" s="48">
        <f t="shared" si="68"/>
        <v>-91.818181818180392</v>
      </c>
      <c r="AG138" s="125">
        <f t="shared" si="69"/>
        <v>0.9362373737373747</v>
      </c>
      <c r="AH138" s="927"/>
    </row>
    <row r="139" spans="1:34" ht="19.2" customHeight="1">
      <c r="A139" s="931"/>
      <c r="B139" s="593" t="s">
        <v>105</v>
      </c>
      <c r="C139" s="603"/>
      <c r="D139" s="42" t="s">
        <v>82</v>
      </c>
      <c r="E139" s="43"/>
      <c r="F139" s="273">
        <v>50.67</v>
      </c>
      <c r="G139" s="57">
        <v>981</v>
      </c>
      <c r="H139" s="84">
        <f t="shared" si="102"/>
        <v>49707.270000000004</v>
      </c>
      <c r="I139" s="606"/>
      <c r="J139" s="46">
        <v>17</v>
      </c>
      <c r="K139" s="44">
        <v>1500</v>
      </c>
      <c r="L139" s="47">
        <f t="shared" si="103"/>
        <v>88.235294117647058</v>
      </c>
      <c r="M139" s="225">
        <v>17</v>
      </c>
      <c r="N139" s="57">
        <f t="shared" si="104"/>
        <v>1401.4285714285711</v>
      </c>
      <c r="O139" s="86">
        <f t="shared" si="105"/>
        <v>82.436974789915951</v>
      </c>
      <c r="P139" s="54">
        <f t="shared" si="99"/>
        <v>0</v>
      </c>
      <c r="Q139" s="88">
        <f t="shared" si="100"/>
        <v>-5.7983193277311074</v>
      </c>
      <c r="R139" s="600">
        <f t="shared" si="101"/>
        <v>0.93428571428571416</v>
      </c>
      <c r="S139" s="934"/>
      <c r="T139" s="50">
        <v>0.75902777777777775</v>
      </c>
      <c r="U139" s="50">
        <v>0.78819444444444442</v>
      </c>
      <c r="V139" s="247">
        <v>7</v>
      </c>
      <c r="W139" s="244">
        <f t="shared" si="106"/>
        <v>42.000000000000014</v>
      </c>
      <c r="X139" s="53"/>
      <c r="Y139" s="53"/>
      <c r="Z139" s="54"/>
      <c r="AA139" s="54"/>
      <c r="AB139" s="928"/>
      <c r="AC139" s="928"/>
      <c r="AD139" s="606"/>
      <c r="AE139" s="606"/>
      <c r="AF139" s="48">
        <f t="shared" si="68"/>
        <v>-98.571428571428896</v>
      </c>
      <c r="AG139" s="125">
        <f t="shared" si="69"/>
        <v>0.93428571428571405</v>
      </c>
      <c r="AH139" s="927"/>
    </row>
    <row r="140" spans="1:34" ht="19.2" customHeight="1">
      <c r="A140" s="932"/>
      <c r="B140" s="593" t="s">
        <v>105</v>
      </c>
      <c r="C140" s="603"/>
      <c r="D140" s="248" t="s">
        <v>84</v>
      </c>
      <c r="E140" s="83"/>
      <c r="F140" s="273">
        <v>50.92</v>
      </c>
      <c r="G140" s="57">
        <v>1716</v>
      </c>
      <c r="H140" s="84">
        <f t="shared" si="102"/>
        <v>87378.72</v>
      </c>
      <c r="I140" s="606"/>
      <c r="J140" s="87">
        <v>19</v>
      </c>
      <c r="K140" s="57">
        <v>1440</v>
      </c>
      <c r="L140" s="86">
        <f t="shared" si="103"/>
        <v>75.78947368421052</v>
      </c>
      <c r="M140" s="225">
        <v>19</v>
      </c>
      <c r="N140" s="57">
        <f t="shared" si="104"/>
        <v>1354.7368421052622</v>
      </c>
      <c r="O140" s="86">
        <f t="shared" si="105"/>
        <v>71.301939058171698</v>
      </c>
      <c r="P140" s="54">
        <f t="shared" si="99"/>
        <v>0</v>
      </c>
      <c r="Q140" s="88">
        <f t="shared" si="100"/>
        <v>-4.4875346260388227</v>
      </c>
      <c r="R140" s="600">
        <f t="shared" si="101"/>
        <v>0.94078947368420995</v>
      </c>
      <c r="S140" s="935"/>
      <c r="T140" s="63">
        <v>0.79305555555555551</v>
      </c>
      <c r="U140" s="249">
        <v>0.84583333333333333</v>
      </c>
      <c r="V140" s="250">
        <v>7</v>
      </c>
      <c r="W140" s="244">
        <f t="shared" si="106"/>
        <v>76.000000000000057</v>
      </c>
      <c r="X140" s="53"/>
      <c r="Y140" s="53"/>
      <c r="Z140" s="54"/>
      <c r="AA140" s="54"/>
      <c r="AB140" s="928"/>
      <c r="AC140" s="928"/>
      <c r="AD140" s="606"/>
      <c r="AE140" s="606"/>
      <c r="AF140" s="48">
        <f t="shared" si="68"/>
        <v>-85.263157894737788</v>
      </c>
      <c r="AG140" s="125">
        <f t="shared" si="69"/>
        <v>0.94078947368420984</v>
      </c>
      <c r="AH140" s="927"/>
    </row>
    <row r="141" spans="1:34" ht="19.2" customHeight="1">
      <c r="A141" s="932"/>
      <c r="B141" s="593" t="s">
        <v>105</v>
      </c>
      <c r="C141" s="603"/>
      <c r="D141" s="42" t="s">
        <v>85</v>
      </c>
      <c r="E141" s="251"/>
      <c r="F141" s="273">
        <v>50.67</v>
      </c>
      <c r="G141" s="57">
        <v>794</v>
      </c>
      <c r="H141" s="84">
        <f t="shared" si="102"/>
        <v>40231.980000000003</v>
      </c>
      <c r="I141" s="606"/>
      <c r="J141" s="46">
        <v>17</v>
      </c>
      <c r="K141" s="44">
        <v>1440</v>
      </c>
      <c r="L141" s="47">
        <f t="shared" si="103"/>
        <v>84.705882352941174</v>
      </c>
      <c r="M141" s="225">
        <v>17</v>
      </c>
      <c r="N141" s="57">
        <f t="shared" si="104"/>
        <v>1361.1428571428557</v>
      </c>
      <c r="O141" s="86">
        <f t="shared" si="105"/>
        <v>80.067226890756217</v>
      </c>
      <c r="P141" s="54">
        <f t="shared" si="99"/>
        <v>0</v>
      </c>
      <c r="Q141" s="88">
        <f t="shared" si="100"/>
        <v>-4.6386554621849569</v>
      </c>
      <c r="R141" s="600">
        <f t="shared" si="101"/>
        <v>0.94523809523809421</v>
      </c>
      <c r="S141" s="935"/>
      <c r="T141" s="63">
        <v>0.86111111111111105</v>
      </c>
      <c r="U141" s="249">
        <v>0.88541666666666663</v>
      </c>
      <c r="V141" s="55">
        <v>22</v>
      </c>
      <c r="W141" s="244">
        <f t="shared" si="106"/>
        <v>35.000000000000036</v>
      </c>
      <c r="X141" s="53">
        <v>0.85</v>
      </c>
      <c r="Y141" s="53">
        <v>0.85972222222222217</v>
      </c>
      <c r="Z141" s="54"/>
      <c r="AA141" s="54"/>
      <c r="AB141" s="928"/>
      <c r="AC141" s="928"/>
      <c r="AD141" s="606"/>
      <c r="AE141" s="606"/>
      <c r="AF141" s="48">
        <f t="shared" si="68"/>
        <v>-78.857142857144254</v>
      </c>
      <c r="AG141" s="125">
        <f t="shared" si="69"/>
        <v>0.94523809523809432</v>
      </c>
      <c r="AH141" s="927"/>
    </row>
    <row r="142" spans="1:34" ht="19.2" customHeight="1">
      <c r="A142" s="932"/>
      <c r="B142" s="593" t="s">
        <v>105</v>
      </c>
      <c r="C142" s="603"/>
      <c r="D142" s="42" t="s">
        <v>86</v>
      </c>
      <c r="E142" s="251"/>
      <c r="F142" s="273">
        <v>50.49</v>
      </c>
      <c r="G142" s="57">
        <v>1105</v>
      </c>
      <c r="H142" s="84">
        <f t="shared" si="102"/>
        <v>55791.450000000004</v>
      </c>
      <c r="I142" s="606"/>
      <c r="J142" s="87">
        <v>14</v>
      </c>
      <c r="K142" s="57">
        <v>1440</v>
      </c>
      <c r="L142" s="86">
        <f t="shared" si="103"/>
        <v>102.85714285714286</v>
      </c>
      <c r="M142" s="225">
        <v>14</v>
      </c>
      <c r="N142" s="57">
        <f t="shared" si="104"/>
        <v>1353.0612244897964</v>
      </c>
      <c r="O142" s="86">
        <f t="shared" si="105"/>
        <v>96.647230320699734</v>
      </c>
      <c r="P142" s="54">
        <f t="shared" si="99"/>
        <v>0</v>
      </c>
      <c r="Q142" s="88">
        <f t="shared" si="100"/>
        <v>-6.2099125364431274</v>
      </c>
      <c r="R142" s="600">
        <f t="shared" si="101"/>
        <v>0.93962585034013624</v>
      </c>
      <c r="S142" s="935"/>
      <c r="T142" s="63">
        <v>0.89027777777777772</v>
      </c>
      <c r="U142" s="249">
        <v>0.92430555555555549</v>
      </c>
      <c r="V142" s="55">
        <v>7</v>
      </c>
      <c r="W142" s="244">
        <f t="shared" si="106"/>
        <v>48.999999999999986</v>
      </c>
      <c r="X142" s="53"/>
      <c r="Y142" s="53"/>
      <c r="Z142" s="54"/>
      <c r="AA142" s="54"/>
      <c r="AB142" s="928"/>
      <c r="AC142" s="928"/>
      <c r="AD142" s="606"/>
      <c r="AE142" s="606"/>
      <c r="AF142" s="48">
        <f t="shared" si="68"/>
        <v>-86.938775510203641</v>
      </c>
      <c r="AG142" s="125">
        <f t="shared" si="69"/>
        <v>0.93962585034013635</v>
      </c>
      <c r="AH142" s="927"/>
    </row>
    <row r="143" spans="1:34" ht="19.2" customHeight="1">
      <c r="A143" s="932"/>
      <c r="B143" s="593" t="s">
        <v>105</v>
      </c>
      <c r="C143" s="252"/>
      <c r="D143" s="82" t="s">
        <v>166</v>
      </c>
      <c r="E143" s="83"/>
      <c r="F143" s="273">
        <v>56.43</v>
      </c>
      <c r="G143" s="57">
        <v>1078</v>
      </c>
      <c r="H143" s="84">
        <f t="shared" si="102"/>
        <v>60831.54</v>
      </c>
      <c r="I143" s="606"/>
      <c r="J143" s="87">
        <v>16</v>
      </c>
      <c r="K143" s="57">
        <v>1500</v>
      </c>
      <c r="L143" s="86">
        <f t="shared" si="103"/>
        <v>93.75</v>
      </c>
      <c r="M143" s="225">
        <v>17</v>
      </c>
      <c r="N143" s="57">
        <f t="shared" si="104"/>
        <v>1406.0869565217392</v>
      </c>
      <c r="O143" s="86">
        <f t="shared" si="105"/>
        <v>82.710997442455252</v>
      </c>
      <c r="P143" s="54">
        <f t="shared" si="99"/>
        <v>1</v>
      </c>
      <c r="Q143" s="88">
        <f t="shared" si="100"/>
        <v>-11.039002557544748</v>
      </c>
      <c r="R143" s="600">
        <f t="shared" si="101"/>
        <v>0.88225063938618931</v>
      </c>
      <c r="S143" s="935"/>
      <c r="T143" s="63">
        <v>0.92847222222222214</v>
      </c>
      <c r="U143" s="249">
        <v>0.96041666666666659</v>
      </c>
      <c r="V143" s="55">
        <v>6</v>
      </c>
      <c r="W143" s="244">
        <f t="shared" si="106"/>
        <v>46</v>
      </c>
      <c r="X143" s="53"/>
      <c r="Y143" s="53"/>
      <c r="Z143" s="54"/>
      <c r="AA143" s="54"/>
      <c r="AB143" s="928"/>
      <c r="AC143" s="928"/>
      <c r="AD143" s="606"/>
      <c r="AE143" s="606"/>
      <c r="AF143" s="48">
        <f t="shared" si="68"/>
        <v>-93.913043478260761</v>
      </c>
      <c r="AG143" s="125">
        <f t="shared" si="69"/>
        <v>0.93739130434782614</v>
      </c>
      <c r="AH143" s="927"/>
    </row>
    <row r="144" spans="1:34" ht="19.2" customHeight="1">
      <c r="A144" s="932"/>
      <c r="B144" s="593" t="s">
        <v>105</v>
      </c>
      <c r="C144" s="603"/>
      <c r="D144" s="42" t="s">
        <v>186</v>
      </c>
      <c r="E144" s="251"/>
      <c r="F144" s="273">
        <v>57.3</v>
      </c>
      <c r="G144" s="57">
        <v>829</v>
      </c>
      <c r="H144" s="84">
        <f t="shared" si="102"/>
        <v>47501.7</v>
      </c>
      <c r="I144" s="606"/>
      <c r="J144" s="87">
        <v>17</v>
      </c>
      <c r="K144" s="57">
        <v>1440</v>
      </c>
      <c r="L144" s="86">
        <f t="shared" si="103"/>
        <v>84.705882352941174</v>
      </c>
      <c r="M144" s="596">
        <v>17</v>
      </c>
      <c r="N144" s="57">
        <f t="shared" si="104"/>
        <v>1344.3243243243232</v>
      </c>
      <c r="O144" s="86">
        <f t="shared" si="105"/>
        <v>79.077901430842545</v>
      </c>
      <c r="P144" s="54">
        <f t="shared" si="99"/>
        <v>0</v>
      </c>
      <c r="Q144" s="88">
        <f t="shared" si="100"/>
        <v>-5.6279809220986294</v>
      </c>
      <c r="R144" s="600">
        <f t="shared" si="101"/>
        <v>0.93355855855855785</v>
      </c>
      <c r="S144" s="935"/>
      <c r="T144" s="63">
        <v>0.96458333333333324</v>
      </c>
      <c r="U144" s="249">
        <v>0.9902777777777777</v>
      </c>
      <c r="V144" s="55">
        <v>6</v>
      </c>
      <c r="W144" s="244">
        <f t="shared" si="106"/>
        <v>37.000000000000028</v>
      </c>
      <c r="X144" s="53"/>
      <c r="Y144" s="53"/>
      <c r="Z144" s="54"/>
      <c r="AA144" s="54"/>
      <c r="AB144" s="928"/>
      <c r="AC144" s="928"/>
      <c r="AD144" s="606"/>
      <c r="AE144" s="606"/>
      <c r="AF144" s="48">
        <f t="shared" si="68"/>
        <v>-95.675675675676757</v>
      </c>
      <c r="AG144" s="125">
        <f t="shared" si="69"/>
        <v>0.93355855855855785</v>
      </c>
      <c r="AH144" s="927"/>
    </row>
    <row r="145" spans="1:34" ht="19.2" customHeight="1">
      <c r="A145" s="932"/>
      <c r="B145" s="593">
        <v>0</v>
      </c>
      <c r="C145" s="603"/>
      <c r="D145" s="42"/>
      <c r="E145" s="251"/>
      <c r="F145" s="273" t="s">
        <v>106</v>
      </c>
      <c r="G145" s="57"/>
      <c r="H145" s="84"/>
      <c r="I145" s="606"/>
      <c r="J145" s="87"/>
      <c r="K145" s="57"/>
      <c r="L145" s="86"/>
      <c r="M145" s="596"/>
      <c r="N145" s="57"/>
      <c r="O145" s="86"/>
      <c r="P145" s="54"/>
      <c r="Q145" s="88"/>
      <c r="R145" s="600"/>
      <c r="S145" s="935"/>
      <c r="T145" s="63"/>
      <c r="U145" s="249"/>
      <c r="V145" s="55"/>
      <c r="W145" s="244">
        <f t="shared" si="106"/>
        <v>0</v>
      </c>
      <c r="X145" s="53"/>
      <c r="Y145" s="53"/>
      <c r="Z145" s="54"/>
      <c r="AA145" s="54"/>
      <c r="AB145" s="928"/>
      <c r="AC145" s="928"/>
      <c r="AD145" s="606"/>
      <c r="AE145" s="606"/>
      <c r="AF145" s="48">
        <f t="shared" si="68"/>
        <v>0</v>
      </c>
      <c r="AG145" s="125" t="e">
        <f t="shared" si="69"/>
        <v>#DIV/0!</v>
      </c>
      <c r="AH145" s="927"/>
    </row>
    <row r="146" spans="1:34" ht="19.2" customHeight="1">
      <c r="A146" s="932"/>
      <c r="B146" s="595">
        <v>0</v>
      </c>
      <c r="C146" s="252"/>
      <c r="D146" s="253"/>
      <c r="E146" s="251"/>
      <c r="F146" s="273" t="s">
        <v>106</v>
      </c>
      <c r="G146" s="57"/>
      <c r="H146" s="84">
        <f t="shared" si="102"/>
        <v>0</v>
      </c>
      <c r="I146" s="606"/>
      <c r="J146" s="87"/>
      <c r="K146" s="57"/>
      <c r="L146" s="86"/>
      <c r="M146" s="596"/>
      <c r="N146" s="57"/>
      <c r="O146" s="86"/>
      <c r="P146" s="54"/>
      <c r="Q146" s="88"/>
      <c r="R146" s="600"/>
      <c r="S146" s="935"/>
      <c r="T146" s="63"/>
      <c r="U146" s="249"/>
      <c r="V146" s="55"/>
      <c r="W146" s="244">
        <f t="shared" si="106"/>
        <v>0</v>
      </c>
      <c r="X146" s="53"/>
      <c r="Y146" s="53"/>
      <c r="Z146" s="54"/>
      <c r="AA146" s="54"/>
      <c r="AB146" s="928"/>
      <c r="AC146" s="928"/>
      <c r="AD146" s="606"/>
      <c r="AE146" s="606"/>
      <c r="AF146" s="54"/>
      <c r="AG146" s="600"/>
      <c r="AH146" s="927"/>
    </row>
    <row r="147" spans="1:34" ht="19.2" customHeight="1">
      <c r="A147" s="933"/>
      <c r="B147" s="254">
        <v>0</v>
      </c>
      <c r="C147" s="100" t="s">
        <v>964</v>
      </c>
      <c r="D147" s="924" t="s">
        <v>842</v>
      </c>
      <c r="E147" s="924"/>
      <c r="F147" s="287"/>
      <c r="G147" s="101"/>
      <c r="H147" s="102"/>
      <c r="I147" s="103"/>
      <c r="J147" s="101">
        <v>17</v>
      </c>
      <c r="K147" s="101">
        <v>1476.5</v>
      </c>
      <c r="L147" s="104">
        <f t="shared" ref="L147:O147" si="107">AVERAGE(L135:L146)</f>
        <v>87.69395086982162</v>
      </c>
      <c r="M147" s="239">
        <f t="shared" si="107"/>
        <v>17.100000000000001</v>
      </c>
      <c r="N147" s="239">
        <f t="shared" si="107"/>
        <v>1379.3801876045979</v>
      </c>
      <c r="O147" s="240">
        <f t="shared" si="107"/>
        <v>81.387974188358413</v>
      </c>
      <c r="P147" s="51">
        <f t="shared" ref="P147:P154" si="108">M147-J147</f>
        <v>0.10000000000000142</v>
      </c>
      <c r="Q147" s="139">
        <f t="shared" ref="Q147:Q154" si="109">O147-L147</f>
        <v>-6.305976681463207</v>
      </c>
      <c r="R147" s="255">
        <f t="shared" ref="R147:R154" si="110">O147/L147</f>
        <v>0.92809108702578369</v>
      </c>
      <c r="S147" s="936"/>
      <c r="T147" s="63"/>
      <c r="U147" s="63"/>
      <c r="V147" s="55"/>
      <c r="W147" s="590">
        <f t="shared" si="106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0</v>
      </c>
      <c r="AF147" s="201">
        <f t="shared" si="68"/>
        <v>-97.11981239540205</v>
      </c>
      <c r="AG147" s="256">
        <f t="shared" si="69"/>
        <v>0.93422295130687294</v>
      </c>
      <c r="AH147" s="927"/>
    </row>
    <row r="148" spans="1:34" ht="19.2" customHeight="1">
      <c r="A148" s="939" t="s">
        <v>965</v>
      </c>
      <c r="B148" s="606" t="s">
        <v>103</v>
      </c>
      <c r="C148" s="121"/>
      <c r="D148" s="173" t="s">
        <v>114</v>
      </c>
      <c r="E148" s="43"/>
      <c r="F148" s="280">
        <v>36.92</v>
      </c>
      <c r="G148" s="57">
        <v>1660.3999999999999</v>
      </c>
      <c r="H148" s="84">
        <f t="shared" ref="H148:H172" si="111">F148*G148</f>
        <v>61301.968000000001</v>
      </c>
      <c r="I148" s="257"/>
      <c r="J148" s="87">
        <v>12</v>
      </c>
      <c r="K148" s="57">
        <v>2000</v>
      </c>
      <c r="L148" s="86">
        <f t="shared" ref="L148:L154" si="112">K148/J148</f>
        <v>166.66666666666666</v>
      </c>
      <c r="M148" s="225">
        <v>12</v>
      </c>
      <c r="N148" s="44">
        <f t="shared" ref="N148:N154" si="113">G148/W148*60</f>
        <v>1486.9253731343283</v>
      </c>
      <c r="O148" s="47">
        <f t="shared" ref="O148:O154" si="114">N148/M148</f>
        <v>123.91044776119402</v>
      </c>
      <c r="P148" s="48">
        <f t="shared" si="108"/>
        <v>0</v>
      </c>
      <c r="Q148" s="49">
        <f t="shared" si="109"/>
        <v>-42.756218905472636</v>
      </c>
      <c r="R148" s="597">
        <f t="shared" si="110"/>
        <v>0.74346268656716419</v>
      </c>
      <c r="S148" s="940">
        <f>R160</f>
        <v>0.84642599689326747</v>
      </c>
      <c r="T148" s="243">
        <v>0.45833333333333331</v>
      </c>
      <c r="U148" s="50">
        <v>0.50486111111111109</v>
      </c>
      <c r="V148" s="593">
        <v>5</v>
      </c>
      <c r="W148" s="590">
        <f>(U148-T148)*24*60</f>
        <v>67</v>
      </c>
      <c r="X148" s="53"/>
      <c r="Y148" s="53"/>
      <c r="Z148" s="54"/>
      <c r="AA148" s="54"/>
      <c r="AB148" s="928"/>
      <c r="AC148" s="928"/>
      <c r="AD148" s="606"/>
      <c r="AE148" s="606"/>
      <c r="AF148" s="48">
        <f t="shared" si="68"/>
        <v>-513.07462686567169</v>
      </c>
      <c r="AG148" s="125">
        <f t="shared" si="69"/>
        <v>0.74346268656716419</v>
      </c>
      <c r="AH148" s="927">
        <f>AG160</f>
        <v>0.84095884538733445</v>
      </c>
    </row>
    <row r="149" spans="1:34" ht="19.2" customHeight="1">
      <c r="A149" s="939"/>
      <c r="B149" s="606" t="s">
        <v>103</v>
      </c>
      <c r="C149" s="218"/>
      <c r="D149" s="248" t="s">
        <v>159</v>
      </c>
      <c r="E149" s="60"/>
      <c r="F149" s="280">
        <v>26.5</v>
      </c>
      <c r="G149" s="57">
        <v>667.44999999999993</v>
      </c>
      <c r="H149" s="84">
        <f t="shared" si="111"/>
        <v>17687.424999999999</v>
      </c>
      <c r="I149" s="257"/>
      <c r="J149" s="87">
        <v>12</v>
      </c>
      <c r="K149" s="57">
        <v>2000</v>
      </c>
      <c r="L149" s="86">
        <f t="shared" si="112"/>
        <v>166.66666666666666</v>
      </c>
      <c r="M149" s="225">
        <v>12</v>
      </c>
      <c r="N149" s="44">
        <f t="shared" si="113"/>
        <v>1483.2222222222185</v>
      </c>
      <c r="O149" s="47">
        <f t="shared" si="114"/>
        <v>123.60185185185155</v>
      </c>
      <c r="P149" s="48">
        <f t="shared" si="108"/>
        <v>0</v>
      </c>
      <c r="Q149" s="49">
        <f t="shared" si="109"/>
        <v>-43.064814814815108</v>
      </c>
      <c r="R149" s="597">
        <f t="shared" si="110"/>
        <v>0.74161111111110933</v>
      </c>
      <c r="S149" s="941"/>
      <c r="T149" s="243">
        <v>0.50972222222222219</v>
      </c>
      <c r="U149" s="50">
        <v>0.52847222222222223</v>
      </c>
      <c r="V149" s="593">
        <v>7</v>
      </c>
      <c r="W149" s="590">
        <f t="shared" ref="W149:W159" si="115">(U149-T149)*24*60</f>
        <v>27.000000000000064</v>
      </c>
      <c r="X149" s="53"/>
      <c r="Y149" s="53"/>
      <c r="Z149" s="54"/>
      <c r="AA149" s="54"/>
      <c r="AB149" s="928"/>
      <c r="AC149" s="928"/>
      <c r="AD149" s="606"/>
      <c r="AE149" s="606"/>
      <c r="AF149" s="48">
        <f t="shared" si="68"/>
        <v>-516.77777777778147</v>
      </c>
      <c r="AG149" s="125">
        <f t="shared" si="69"/>
        <v>0.74161111111110922</v>
      </c>
      <c r="AH149" s="929"/>
    </row>
    <row r="150" spans="1:34" ht="19.2" customHeight="1">
      <c r="A150" s="939"/>
      <c r="B150" s="606" t="s">
        <v>103</v>
      </c>
      <c r="C150" s="218"/>
      <c r="D150" s="176" t="s">
        <v>165</v>
      </c>
      <c r="E150" s="60"/>
      <c r="F150" s="280">
        <v>55.51</v>
      </c>
      <c r="G150" s="57">
        <v>110</v>
      </c>
      <c r="H150" s="84">
        <f t="shared" si="111"/>
        <v>6106.0999999999995</v>
      </c>
      <c r="I150" s="257"/>
      <c r="J150" s="87">
        <v>12</v>
      </c>
      <c r="K150" s="57">
        <v>1500</v>
      </c>
      <c r="L150" s="86">
        <f t="shared" si="112"/>
        <v>125</v>
      </c>
      <c r="M150" s="225">
        <v>12</v>
      </c>
      <c r="N150" s="44">
        <f t="shared" si="113"/>
        <v>1320.0000000000048</v>
      </c>
      <c r="O150" s="47">
        <f t="shared" si="114"/>
        <v>110.0000000000004</v>
      </c>
      <c r="P150" s="48">
        <f t="shared" si="108"/>
        <v>0</v>
      </c>
      <c r="Q150" s="49">
        <f t="shared" si="109"/>
        <v>-14.999999999999602</v>
      </c>
      <c r="R150" s="597">
        <f t="shared" si="110"/>
        <v>0.88000000000000322</v>
      </c>
      <c r="S150" s="941"/>
      <c r="T150" s="243">
        <v>0.70833333333333337</v>
      </c>
      <c r="U150" s="50">
        <v>0.71180555555555558</v>
      </c>
      <c r="V150" s="593">
        <v>5</v>
      </c>
      <c r="W150" s="590">
        <f t="shared" si="115"/>
        <v>4.9999999999999822</v>
      </c>
      <c r="X150" s="213"/>
      <c r="Y150" s="213"/>
      <c r="Z150" s="214"/>
      <c r="AA150" s="214"/>
      <c r="AB150" s="928"/>
      <c r="AC150" s="928"/>
      <c r="AD150" s="606"/>
      <c r="AE150" s="606"/>
      <c r="AF150" s="48">
        <f t="shared" si="68"/>
        <v>-179.99999999999523</v>
      </c>
      <c r="AG150" s="125">
        <f t="shared" si="69"/>
        <v>0.88000000000000322</v>
      </c>
      <c r="AH150" s="929"/>
    </row>
    <row r="151" spans="1:34" s="215" customFormat="1" ht="19.2" customHeight="1">
      <c r="A151" s="939"/>
      <c r="B151" s="606" t="s">
        <v>104</v>
      </c>
      <c r="C151" s="218"/>
      <c r="D151" s="59" t="s">
        <v>155</v>
      </c>
      <c r="E151" s="60"/>
      <c r="F151" s="280">
        <v>28.57</v>
      </c>
      <c r="G151" s="57">
        <v>1291</v>
      </c>
      <c r="H151" s="84">
        <f t="shared" si="111"/>
        <v>36883.870000000003</v>
      </c>
      <c r="I151" s="257"/>
      <c r="J151" s="87">
        <v>12</v>
      </c>
      <c r="K151" s="57">
        <v>1500</v>
      </c>
      <c r="L151" s="86">
        <f t="shared" si="112"/>
        <v>125</v>
      </c>
      <c r="M151" s="225">
        <v>12</v>
      </c>
      <c r="N151" s="44">
        <f t="shared" si="113"/>
        <v>1461.5094339622649</v>
      </c>
      <c r="O151" s="47">
        <f t="shared" si="114"/>
        <v>121.79245283018874</v>
      </c>
      <c r="P151" s="48">
        <f t="shared" si="108"/>
        <v>0</v>
      </c>
      <c r="Q151" s="49">
        <f t="shared" si="109"/>
        <v>-3.2075471698112636</v>
      </c>
      <c r="R151" s="597">
        <f t="shared" si="110"/>
        <v>0.97433962264150986</v>
      </c>
      <c r="S151" s="941"/>
      <c r="T151" s="243">
        <v>0.71597222222222223</v>
      </c>
      <c r="U151" s="50">
        <v>0.75277777777777777</v>
      </c>
      <c r="V151" s="593">
        <v>6</v>
      </c>
      <c r="W151" s="590">
        <f t="shared" si="115"/>
        <v>52.999999999999972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8"/>
        <v>-38.490566037735107</v>
      </c>
      <c r="AG151" s="125">
        <f t="shared" si="69"/>
        <v>0.97433962264150997</v>
      </c>
      <c r="AH151" s="929"/>
    </row>
    <row r="152" spans="1:34" s="215" customFormat="1" ht="19.2" customHeight="1">
      <c r="A152" s="939"/>
      <c r="B152" s="606" t="s">
        <v>104</v>
      </c>
      <c r="C152" s="218"/>
      <c r="D152" s="59" t="s">
        <v>179</v>
      </c>
      <c r="E152" s="60"/>
      <c r="F152" s="280">
        <v>18.920000000000002</v>
      </c>
      <c r="G152" s="57">
        <v>342</v>
      </c>
      <c r="H152" s="84">
        <f t="shared" si="111"/>
        <v>6470.64</v>
      </c>
      <c r="I152" s="257"/>
      <c r="J152" s="87">
        <v>5</v>
      </c>
      <c r="K152" s="57">
        <v>2200</v>
      </c>
      <c r="L152" s="86">
        <f t="shared" si="112"/>
        <v>440</v>
      </c>
      <c r="M152" s="225">
        <v>5</v>
      </c>
      <c r="N152" s="44">
        <f t="shared" si="113"/>
        <v>1865.4545454545521</v>
      </c>
      <c r="O152" s="47">
        <f t="shared" si="114"/>
        <v>373.09090909091043</v>
      </c>
      <c r="P152" s="48">
        <f t="shared" si="108"/>
        <v>0</v>
      </c>
      <c r="Q152" s="49">
        <f t="shared" si="109"/>
        <v>-66.909090909089571</v>
      </c>
      <c r="R152" s="597">
        <f t="shared" si="110"/>
        <v>0.8479338842975237</v>
      </c>
      <c r="S152" s="941"/>
      <c r="T152" s="258">
        <v>0.75694444444444442</v>
      </c>
      <c r="U152" s="63">
        <v>0.76458333333333328</v>
      </c>
      <c r="V152" s="594">
        <v>6</v>
      </c>
      <c r="W152" s="590">
        <f t="shared" si="115"/>
        <v>10.999999999999961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8"/>
        <v>-334.54545454544791</v>
      </c>
      <c r="AG152" s="125">
        <f t="shared" si="69"/>
        <v>0.8479338842975237</v>
      </c>
      <c r="AH152" s="929"/>
    </row>
    <row r="153" spans="1:34" s="215" customFormat="1" ht="19.2" customHeight="1">
      <c r="A153" s="939"/>
      <c r="B153" s="606" t="s">
        <v>104</v>
      </c>
      <c r="C153" s="218"/>
      <c r="D153" s="248" t="s">
        <v>180</v>
      </c>
      <c r="E153" s="60"/>
      <c r="F153" s="280">
        <v>17.71</v>
      </c>
      <c r="G153" s="57">
        <v>192</v>
      </c>
      <c r="H153" s="84">
        <f t="shared" si="111"/>
        <v>3400.32</v>
      </c>
      <c r="I153" s="257"/>
      <c r="J153" s="87">
        <v>5</v>
      </c>
      <c r="K153" s="57">
        <v>2200</v>
      </c>
      <c r="L153" s="86">
        <f t="shared" si="112"/>
        <v>440</v>
      </c>
      <c r="M153" s="196">
        <v>5</v>
      </c>
      <c r="N153" s="44">
        <f t="shared" si="113"/>
        <v>1920.0000000000068</v>
      </c>
      <c r="O153" s="47">
        <f t="shared" si="114"/>
        <v>384.00000000000136</v>
      </c>
      <c r="P153" s="48">
        <f t="shared" si="108"/>
        <v>0</v>
      </c>
      <c r="Q153" s="49">
        <f t="shared" si="109"/>
        <v>-55.999999999998636</v>
      </c>
      <c r="R153" s="597">
        <f t="shared" si="110"/>
        <v>0.87272727272727579</v>
      </c>
      <c r="S153" s="941"/>
      <c r="T153" s="258">
        <v>0.76874999999999993</v>
      </c>
      <c r="U153" s="63">
        <v>0.77291666666666659</v>
      </c>
      <c r="V153" s="594">
        <v>6</v>
      </c>
      <c r="W153" s="590">
        <f t="shared" si="115"/>
        <v>5.9999999999999787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8"/>
        <v>-279.99999999999318</v>
      </c>
      <c r="AG153" s="125">
        <f t="shared" si="69"/>
        <v>0.87272727272727579</v>
      </c>
      <c r="AH153" s="929"/>
    </row>
    <row r="154" spans="1:34" s="215" customFormat="1" ht="19.2" customHeight="1">
      <c r="A154" s="939"/>
      <c r="B154" s="606" t="s">
        <v>105</v>
      </c>
      <c r="C154" s="218"/>
      <c r="D154" s="248" t="s">
        <v>184</v>
      </c>
      <c r="E154" s="60"/>
      <c r="F154" s="280">
        <v>54.09</v>
      </c>
      <c r="G154" s="57">
        <v>1576</v>
      </c>
      <c r="H154" s="84">
        <f t="shared" si="111"/>
        <v>85245.840000000011</v>
      </c>
      <c r="I154" s="257"/>
      <c r="J154" s="87">
        <v>19</v>
      </c>
      <c r="K154" s="57">
        <v>1440</v>
      </c>
      <c r="L154" s="86">
        <f t="shared" si="112"/>
        <v>75.78947368421052</v>
      </c>
      <c r="M154" s="196">
        <v>19</v>
      </c>
      <c r="N154" s="44">
        <f t="shared" si="113"/>
        <v>1260.799999999999</v>
      </c>
      <c r="O154" s="47">
        <f t="shared" si="114"/>
        <v>66.357894736842056</v>
      </c>
      <c r="P154" s="48">
        <f t="shared" si="108"/>
        <v>0</v>
      </c>
      <c r="Q154" s="49">
        <f t="shared" si="109"/>
        <v>-9.4315789473684646</v>
      </c>
      <c r="R154" s="597">
        <f t="shared" si="110"/>
        <v>0.87555555555555498</v>
      </c>
      <c r="S154" s="941"/>
      <c r="T154" s="258">
        <v>0.77777777777777768</v>
      </c>
      <c r="U154" s="63">
        <v>0.82986111111111105</v>
      </c>
      <c r="V154" s="594">
        <v>7</v>
      </c>
      <c r="W154" s="590">
        <f t="shared" si="115"/>
        <v>75.000000000000057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8"/>
        <v>-179.20000000000095</v>
      </c>
      <c r="AG154" s="125">
        <f t="shared" si="69"/>
        <v>0.87555555555555487</v>
      </c>
      <c r="AH154" s="929"/>
    </row>
    <row r="155" spans="1:34" s="215" customFormat="1" ht="19.2" customHeight="1">
      <c r="A155" s="939"/>
      <c r="B155" s="606">
        <v>0</v>
      </c>
      <c r="C155" s="218"/>
      <c r="D155" s="248"/>
      <c r="E155" s="60"/>
      <c r="F155" s="280" t="s">
        <v>106</v>
      </c>
      <c r="G155" s="57"/>
      <c r="H155" s="84">
        <f t="shared" si="111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97"/>
      <c r="S155" s="941"/>
      <c r="T155" s="258"/>
      <c r="U155" s="63"/>
      <c r="V155" s="594"/>
      <c r="W155" s="590">
        <f t="shared" si="115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8"/>
        <v>0</v>
      </c>
      <c r="AG155" s="125" t="e">
        <f t="shared" si="69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11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97"/>
      <c r="S156" s="941"/>
      <c r="T156" s="258"/>
      <c r="U156" s="63"/>
      <c r="V156" s="594"/>
      <c r="W156" s="262">
        <f t="shared" si="115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11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594"/>
      <c r="W157" s="262">
        <f t="shared" si="115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11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594"/>
      <c r="W158" s="262">
        <f t="shared" si="115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11"/>
        <v>0</v>
      </c>
      <c r="I159" s="257"/>
      <c r="J159" s="259"/>
      <c r="K159" s="179"/>
      <c r="L159" s="131"/>
      <c r="M159" s="596"/>
      <c r="N159" s="179"/>
      <c r="O159" s="221"/>
      <c r="P159" s="260"/>
      <c r="Q159" s="74"/>
      <c r="R159" s="129"/>
      <c r="S159" s="941"/>
      <c r="T159" s="258"/>
      <c r="U159" s="63"/>
      <c r="V159" s="594"/>
      <c r="W159" s="263">
        <f t="shared" si="115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966</v>
      </c>
      <c r="D160" s="937" t="s">
        <v>967</v>
      </c>
      <c r="E160" s="938"/>
      <c r="F160" s="274"/>
      <c r="G160" s="199"/>
      <c r="H160" s="198"/>
      <c r="I160" s="72"/>
      <c r="J160" s="266">
        <v>11</v>
      </c>
      <c r="K160" s="266">
        <v>1834.2857142857142</v>
      </c>
      <c r="L160" s="267">
        <f t="shared" ref="L160:O160" si="116">AVERAGE(L148:L159)</f>
        <v>219.87468671679198</v>
      </c>
      <c r="M160" s="266">
        <f t="shared" si="116"/>
        <v>11</v>
      </c>
      <c r="N160" s="266">
        <f t="shared" si="116"/>
        <v>1542.5587963961964</v>
      </c>
      <c r="O160" s="267">
        <f t="shared" si="116"/>
        <v>186.10765089585553</v>
      </c>
      <c r="P160" s="65">
        <f t="shared" ref="P160:P165" si="117">M160-J160</f>
        <v>0</v>
      </c>
      <c r="Q160" s="74">
        <f t="shared" ref="Q160:Q165" si="118">O160-L160</f>
        <v>-33.767035820936457</v>
      </c>
      <c r="R160" s="268">
        <f>O160/L160</f>
        <v>0.84642599689326747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0</v>
      </c>
      <c r="AF160" s="65">
        <f t="shared" si="68"/>
        <v>-291.72691788951784</v>
      </c>
      <c r="AG160" s="129">
        <f t="shared" si="69"/>
        <v>0.84095884538733445</v>
      </c>
      <c r="AH160" s="929"/>
    </row>
    <row r="161" spans="1:36" ht="19.2" customHeight="1">
      <c r="A161" s="926" t="s">
        <v>968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2929</v>
      </c>
      <c r="H161" s="84">
        <f t="shared" ref="H161:H170" si="119">F161*G161</f>
        <v>88250.77</v>
      </c>
      <c r="I161" s="606"/>
      <c r="J161" s="87">
        <v>18</v>
      </c>
      <c r="K161" s="57">
        <v>1200</v>
      </c>
      <c r="L161" s="86">
        <f t="shared" ref="L161:L165" si="120">K161/J161</f>
        <v>66.666666666666671</v>
      </c>
      <c r="M161" s="87">
        <v>18</v>
      </c>
      <c r="N161" s="57">
        <f t="shared" ref="N161:N165" si="121">G161/W161*60</f>
        <v>1071.5853658536585</v>
      </c>
      <c r="O161" s="86">
        <f t="shared" ref="O161:O165" si="122">N161/M161</f>
        <v>59.532520325203251</v>
      </c>
      <c r="P161" s="54">
        <f t="shared" si="117"/>
        <v>0</v>
      </c>
      <c r="Q161" s="88">
        <f t="shared" si="118"/>
        <v>-7.1341463414634205</v>
      </c>
      <c r="R161" s="600">
        <f t="shared" ref="R161:R165" si="123">O161/L161</f>
        <v>0.89298780487804874</v>
      </c>
      <c r="S161" s="927">
        <f>R173</f>
        <v>0.933430255536284</v>
      </c>
      <c r="T161" s="89">
        <v>0.16666666666666666</v>
      </c>
      <c r="U161" s="89">
        <v>0.28055555555555556</v>
      </c>
      <c r="V161" s="606">
        <v>5</v>
      </c>
      <c r="W161" s="90">
        <f t="shared" ref="W161:W172" si="124">(U161-T161)*24*60</f>
        <v>164</v>
      </c>
      <c r="X161" s="96"/>
      <c r="Y161" s="96"/>
      <c r="Z161" s="54"/>
      <c r="AA161" s="54"/>
      <c r="AB161" s="928"/>
      <c r="AC161" s="928"/>
      <c r="AD161" s="606"/>
      <c r="AE161" s="606"/>
      <c r="AF161" s="54">
        <f t="shared" si="68"/>
        <v>-128.41463414634154</v>
      </c>
      <c r="AG161" s="600">
        <f t="shared" si="69"/>
        <v>0.89298780487804874</v>
      </c>
      <c r="AH161" s="927">
        <f>AG173</f>
        <v>0.93535086230253917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2638</v>
      </c>
      <c r="H162" s="84">
        <f t="shared" si="119"/>
        <v>90298.739999999991</v>
      </c>
      <c r="I162" s="606"/>
      <c r="J162" s="87">
        <v>13</v>
      </c>
      <c r="K162" s="57">
        <v>2250</v>
      </c>
      <c r="L162" s="86">
        <f t="shared" si="120"/>
        <v>173.07692307692307</v>
      </c>
      <c r="M162" s="87">
        <v>13</v>
      </c>
      <c r="N162" s="57">
        <f t="shared" si="121"/>
        <v>2229.2957746478878</v>
      </c>
      <c r="O162" s="86">
        <f t="shared" si="122"/>
        <v>171.48429035752983</v>
      </c>
      <c r="P162" s="54">
        <f t="shared" si="117"/>
        <v>0</v>
      </c>
      <c r="Q162" s="88">
        <f t="shared" si="118"/>
        <v>-1.5926327193932366</v>
      </c>
      <c r="R162" s="600">
        <f t="shared" si="123"/>
        <v>0.99079812206572793</v>
      </c>
      <c r="S162" s="927"/>
      <c r="T162" s="89">
        <v>0.29583333333333334</v>
      </c>
      <c r="U162" s="89">
        <v>0.34513888888888888</v>
      </c>
      <c r="V162" s="606">
        <v>22</v>
      </c>
      <c r="W162" s="90">
        <f t="shared" si="124"/>
        <v>70.999999999999986</v>
      </c>
      <c r="X162" s="96">
        <v>0.28472222222222221</v>
      </c>
      <c r="Y162" s="96">
        <v>0.2951388888888889</v>
      </c>
      <c r="Z162" s="54"/>
      <c r="AA162" s="54"/>
      <c r="AB162" s="928"/>
      <c r="AC162" s="928"/>
      <c r="AD162" s="606"/>
      <c r="AE162" s="606"/>
      <c r="AF162" s="54">
        <f t="shared" si="68"/>
        <v>-20.704225352112189</v>
      </c>
      <c r="AG162" s="600">
        <f t="shared" si="69"/>
        <v>0.99079812206572793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2771.6</v>
      </c>
      <c r="H163" s="84">
        <f t="shared" si="119"/>
        <v>99306.427999999985</v>
      </c>
      <c r="I163" s="606"/>
      <c r="J163" s="87">
        <v>11</v>
      </c>
      <c r="K163" s="57">
        <v>2250</v>
      </c>
      <c r="L163" s="86">
        <f t="shared" si="120"/>
        <v>204.54545454545453</v>
      </c>
      <c r="M163" s="87">
        <v>11</v>
      </c>
      <c r="N163" s="57">
        <f t="shared" si="121"/>
        <v>2247.2432432432443</v>
      </c>
      <c r="O163" s="86">
        <f t="shared" si="122"/>
        <v>204.29484029484038</v>
      </c>
      <c r="P163" s="54">
        <f t="shared" si="117"/>
        <v>0</v>
      </c>
      <c r="Q163" s="88">
        <f t="shared" si="118"/>
        <v>-0.25061425061414866</v>
      </c>
      <c r="R163" s="600">
        <f t="shared" si="123"/>
        <v>0.99877477477477528</v>
      </c>
      <c r="S163" s="927"/>
      <c r="T163" s="89">
        <v>0.34930555555555554</v>
      </c>
      <c r="U163" s="89">
        <v>0.40069444444444441</v>
      </c>
      <c r="V163" s="606">
        <v>6</v>
      </c>
      <c r="W163" s="90">
        <f t="shared" si="124"/>
        <v>73.999999999999972</v>
      </c>
      <c r="X163" s="96"/>
      <c r="Y163" s="96"/>
      <c r="Z163" s="54"/>
      <c r="AA163" s="54"/>
      <c r="AB163" s="928"/>
      <c r="AC163" s="928"/>
      <c r="AD163" s="606"/>
      <c r="AE163" s="606"/>
      <c r="AF163" s="54">
        <f t="shared" si="68"/>
        <v>-2.7567567567557489</v>
      </c>
      <c r="AG163" s="600">
        <f t="shared" si="69"/>
        <v>0.99877477477477528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2112.6</v>
      </c>
      <c r="H164" s="84">
        <f t="shared" si="119"/>
        <v>76919.765999999989</v>
      </c>
      <c r="I164" s="606"/>
      <c r="J164" s="87">
        <v>10</v>
      </c>
      <c r="K164" s="57">
        <v>2769</v>
      </c>
      <c r="L164" s="86">
        <f t="shared" si="120"/>
        <v>276.89999999999998</v>
      </c>
      <c r="M164" s="87">
        <v>10</v>
      </c>
      <c r="N164" s="57">
        <f t="shared" si="121"/>
        <v>2485.4117647058829</v>
      </c>
      <c r="O164" s="86">
        <f t="shared" si="122"/>
        <v>248.54117647058828</v>
      </c>
      <c r="P164" s="54">
        <f t="shared" si="117"/>
        <v>0</v>
      </c>
      <c r="Q164" s="88">
        <f t="shared" si="118"/>
        <v>-28.358823529411694</v>
      </c>
      <c r="R164" s="600">
        <f t="shared" si="123"/>
        <v>0.89758460263845541</v>
      </c>
      <c r="S164" s="927"/>
      <c r="T164" s="89">
        <v>0.4055555555555555</v>
      </c>
      <c r="U164" s="89">
        <v>0.44097222222222215</v>
      </c>
      <c r="V164" s="606">
        <v>7</v>
      </c>
      <c r="W164" s="90">
        <f t="shared" si="124"/>
        <v>50.999999999999979</v>
      </c>
      <c r="X164" s="96"/>
      <c r="Y164" s="96"/>
      <c r="Z164" s="54"/>
      <c r="AA164" s="54"/>
      <c r="AB164" s="928"/>
      <c r="AC164" s="928"/>
      <c r="AD164" s="606"/>
      <c r="AE164" s="606"/>
      <c r="AF164" s="54">
        <f>N164-K164</f>
        <v>-283.58823529411711</v>
      </c>
      <c r="AG164" s="600">
        <f>N164/K164</f>
        <v>0.89758460263845541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3923.4</v>
      </c>
      <c r="H165" s="84">
        <f t="shared" si="119"/>
        <v>142850.99399999998</v>
      </c>
      <c r="I165" s="606">
        <v>1</v>
      </c>
      <c r="J165" s="87">
        <v>10</v>
      </c>
      <c r="K165" s="57">
        <v>2769</v>
      </c>
      <c r="L165" s="86">
        <f t="shared" si="120"/>
        <v>276.89999999999998</v>
      </c>
      <c r="M165" s="87">
        <v>10</v>
      </c>
      <c r="N165" s="57">
        <f t="shared" si="121"/>
        <v>2477.9368421052618</v>
      </c>
      <c r="O165" s="86">
        <f t="shared" si="122"/>
        <v>247.79368421052618</v>
      </c>
      <c r="P165" s="54">
        <f t="shared" si="117"/>
        <v>0</v>
      </c>
      <c r="Q165" s="88">
        <f t="shared" si="118"/>
        <v>-29.106315789473797</v>
      </c>
      <c r="R165" s="600">
        <f t="shared" si="123"/>
        <v>0.89488510007412858</v>
      </c>
      <c r="S165" s="927"/>
      <c r="T165" s="89">
        <v>0.48194444444444434</v>
      </c>
      <c r="U165" s="89">
        <v>0.54791666666666661</v>
      </c>
      <c r="V165" s="606">
        <v>6</v>
      </c>
      <c r="W165" s="90">
        <f t="shared" si="124"/>
        <v>95.000000000000057</v>
      </c>
      <c r="X165" s="96"/>
      <c r="Y165" s="96"/>
      <c r="Z165" s="54"/>
      <c r="AA165" s="54"/>
      <c r="AB165" s="928"/>
      <c r="AC165" s="928"/>
      <c r="AD165" s="606"/>
      <c r="AE165" s="606"/>
      <c r="AF165" s="54">
        <f>N165-K165</f>
        <v>-291.0631578947382</v>
      </c>
      <c r="AG165" s="600">
        <f>N165/K165</f>
        <v>0.89488510007412847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9"/>
        <v>0</v>
      </c>
      <c r="I166" s="606"/>
      <c r="J166" s="87"/>
      <c r="K166" s="57"/>
      <c r="L166" s="86"/>
      <c r="M166" s="87"/>
      <c r="N166" s="57"/>
      <c r="O166" s="86"/>
      <c r="P166" s="54"/>
      <c r="Q166" s="88"/>
      <c r="R166" s="600"/>
      <c r="S166" s="927"/>
      <c r="T166" s="89"/>
      <c r="U166" s="89"/>
      <c r="V166" s="606"/>
      <c r="W166" s="90">
        <f t="shared" si="124"/>
        <v>0</v>
      </c>
      <c r="X166" s="96"/>
      <c r="Y166" s="96"/>
      <c r="Z166" s="54"/>
      <c r="AA166" s="54"/>
      <c r="AB166" s="928"/>
      <c r="AC166" s="928"/>
      <c r="AD166" s="606"/>
      <c r="AE166" s="606"/>
      <c r="AF166" s="54">
        <f>N166-K166</f>
        <v>0</v>
      </c>
      <c r="AG166" s="60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9"/>
        <v>0</v>
      </c>
      <c r="I167" s="606"/>
      <c r="J167" s="87"/>
      <c r="K167" s="57"/>
      <c r="L167" s="86"/>
      <c r="M167" s="87"/>
      <c r="N167" s="57"/>
      <c r="O167" s="86"/>
      <c r="P167" s="54"/>
      <c r="Q167" s="88"/>
      <c r="R167" s="600"/>
      <c r="S167" s="927"/>
      <c r="T167" s="89"/>
      <c r="U167" s="89"/>
      <c r="V167" s="606" t="s">
        <v>15</v>
      </c>
      <c r="W167" s="90">
        <f t="shared" si="124"/>
        <v>0</v>
      </c>
      <c r="X167" s="96"/>
      <c r="Y167" s="96"/>
      <c r="Z167" s="54"/>
      <c r="AA167" s="54"/>
      <c r="AB167" s="928"/>
      <c r="AC167" s="928"/>
      <c r="AD167" s="606"/>
      <c r="AE167" s="606"/>
      <c r="AF167" s="54">
        <f t="shared" si="68"/>
        <v>0</v>
      </c>
      <c r="AG167" s="600" t="e">
        <f t="shared" si="69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9"/>
        <v>0</v>
      </c>
      <c r="I168" s="606"/>
      <c r="J168" s="87"/>
      <c r="K168" s="57"/>
      <c r="L168" s="86"/>
      <c r="M168" s="87"/>
      <c r="N168" s="57"/>
      <c r="O168" s="86"/>
      <c r="P168" s="54"/>
      <c r="Q168" s="88"/>
      <c r="R168" s="600"/>
      <c r="S168" s="927"/>
      <c r="T168" s="89"/>
      <c r="U168" s="89"/>
      <c r="V168" s="606"/>
      <c r="W168" s="90">
        <f t="shared" si="124"/>
        <v>0</v>
      </c>
      <c r="X168" s="96"/>
      <c r="Y168" s="96"/>
      <c r="Z168" s="54"/>
      <c r="AA168" s="54"/>
      <c r="AB168" s="928"/>
      <c r="AC168" s="928"/>
      <c r="AD168" s="606"/>
      <c r="AE168" s="606"/>
      <c r="AF168" s="54">
        <f t="shared" si="68"/>
        <v>0</v>
      </c>
      <c r="AG168" s="600" t="e">
        <f t="shared" si="69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9"/>
        <v>0</v>
      </c>
      <c r="I169" s="606"/>
      <c r="J169" s="87"/>
      <c r="K169" s="57"/>
      <c r="L169" s="86"/>
      <c r="M169" s="87"/>
      <c r="N169" s="57"/>
      <c r="O169" s="86"/>
      <c r="P169" s="54"/>
      <c r="Q169" s="88"/>
      <c r="R169" s="600"/>
      <c r="S169" s="927"/>
      <c r="T169" s="89"/>
      <c r="U169" s="89"/>
      <c r="V169" s="606"/>
      <c r="W169" s="90">
        <f t="shared" si="124"/>
        <v>0</v>
      </c>
      <c r="X169" s="96"/>
      <c r="Y169" s="96"/>
      <c r="Z169" s="54"/>
      <c r="AA169" s="54"/>
      <c r="AB169" s="928"/>
      <c r="AC169" s="928"/>
      <c r="AD169" s="606"/>
      <c r="AE169" s="606"/>
      <c r="AF169" s="54">
        <f t="shared" si="68"/>
        <v>0</v>
      </c>
      <c r="AG169" s="600" t="e">
        <f t="shared" si="69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9"/>
        <v>0</v>
      </c>
      <c r="I170" s="606"/>
      <c r="J170" s="87"/>
      <c r="K170" s="57"/>
      <c r="L170" s="86"/>
      <c r="M170" s="87"/>
      <c r="N170" s="57"/>
      <c r="O170" s="86"/>
      <c r="P170" s="54"/>
      <c r="Q170" s="88"/>
      <c r="R170" s="600"/>
      <c r="S170" s="927"/>
      <c r="T170" s="89"/>
      <c r="U170" s="89"/>
      <c r="V170" s="606"/>
      <c r="W170" s="90">
        <f t="shared" si="124"/>
        <v>0</v>
      </c>
      <c r="X170" s="96"/>
      <c r="Y170" s="96"/>
      <c r="Z170" s="54"/>
      <c r="AA170" s="54"/>
      <c r="AB170" s="928"/>
      <c r="AC170" s="928"/>
      <c r="AD170" s="606"/>
      <c r="AE170" s="606"/>
      <c r="AF170" s="54">
        <f t="shared" si="68"/>
        <v>0</v>
      </c>
      <c r="AG170" s="600" t="e">
        <f t="shared" si="69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11"/>
        <v>0</v>
      </c>
      <c r="I171" s="606"/>
      <c r="J171" s="87"/>
      <c r="K171" s="57"/>
      <c r="L171" s="86"/>
      <c r="M171" s="87"/>
      <c r="N171" s="57"/>
      <c r="O171" s="86"/>
      <c r="P171" s="54"/>
      <c r="Q171" s="88"/>
      <c r="R171" s="600"/>
      <c r="S171" s="927"/>
      <c r="T171" s="89"/>
      <c r="U171" s="89"/>
      <c r="V171" s="606"/>
      <c r="W171" s="90">
        <f t="shared" si="124"/>
        <v>0</v>
      </c>
      <c r="X171" s="96"/>
      <c r="Y171" s="96"/>
      <c r="Z171" s="54"/>
      <c r="AA171" s="54"/>
      <c r="AB171" s="928"/>
      <c r="AC171" s="928"/>
      <c r="AD171" s="606"/>
      <c r="AE171" s="606"/>
      <c r="AF171" s="54"/>
      <c r="AG171" s="60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11"/>
        <v>0</v>
      </c>
      <c r="I172" s="606"/>
      <c r="J172" s="87"/>
      <c r="K172" s="57"/>
      <c r="L172" s="86"/>
      <c r="M172" s="87"/>
      <c r="N172" s="57"/>
      <c r="O172" s="86"/>
      <c r="P172" s="54"/>
      <c r="Q172" s="88"/>
      <c r="R172" s="600"/>
      <c r="S172" s="927"/>
      <c r="T172" s="89"/>
      <c r="U172" s="89"/>
      <c r="V172" s="606"/>
      <c r="W172" s="90">
        <f t="shared" si="124"/>
        <v>0</v>
      </c>
      <c r="X172" s="96"/>
      <c r="Y172" s="96"/>
      <c r="Z172" s="54"/>
      <c r="AA172" s="54"/>
      <c r="AB172" s="928"/>
      <c r="AC172" s="928"/>
      <c r="AD172" s="606"/>
      <c r="AE172" s="606"/>
      <c r="AF172" s="54"/>
      <c r="AG172" s="600"/>
      <c r="AH172" s="927"/>
    </row>
    <row r="173" spans="1:36" ht="19.2" customHeight="1">
      <c r="A173" s="926"/>
      <c r="B173" s="121">
        <v>0</v>
      </c>
      <c r="C173" s="100" t="s">
        <v>969</v>
      </c>
      <c r="D173" s="924" t="s">
        <v>842</v>
      </c>
      <c r="E173" s="924"/>
      <c r="F173" s="277"/>
      <c r="G173" s="101"/>
      <c r="H173" s="102"/>
      <c r="I173" s="103"/>
      <c r="J173" s="101">
        <v>12.4</v>
      </c>
      <c r="K173" s="101">
        <v>2247.6</v>
      </c>
      <c r="L173" s="104">
        <f t="shared" ref="L173:O173" si="125">AVERAGE(L161:L172)</f>
        <v>199.61780885780882</v>
      </c>
      <c r="M173" s="101">
        <f t="shared" si="125"/>
        <v>12.4</v>
      </c>
      <c r="N173" s="101">
        <f t="shared" si="125"/>
        <v>2102.294598111187</v>
      </c>
      <c r="O173" s="104">
        <f t="shared" si="125"/>
        <v>186.32930233173758</v>
      </c>
      <c r="P173" s="54">
        <f>M173-J173</f>
        <v>0</v>
      </c>
      <c r="Q173" s="88">
        <f>O173-L173</f>
        <v>-13.288506526071245</v>
      </c>
      <c r="R173" s="105">
        <f>O173/L173</f>
        <v>0.933430255536284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0</v>
      </c>
      <c r="AF173" s="54">
        <f t="shared" si="68"/>
        <v>-145.30540188881287</v>
      </c>
      <c r="AG173" s="600">
        <f t="shared" si="69"/>
        <v>0.93535086230253917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970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971</v>
      </c>
    </row>
    <row r="186" spans="23:36">
      <c r="W186" s="33"/>
      <c r="AJ186" s="272" t="s">
        <v>972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7" sqref="Z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989</v>
      </c>
      <c r="E3" s="860"/>
      <c r="F3" s="849" t="s">
        <v>2</v>
      </c>
      <c r="G3" s="810"/>
      <c r="H3" s="861">
        <v>261835.59000000003</v>
      </c>
      <c r="I3" s="862"/>
      <c r="J3" s="849" t="s">
        <v>3</v>
      </c>
      <c r="K3" s="810"/>
      <c r="L3" s="854">
        <v>8742553.3671421986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361.22061203869379</v>
      </c>
      <c r="G6" s="851"/>
      <c r="H6" s="829">
        <f>AVERAGE(D13:P13,Q13)</f>
        <v>145.7594894866121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4</v>
      </c>
      <c r="Q6" s="818">
        <v>2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333.17064781322705</v>
      </c>
      <c r="G7" s="822"/>
      <c r="H7" s="823">
        <f>AVERAGE(D14:P14,Q14)</f>
        <v>134.02803925114853</v>
      </c>
      <c r="I7" s="824"/>
      <c r="J7" s="823">
        <f>AVERAGE(D31:E31,G31:H31)</f>
        <v>705.84347288235051</v>
      </c>
      <c r="K7" s="824"/>
      <c r="L7" s="825">
        <f>AVERAGE(K31:M31)</f>
        <v>765.60572101076207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0.91143278450783483</v>
      </c>
      <c r="G8" s="828"/>
      <c r="H8" s="827">
        <f>AVERAGE(D15:O15,P15:Q15)</f>
        <v>0.91399678200149803</v>
      </c>
      <c r="I8" s="828"/>
      <c r="J8" s="827">
        <f>AVERAGE(D32:E32,G32:H32)</f>
        <v>0.94802861415192141</v>
      </c>
      <c r="K8" s="828"/>
      <c r="L8" s="827">
        <f>AVERAGE(K32:M32)</f>
        <v>0.85067302334529116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79.032590155945414</v>
      </c>
      <c r="L13" s="19">
        <v>107.28937728937728</v>
      </c>
      <c r="M13" s="19">
        <v>82.297990346235963</v>
      </c>
      <c r="N13" s="19">
        <v>88.025958482808335</v>
      </c>
      <c r="O13" s="19">
        <v>202.97858617131064</v>
      </c>
      <c r="P13" s="19">
        <v>200.43908313908312</v>
      </c>
      <c r="Q13" s="21">
        <v>150</v>
      </c>
    </row>
    <row r="14" spans="2:17" ht="39.9" customHeight="1">
      <c r="B14" s="802"/>
      <c r="C14" s="14" t="s">
        <v>133</v>
      </c>
      <c r="D14" s="19">
        <v>130.20302007005446</v>
      </c>
      <c r="E14" s="19">
        <v>101.00127309930497</v>
      </c>
      <c r="F14" s="19">
        <v>141.3101029458272</v>
      </c>
      <c r="G14" s="19">
        <v>291.71328760784263</v>
      </c>
      <c r="H14" s="19">
        <v>227.21922691565595</v>
      </c>
      <c r="I14" s="19">
        <v>79.895200501721334</v>
      </c>
      <c r="J14" s="19">
        <v>75.783195007868741</v>
      </c>
      <c r="K14" s="19">
        <v>67.596493584431485</v>
      </c>
      <c r="L14" s="19">
        <v>100.39982703810148</v>
      </c>
      <c r="M14" s="19">
        <v>75.94215050620457</v>
      </c>
      <c r="N14" s="19">
        <v>82.324411523403057</v>
      </c>
      <c r="O14" s="19">
        <v>176.05242084039111</v>
      </c>
      <c r="P14" s="19">
        <v>188.70164401728394</v>
      </c>
      <c r="Q14" s="9">
        <v>138.25029585798825</v>
      </c>
    </row>
    <row r="15" spans="2:17" ht="39.9" customHeight="1">
      <c r="B15" s="803"/>
      <c r="C15" s="290" t="s">
        <v>134</v>
      </c>
      <c r="D15" s="10">
        <f t="shared" ref="D15:Q15" si="0">D14/D13</f>
        <v>0.9343107412397349</v>
      </c>
      <c r="E15" s="10">
        <f t="shared" si="0"/>
        <v>0.88238819427965076</v>
      </c>
      <c r="F15" s="10">
        <f t="shared" si="0"/>
        <v>0.88120814220361487</v>
      </c>
      <c r="G15" s="10">
        <f t="shared" si="0"/>
        <v>0.92765658457043365</v>
      </c>
      <c r="H15" s="10">
        <f t="shared" si="0"/>
        <v>0.9940841177559947</v>
      </c>
      <c r="I15" s="10">
        <f t="shared" si="0"/>
        <v>0.93161173787116658</v>
      </c>
      <c r="J15" s="10">
        <f t="shared" si="0"/>
        <v>0.86515709156427822</v>
      </c>
      <c r="K15" s="10">
        <f t="shared" si="0"/>
        <v>0.85529897794127119</v>
      </c>
      <c r="L15" s="10">
        <f t="shared" si="0"/>
        <v>0.93578534589968265</v>
      </c>
      <c r="M15" s="10">
        <f t="shared" si="0"/>
        <v>0.92277041257882808</v>
      </c>
      <c r="N15" s="10">
        <f t="shared" si="0"/>
        <v>0.93522880003040465</v>
      </c>
      <c r="O15" s="10">
        <f t="shared" si="0"/>
        <v>0.86734479809513365</v>
      </c>
      <c r="P15" s="292">
        <f t="shared" si="0"/>
        <v>0.9414413649375224</v>
      </c>
      <c r="Q15" s="11">
        <f t="shared" si="0"/>
        <v>0.92166863905325502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0.4236111111111111</v>
      </c>
    </row>
    <row r="17" spans="2:23" ht="22.8" customHeight="1">
      <c r="B17" s="805"/>
      <c r="C17" s="290" t="s">
        <v>36</v>
      </c>
      <c r="D17" s="12">
        <v>0.72291666666666654</v>
      </c>
      <c r="E17" s="12">
        <v>0.53402777777777777</v>
      </c>
      <c r="F17" s="12">
        <v>0.59097222222222212</v>
      </c>
      <c r="G17" s="12">
        <v>0.64375000000000004</v>
      </c>
      <c r="H17" s="12">
        <v>0.64236111111111116</v>
      </c>
      <c r="I17" s="12">
        <v>0.66180555555555554</v>
      </c>
      <c r="J17" s="12">
        <v>0.75208333333333321</v>
      </c>
      <c r="K17" s="12">
        <v>0.75416666666666643</v>
      </c>
      <c r="L17" s="12">
        <v>0.92361111111111083</v>
      </c>
      <c r="M17" s="12">
        <v>0.99305555555555525</v>
      </c>
      <c r="N17" s="12">
        <v>0.98680555555555549</v>
      </c>
      <c r="O17" s="22">
        <v>0.87152777777777779</v>
      </c>
      <c r="P17" s="12">
        <v>0.67499999999999993</v>
      </c>
      <c r="Q17" s="293">
        <v>0.58680555555555558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>
        <v>1</v>
      </c>
      <c r="H20" s="295">
        <v>1</v>
      </c>
      <c r="I20" s="295">
        <v>1</v>
      </c>
      <c r="J20" s="295">
        <v>1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>
        <v>1</v>
      </c>
      <c r="Q20" s="296"/>
    </row>
    <row r="21" spans="2:23" ht="22.8" customHeight="1">
      <c r="B21" s="809"/>
      <c r="C21" s="294" t="s">
        <v>139</v>
      </c>
      <c r="D21" s="295">
        <v>1</v>
      </c>
      <c r="E21" s="295" t="s">
        <v>15</v>
      </c>
      <c r="F21" s="295">
        <v>1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18.571428571428573</v>
      </c>
      <c r="E22" s="297">
        <v>17</v>
      </c>
      <c r="F22" s="297">
        <v>14.5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18.5</v>
      </c>
      <c r="L22" s="297">
        <v>15.875</v>
      </c>
      <c r="M22" s="297">
        <v>18.444444444444443</v>
      </c>
      <c r="N22" s="297">
        <v>17</v>
      </c>
      <c r="O22" s="297">
        <v>11.75</v>
      </c>
      <c r="P22" s="297">
        <v>12.166666666666666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60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60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166.8588728918142</v>
      </c>
      <c r="E31" s="8">
        <v>811.61863527097842</v>
      </c>
      <c r="F31" s="8">
        <v>0</v>
      </c>
      <c r="G31" s="8">
        <v>912.59425929462657</v>
      </c>
      <c r="H31" s="306">
        <v>932.3021240719828</v>
      </c>
      <c r="I31" s="305">
        <v>0</v>
      </c>
      <c r="J31" s="8">
        <v>0</v>
      </c>
      <c r="K31" s="8">
        <v>623.09523809523728</v>
      </c>
      <c r="L31" s="8">
        <v>794.82063492063935</v>
      </c>
      <c r="M31" s="306">
        <v>878.9012900164098</v>
      </c>
      <c r="N31" s="289"/>
      <c r="O31" s="289"/>
      <c r="P31" s="289"/>
      <c r="Q31" s="289"/>
    </row>
    <row r="32" spans="2:23" ht="39.9" customHeight="1">
      <c r="B32" s="803"/>
      <c r="C32" s="608" t="s">
        <v>134</v>
      </c>
      <c r="D32" s="307">
        <f t="shared" ref="D32:M32" si="1">D31/D30</f>
        <v>0.75844942223551914</v>
      </c>
      <c r="E32" s="10">
        <f t="shared" si="1"/>
        <v>0.98378016396482237</v>
      </c>
      <c r="F32" s="10">
        <f t="shared" si="1"/>
        <v>0</v>
      </c>
      <c r="G32" s="10">
        <f t="shared" si="1"/>
        <v>1.0139936214384739</v>
      </c>
      <c r="H32" s="10">
        <f t="shared" si="1"/>
        <v>1.0358912489688699</v>
      </c>
      <c r="I32" s="305">
        <f t="shared" si="1"/>
        <v>0</v>
      </c>
      <c r="J32" s="10">
        <f t="shared" si="1"/>
        <v>0</v>
      </c>
      <c r="K32" s="10">
        <f t="shared" si="1"/>
        <v>0.69232804232804146</v>
      </c>
      <c r="L32" s="10">
        <f t="shared" si="1"/>
        <v>0.8831340388007104</v>
      </c>
      <c r="M32" s="11">
        <f t="shared" si="1"/>
        <v>0.97655698890712195</v>
      </c>
      <c r="N32" s="289"/>
      <c r="O32" s="289"/>
      <c r="P32" s="289"/>
      <c r="Q32" s="289"/>
    </row>
    <row r="33" spans="2:17" ht="25.8" customHeight="1">
      <c r="B33" s="804" t="s">
        <v>135</v>
      </c>
      <c r="C33" s="60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4.5138888888888888E-2</v>
      </c>
      <c r="N33" s="289"/>
      <c r="O33" s="289"/>
      <c r="P33" s="289"/>
      <c r="Q33" s="289"/>
    </row>
    <row r="34" spans="2:17" ht="25.8" customHeight="1">
      <c r="B34" s="805"/>
      <c r="C34" s="608" t="s">
        <v>36</v>
      </c>
      <c r="D34" s="308">
        <v>0.38194444444444442</v>
      </c>
      <c r="E34" s="12">
        <v>0.35833333333333334</v>
      </c>
      <c r="F34" s="12">
        <v>0</v>
      </c>
      <c r="G34" s="12">
        <v>1062.4242424242411</v>
      </c>
      <c r="H34" s="293">
        <v>0.49444444444444446</v>
      </c>
      <c r="I34" s="23">
        <v>0</v>
      </c>
      <c r="J34" s="12">
        <v>0</v>
      </c>
      <c r="K34" s="12">
        <v>0.80555555555555547</v>
      </c>
      <c r="L34" s="12">
        <v>46239.076388888891</v>
      </c>
      <c r="M34" s="13">
        <v>46244.03125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K134" sqref="K13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192</v>
      </c>
      <c r="E1" s="350">
        <f>SUM(G5:G124)</f>
        <v>80708</v>
      </c>
      <c r="F1" s="351" t="s">
        <v>3</v>
      </c>
      <c r="G1" s="352">
        <f>SUM(H5:H124)</f>
        <v>1494968.9442857145</v>
      </c>
      <c r="H1" s="353" t="s">
        <v>372</v>
      </c>
      <c r="I1" s="354">
        <f>+J16+J64+J24+J38+J51+J81+J100+J91+J57+J124+J111</f>
        <v>44.002380952380953</v>
      </c>
      <c r="J1" s="863" t="s">
        <v>549</v>
      </c>
      <c r="K1" s="864"/>
      <c r="L1" s="865"/>
      <c r="M1" s="863" t="s">
        <v>194</v>
      </c>
      <c r="N1" s="864"/>
      <c r="O1" s="864"/>
      <c r="P1" s="864"/>
      <c r="Q1" s="864"/>
      <c r="R1" s="865"/>
    </row>
    <row r="2" spans="1:18" ht="26.25" customHeight="1" thickBot="1">
      <c r="A2" s="869" t="s">
        <v>990</v>
      </c>
      <c r="B2" s="870"/>
      <c r="C2" s="356"/>
      <c r="D2" s="610" t="s">
        <v>438</v>
      </c>
      <c r="E2" s="358">
        <f>AVERAGE(L16,L24,L38,L51,L100,L111,L91)</f>
        <v>506.92873540733154</v>
      </c>
      <c r="F2" s="359" t="s">
        <v>40</v>
      </c>
      <c r="G2" s="360">
        <f>G1/E1</f>
        <v>18.523181646004293</v>
      </c>
      <c r="H2" s="361" t="s">
        <v>619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202</v>
      </c>
      <c r="B3" s="873" t="s">
        <v>379</v>
      </c>
      <c r="C3" s="612"/>
      <c r="D3" s="874" t="s">
        <v>203</v>
      </c>
      <c r="E3" s="874"/>
      <c r="F3" s="875" t="s">
        <v>43</v>
      </c>
      <c r="G3" s="876" t="s">
        <v>893</v>
      </c>
      <c r="H3" s="877" t="s">
        <v>382</v>
      </c>
      <c r="I3" s="878" t="s">
        <v>204</v>
      </c>
      <c r="J3" s="880" t="s">
        <v>206</v>
      </c>
      <c r="K3" s="888" t="s">
        <v>271</v>
      </c>
      <c r="L3" s="890" t="s">
        <v>438</v>
      </c>
      <c r="M3" s="881" t="s">
        <v>48</v>
      </c>
      <c r="N3" s="881"/>
      <c r="O3" s="880" t="s">
        <v>273</v>
      </c>
      <c r="P3" s="883" t="s">
        <v>209</v>
      </c>
      <c r="Q3" s="880" t="s">
        <v>210</v>
      </c>
      <c r="R3" s="880"/>
    </row>
    <row r="4" spans="1:18" ht="15.75" customHeight="1">
      <c r="A4" s="872"/>
      <c r="B4" s="873"/>
      <c r="C4" s="612"/>
      <c r="D4" s="874"/>
      <c r="E4" s="874"/>
      <c r="F4" s="875"/>
      <c r="G4" s="876"/>
      <c r="H4" s="877"/>
      <c r="I4" s="879"/>
      <c r="J4" s="882"/>
      <c r="K4" s="889"/>
      <c r="L4" s="891"/>
      <c r="M4" s="616" t="s">
        <v>50</v>
      </c>
      <c r="N4" s="616" t="s">
        <v>51</v>
      </c>
      <c r="O4" s="882"/>
      <c r="P4" s="884"/>
      <c r="Q4" s="365" t="s">
        <v>214</v>
      </c>
      <c r="R4" s="365" t="s">
        <v>277</v>
      </c>
    </row>
    <row r="5" spans="1:18">
      <c r="A5" s="892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612">
        <v>738</v>
      </c>
      <c r="H5" s="370">
        <f>F5*G5</f>
        <v>18922.32</v>
      </c>
      <c r="I5" s="614"/>
      <c r="J5" s="372">
        <v>10</v>
      </c>
      <c r="K5" s="373">
        <f t="shared" ref="K5:K8" si="0">G5/P5*60</f>
        <v>1476.0000000000014</v>
      </c>
      <c r="L5" s="374">
        <f t="shared" ref="L5:L8" si="1">K5/J5</f>
        <v>147.60000000000014</v>
      </c>
      <c r="M5" s="375">
        <v>0.4236111111111111</v>
      </c>
      <c r="N5" s="375">
        <v>0.44444444444444442</v>
      </c>
      <c r="O5" s="365">
        <v>5</v>
      </c>
      <c r="P5" s="617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612">
        <v>2250</v>
      </c>
      <c r="H6" s="370">
        <f t="shared" ref="H6:H15" si="3">F6*G6</f>
        <v>67162.5</v>
      </c>
      <c r="I6" s="614"/>
      <c r="J6" s="372">
        <v>13</v>
      </c>
      <c r="K6" s="373">
        <f t="shared" si="0"/>
        <v>1800.0000000000007</v>
      </c>
      <c r="L6" s="374">
        <f t="shared" si="1"/>
        <v>138.46153846153851</v>
      </c>
      <c r="M6" s="375">
        <v>0.44791666666666669</v>
      </c>
      <c r="N6" s="375">
        <v>0.5</v>
      </c>
      <c r="O6" s="365">
        <v>5</v>
      </c>
      <c r="P6" s="617">
        <f t="shared" si="2"/>
        <v>74.999999999999972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612">
        <v>1929</v>
      </c>
      <c r="H7" s="370">
        <f t="shared" si="3"/>
        <v>56944.08</v>
      </c>
      <c r="I7" s="614"/>
      <c r="J7" s="372">
        <v>13</v>
      </c>
      <c r="K7" s="373">
        <f t="shared" si="0"/>
        <v>1780.6153846153866</v>
      </c>
      <c r="L7" s="374">
        <f t="shared" si="1"/>
        <v>136.97041420118359</v>
      </c>
      <c r="M7" s="375">
        <v>0.50347222222222221</v>
      </c>
      <c r="N7" s="375">
        <v>0.54861111111111105</v>
      </c>
      <c r="O7" s="365">
        <v>5</v>
      </c>
      <c r="P7" s="617">
        <f t="shared" si="2"/>
        <v>64.999999999999929</v>
      </c>
      <c r="Q7" s="377"/>
      <c r="R7" s="377"/>
    </row>
    <row r="8" spans="1:18">
      <c r="A8" s="892"/>
      <c r="B8" s="366" t="s">
        <v>104</v>
      </c>
      <c r="C8" s="366"/>
      <c r="D8" s="367" t="s">
        <v>991</v>
      </c>
      <c r="E8" s="368"/>
      <c r="F8" s="369">
        <v>30</v>
      </c>
      <c r="G8" s="612">
        <v>1408</v>
      </c>
      <c r="H8" s="370">
        <f t="shared" si="3"/>
        <v>42240</v>
      </c>
      <c r="I8" s="614"/>
      <c r="J8" s="372">
        <v>13</v>
      </c>
      <c r="K8" s="373">
        <f t="shared" si="0"/>
        <v>1689.6000000000004</v>
      </c>
      <c r="L8" s="374">
        <f t="shared" si="1"/>
        <v>129.96923076923079</v>
      </c>
      <c r="M8" s="375">
        <v>0.55208333333333337</v>
      </c>
      <c r="N8" s="375">
        <v>0.58680555555555558</v>
      </c>
      <c r="O8" s="365">
        <v>5</v>
      </c>
      <c r="P8" s="617">
        <f t="shared" si="2"/>
        <v>49.999999999999986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14"/>
      <c r="J9" s="372"/>
      <c r="K9" s="373"/>
      <c r="L9" s="374"/>
      <c r="M9" s="375"/>
      <c r="N9" s="375"/>
      <c r="O9" s="365"/>
      <c r="P9" s="617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14"/>
      <c r="J10" s="372"/>
      <c r="K10" s="373"/>
      <c r="L10" s="374"/>
      <c r="M10" s="375"/>
      <c r="N10" s="375"/>
      <c r="O10" s="365"/>
      <c r="P10" s="617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14"/>
      <c r="J11" s="372"/>
      <c r="K11" s="373"/>
      <c r="L11" s="374"/>
      <c r="M11" s="375"/>
      <c r="N11" s="375"/>
      <c r="O11" s="365"/>
      <c r="P11" s="617"/>
      <c r="Q11" s="377"/>
      <c r="R11" s="377"/>
    </row>
    <row r="12" spans="1:18">
      <c r="A12" s="893"/>
      <c r="B12" s="366">
        <v>0</v>
      </c>
      <c r="C12" s="613"/>
      <c r="D12" s="367"/>
      <c r="E12" s="368"/>
      <c r="F12" s="369" t="s">
        <v>106</v>
      </c>
      <c r="G12" s="611"/>
      <c r="H12" s="370">
        <f t="shared" si="3"/>
        <v>0</v>
      </c>
      <c r="I12" s="614"/>
      <c r="J12" s="372"/>
      <c r="K12" s="373"/>
      <c r="L12" s="374"/>
      <c r="M12" s="375"/>
      <c r="N12" s="375"/>
      <c r="O12" s="365"/>
      <c r="P12" s="617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14"/>
      <c r="J13" s="372"/>
      <c r="K13" s="373"/>
      <c r="L13" s="374"/>
      <c r="M13" s="375"/>
      <c r="N13" s="375"/>
      <c r="O13" s="365"/>
      <c r="P13" s="617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14"/>
      <c r="J14" s="372"/>
      <c r="K14" s="373"/>
      <c r="L14" s="374"/>
      <c r="M14" s="375"/>
      <c r="N14" s="375"/>
      <c r="O14" s="365"/>
      <c r="P14" s="617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14"/>
      <c r="J15" s="372"/>
      <c r="K15" s="373"/>
      <c r="L15" s="374"/>
      <c r="M15" s="375"/>
      <c r="N15" s="375"/>
      <c r="O15" s="365"/>
      <c r="P15" s="617"/>
      <c r="Q15" s="365"/>
      <c r="R15" s="365"/>
    </row>
    <row r="16" spans="1:18" ht="15.75" customHeight="1">
      <c r="A16" s="894"/>
      <c r="B16" s="366">
        <v>0</v>
      </c>
      <c r="C16" s="383" t="s">
        <v>992</v>
      </c>
      <c r="D16" s="895" t="s">
        <v>993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1686.5538461538472</v>
      </c>
      <c r="L16" s="389">
        <f>AVERAGE(L5:L15)</f>
        <v>138.25029585798825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994</v>
      </c>
      <c r="B17" s="366">
        <v>0</v>
      </c>
      <c r="C17" s="613"/>
      <c r="D17" s="367" t="s">
        <v>995</v>
      </c>
      <c r="E17" s="367"/>
      <c r="F17" s="369" t="s">
        <v>106</v>
      </c>
      <c r="G17" s="612">
        <v>1408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1877.3333333333333</v>
      </c>
      <c r="L17" s="374">
        <f>K17/J17</f>
        <v>187.73333333333332</v>
      </c>
      <c r="M17" s="375">
        <v>0.17013888888888887</v>
      </c>
      <c r="N17" s="375">
        <v>0.20138888888888887</v>
      </c>
      <c r="O17" s="365">
        <v>5</v>
      </c>
      <c r="P17" s="617">
        <f>(N17-M17)*24*60</f>
        <v>45</v>
      </c>
      <c r="Q17" s="365"/>
      <c r="R17" s="365"/>
    </row>
    <row r="18" spans="1:18" ht="15.75" customHeight="1">
      <c r="A18" s="896"/>
      <c r="B18" s="366">
        <v>0</v>
      </c>
      <c r="C18" s="613"/>
      <c r="D18" s="367" t="s">
        <v>287</v>
      </c>
      <c r="E18" s="367"/>
      <c r="F18" s="369" t="s">
        <v>106</v>
      </c>
      <c r="G18" s="611">
        <v>2250</v>
      </c>
      <c r="H18" s="370">
        <f t="shared" si="4"/>
        <v>0</v>
      </c>
      <c r="I18" s="614"/>
      <c r="J18" s="372">
        <v>9</v>
      </c>
      <c r="K18" s="373">
        <f t="shared" si="5"/>
        <v>1588.2352941176475</v>
      </c>
      <c r="L18" s="374">
        <f t="shared" ref="L18:L21" si="6">K18/J18</f>
        <v>176.47058823529417</v>
      </c>
      <c r="M18" s="375">
        <v>0.20486111111111113</v>
      </c>
      <c r="N18" s="375">
        <v>0.2638888888888889</v>
      </c>
      <c r="O18" s="365">
        <v>5</v>
      </c>
      <c r="P18" s="617">
        <f t="shared" ref="P18:P21" si="7">(N18-M18)*24*60</f>
        <v>84.999999999999972</v>
      </c>
      <c r="Q18" s="377"/>
      <c r="R18" s="377"/>
    </row>
    <row r="19" spans="1:18" ht="15.75" customHeight="1">
      <c r="A19" s="896"/>
      <c r="B19" s="366">
        <v>0</v>
      </c>
      <c r="C19" s="613"/>
      <c r="D19" s="367" t="s">
        <v>288</v>
      </c>
      <c r="E19" s="367"/>
      <c r="F19" s="369" t="s">
        <v>106</v>
      </c>
      <c r="G19" s="611">
        <v>1929</v>
      </c>
      <c r="H19" s="370">
        <f t="shared" si="4"/>
        <v>0</v>
      </c>
      <c r="I19" s="614"/>
      <c r="J19" s="372">
        <v>9</v>
      </c>
      <c r="K19" s="373">
        <f t="shared" si="5"/>
        <v>1543.1999999999989</v>
      </c>
      <c r="L19" s="374">
        <f t="shared" si="6"/>
        <v>171.46666666666655</v>
      </c>
      <c r="M19" s="375">
        <v>0.2673611111111111</v>
      </c>
      <c r="N19" s="375">
        <v>0.31944444444444448</v>
      </c>
      <c r="O19" s="365">
        <v>5</v>
      </c>
      <c r="P19" s="617">
        <f t="shared" si="7"/>
        <v>75.000000000000057</v>
      </c>
      <c r="Q19" s="377"/>
      <c r="R19" s="377"/>
    </row>
    <row r="20" spans="1:18" ht="15.75" customHeight="1">
      <c r="A20" s="897"/>
      <c r="B20" s="366" t="s">
        <v>368</v>
      </c>
      <c r="C20" s="613"/>
      <c r="D20" s="367" t="s">
        <v>996</v>
      </c>
      <c r="E20" s="367"/>
      <c r="F20" s="369">
        <v>19.63</v>
      </c>
      <c r="G20" s="611">
        <v>818</v>
      </c>
      <c r="H20" s="370">
        <f t="shared" si="4"/>
        <v>16057.339999999998</v>
      </c>
      <c r="I20" s="614"/>
      <c r="J20" s="372">
        <v>13</v>
      </c>
      <c r="K20" s="373">
        <f t="shared" si="5"/>
        <v>1963.2000000000071</v>
      </c>
      <c r="L20" s="374">
        <f t="shared" si="6"/>
        <v>151.01538461538516</v>
      </c>
      <c r="M20" s="375">
        <v>0.32291666666666669</v>
      </c>
      <c r="N20" s="375">
        <v>0.34027777777777773</v>
      </c>
      <c r="O20" s="365">
        <v>5</v>
      </c>
      <c r="P20" s="617">
        <f t="shared" si="7"/>
        <v>24.999999999999911</v>
      </c>
      <c r="Q20" s="377"/>
      <c r="R20" s="377"/>
    </row>
    <row r="21" spans="1:18" ht="15.75" customHeight="1">
      <c r="A21" s="897"/>
      <c r="B21" s="366" t="s">
        <v>368</v>
      </c>
      <c r="C21" s="613"/>
      <c r="D21" s="367" t="s">
        <v>997</v>
      </c>
      <c r="E21" s="367"/>
      <c r="F21" s="369">
        <v>36.450000000000003</v>
      </c>
      <c r="G21" s="611">
        <v>1759</v>
      </c>
      <c r="H21" s="370">
        <f t="shared" si="4"/>
        <v>64115.55</v>
      </c>
      <c r="I21" s="614"/>
      <c r="J21" s="372">
        <v>13</v>
      </c>
      <c r="K21" s="373">
        <f t="shared" si="5"/>
        <v>1918.9090909090921</v>
      </c>
      <c r="L21" s="374">
        <f t="shared" si="6"/>
        <v>147.60839160839171</v>
      </c>
      <c r="M21" s="375">
        <v>0.34375</v>
      </c>
      <c r="N21" s="375">
        <v>0.38194444444444442</v>
      </c>
      <c r="O21" s="365">
        <v>5</v>
      </c>
      <c r="P21" s="617">
        <f t="shared" si="7"/>
        <v>54.999999999999964</v>
      </c>
      <c r="Q21" s="377">
        <v>0.38194444444444442</v>
      </c>
      <c r="R21" s="377">
        <v>0.4236111111111111</v>
      </c>
    </row>
    <row r="22" spans="1:18" ht="15.75" customHeight="1">
      <c r="A22" s="897"/>
      <c r="B22" s="366">
        <v>0</v>
      </c>
      <c r="C22" s="613"/>
      <c r="D22" s="367"/>
      <c r="E22" s="368"/>
      <c r="F22" s="369" t="s">
        <v>106</v>
      </c>
      <c r="G22" s="611"/>
      <c r="H22" s="370">
        <f t="shared" si="4"/>
        <v>0</v>
      </c>
      <c r="I22" s="614"/>
      <c r="J22" s="372"/>
      <c r="K22" s="373"/>
      <c r="L22" s="374"/>
      <c r="M22" s="375"/>
      <c r="N22" s="375"/>
      <c r="O22" s="365"/>
      <c r="P22" s="617"/>
      <c r="Q22" s="365"/>
      <c r="R22" s="365"/>
    </row>
    <row r="23" spans="1:18" ht="15.75" customHeight="1">
      <c r="A23" s="897"/>
      <c r="B23" s="366">
        <v>0</v>
      </c>
      <c r="C23" s="613"/>
      <c r="D23" s="367"/>
      <c r="E23" s="368"/>
      <c r="F23" s="369" t="s">
        <v>106</v>
      </c>
      <c r="G23" s="611"/>
      <c r="H23" s="370">
        <f t="shared" si="4"/>
        <v>0</v>
      </c>
      <c r="I23" s="614"/>
      <c r="J23" s="372"/>
      <c r="K23" s="373"/>
      <c r="L23" s="374"/>
      <c r="M23" s="375"/>
      <c r="N23" s="375"/>
      <c r="O23" s="365"/>
      <c r="P23" s="617"/>
      <c r="Q23" s="365"/>
      <c r="R23" s="365"/>
    </row>
    <row r="24" spans="1:18" ht="17.399999999999999" customHeight="1">
      <c r="A24" s="898"/>
      <c r="B24" s="366">
        <v>0</v>
      </c>
      <c r="C24" s="6" t="s">
        <v>998</v>
      </c>
      <c r="D24" s="895" t="s">
        <v>999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1778.1755436720159</v>
      </c>
      <c r="L24" s="389">
        <f>AVERAGE(L17:L23)</f>
        <v>166.8588728918142</v>
      </c>
      <c r="M24" s="375"/>
      <c r="N24" s="375"/>
      <c r="O24" s="365"/>
      <c r="P24" s="365"/>
      <c r="Q24" s="365"/>
      <c r="R24" s="365"/>
    </row>
    <row r="25" spans="1:18">
      <c r="A25" s="885" t="s">
        <v>1000</v>
      </c>
      <c r="B25" s="366" t="s">
        <v>104</v>
      </c>
      <c r="C25" s="393"/>
      <c r="D25" s="394" t="s">
        <v>293</v>
      </c>
      <c r="E25" s="395"/>
      <c r="F25" s="369">
        <v>18.53</v>
      </c>
      <c r="G25" s="612">
        <v>1454</v>
      </c>
      <c r="H25" s="370">
        <f t="shared" ref="H25:H37" si="8">F25*G25</f>
        <v>26942.620000000003</v>
      </c>
      <c r="I25" s="614"/>
      <c r="J25" s="372">
        <v>3</v>
      </c>
      <c r="K25" s="373">
        <f t="shared" ref="K25:K28" si="9">G25/P25*60</f>
        <v>2726.2499999999964</v>
      </c>
      <c r="L25" s="374">
        <f t="shared" ref="L25:L28" si="10">K25/J25</f>
        <v>908.74999999999875</v>
      </c>
      <c r="M25" s="375">
        <v>0.18055555555555555</v>
      </c>
      <c r="N25" s="375">
        <v>0.20277777777777781</v>
      </c>
      <c r="O25" s="365">
        <v>20</v>
      </c>
      <c r="P25" s="617">
        <f>(N25-M25)*24*60</f>
        <v>32.000000000000043</v>
      </c>
      <c r="Q25" s="377">
        <v>0.20208333333333331</v>
      </c>
      <c r="R25" s="377">
        <v>0.24374999999999999</v>
      </c>
    </row>
    <row r="26" spans="1:18">
      <c r="A26" s="885"/>
      <c r="B26" s="366" t="s">
        <v>104</v>
      </c>
      <c r="C26" s="393"/>
      <c r="D26" s="394" t="s">
        <v>1001</v>
      </c>
      <c r="E26" s="396"/>
      <c r="F26" s="369">
        <v>15.03</v>
      </c>
      <c r="G26" s="612">
        <v>582</v>
      </c>
      <c r="H26" s="370">
        <f t="shared" si="8"/>
        <v>8747.4599999999991</v>
      </c>
      <c r="I26" s="614"/>
      <c r="J26" s="372">
        <v>4</v>
      </c>
      <c r="K26" s="373">
        <f t="shared" si="9"/>
        <v>2686.1538461538557</v>
      </c>
      <c r="L26" s="374">
        <f t="shared" si="10"/>
        <v>671.53846153846393</v>
      </c>
      <c r="M26" s="375">
        <v>0.26180555555555557</v>
      </c>
      <c r="N26" s="375">
        <v>0.27083333333333331</v>
      </c>
      <c r="O26" s="365">
        <v>25</v>
      </c>
      <c r="P26" s="617">
        <f>(N26-M26)*24*60</f>
        <v>12.999999999999954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612">
        <v>2951</v>
      </c>
      <c r="H27" s="370">
        <f t="shared" si="8"/>
        <v>53649.18</v>
      </c>
      <c r="I27" s="614"/>
      <c r="J27" s="372">
        <v>4</v>
      </c>
      <c r="K27" s="373">
        <f t="shared" si="9"/>
        <v>2766.5624999999995</v>
      </c>
      <c r="L27" s="374">
        <f t="shared" si="10"/>
        <v>691.64062499999989</v>
      </c>
      <c r="M27" s="375">
        <v>0.28472222222222221</v>
      </c>
      <c r="N27" s="375">
        <v>0.32916666666666666</v>
      </c>
      <c r="O27" s="365">
        <v>20</v>
      </c>
      <c r="P27" s="617">
        <f t="shared" ref="P27:P28" si="11">(N27-M27)*24*60</f>
        <v>64.000000000000014</v>
      </c>
      <c r="Q27" s="377"/>
      <c r="R27" s="377"/>
    </row>
    <row r="28" spans="1:18">
      <c r="A28" s="885"/>
      <c r="B28" s="366" t="s">
        <v>104</v>
      </c>
      <c r="C28" s="613"/>
      <c r="D28" s="367" t="s">
        <v>1002</v>
      </c>
      <c r="E28" s="396"/>
      <c r="F28" s="369">
        <v>24.93</v>
      </c>
      <c r="G28" s="612">
        <v>1072</v>
      </c>
      <c r="H28" s="370">
        <f t="shared" si="8"/>
        <v>26724.959999999999</v>
      </c>
      <c r="I28" s="614"/>
      <c r="J28" s="372">
        <v>3</v>
      </c>
      <c r="K28" s="373">
        <f t="shared" si="9"/>
        <v>2923.6363636363531</v>
      </c>
      <c r="L28" s="374">
        <f t="shared" si="10"/>
        <v>974.54545454545098</v>
      </c>
      <c r="M28" s="375">
        <v>0.3430555555555555</v>
      </c>
      <c r="N28" s="375">
        <v>0.35833333333333334</v>
      </c>
      <c r="O28" s="365">
        <v>20</v>
      </c>
      <c r="P28" s="617">
        <f t="shared" si="11"/>
        <v>22.000000000000082</v>
      </c>
      <c r="Q28" s="377"/>
      <c r="R28" s="377"/>
    </row>
    <row r="29" spans="1:18">
      <c r="A29" s="885"/>
      <c r="B29" s="366">
        <v>0</v>
      </c>
      <c r="C29" s="612"/>
      <c r="D29" s="394"/>
      <c r="E29" s="396"/>
      <c r="F29" s="369" t="s">
        <v>106</v>
      </c>
      <c r="G29" s="612"/>
      <c r="H29" s="370">
        <f t="shared" si="8"/>
        <v>0</v>
      </c>
      <c r="I29" s="614"/>
      <c r="J29" s="372"/>
      <c r="K29" s="373"/>
      <c r="L29" s="374"/>
      <c r="M29" s="375"/>
      <c r="N29" s="375"/>
      <c r="O29" s="365"/>
      <c r="P29" s="617"/>
      <c r="Q29" s="377"/>
      <c r="R29" s="377"/>
    </row>
    <row r="30" spans="1:18">
      <c r="A30" s="885"/>
      <c r="B30" s="366">
        <v>0</v>
      </c>
      <c r="C30" s="612"/>
      <c r="D30" s="394"/>
      <c r="E30" s="396"/>
      <c r="F30" s="369" t="s">
        <v>106</v>
      </c>
      <c r="G30" s="612"/>
      <c r="H30" s="370">
        <f t="shared" si="8"/>
        <v>0</v>
      </c>
      <c r="I30" s="614"/>
      <c r="J30" s="372"/>
      <c r="K30" s="373"/>
      <c r="L30" s="374"/>
      <c r="M30" s="375"/>
      <c r="N30" s="375"/>
      <c r="O30" s="365"/>
      <c r="P30" s="617"/>
      <c r="Q30" s="377"/>
      <c r="R30" s="377"/>
    </row>
    <row r="31" spans="1:18" ht="15.75" customHeight="1">
      <c r="A31" s="885"/>
      <c r="B31" s="366">
        <v>0</v>
      </c>
      <c r="C31" s="613"/>
      <c r="D31" s="367"/>
      <c r="E31" s="396"/>
      <c r="F31" s="369" t="s">
        <v>106</v>
      </c>
      <c r="G31" s="612"/>
      <c r="H31" s="370">
        <f t="shared" si="8"/>
        <v>0</v>
      </c>
      <c r="I31" s="614"/>
      <c r="J31" s="372"/>
      <c r="K31" s="373"/>
      <c r="L31" s="374"/>
      <c r="M31" s="375"/>
      <c r="N31" s="375"/>
      <c r="O31" s="365"/>
      <c r="P31" s="617"/>
      <c r="Q31" s="377"/>
      <c r="R31" s="377"/>
    </row>
    <row r="32" spans="1:18">
      <c r="A32" s="885"/>
      <c r="B32" s="366">
        <v>0</v>
      </c>
      <c r="C32" s="613"/>
      <c r="D32" s="394"/>
      <c r="E32" s="368"/>
      <c r="F32" s="369" t="s">
        <v>106</v>
      </c>
      <c r="G32" s="612"/>
      <c r="H32" s="370">
        <f t="shared" si="8"/>
        <v>0</v>
      </c>
      <c r="I32" s="614"/>
      <c r="J32" s="372"/>
      <c r="K32" s="373"/>
      <c r="L32" s="374"/>
      <c r="M32" s="375"/>
      <c r="N32" s="375"/>
      <c r="O32" s="365"/>
      <c r="P32" s="617"/>
      <c r="Q32" s="377"/>
      <c r="R32" s="377"/>
    </row>
    <row r="33" spans="1:18">
      <c r="A33" s="885"/>
      <c r="B33" s="366">
        <v>0</v>
      </c>
      <c r="C33" s="612"/>
      <c r="D33" s="367"/>
      <c r="E33" s="396"/>
      <c r="F33" s="369" t="s">
        <v>106</v>
      </c>
      <c r="G33" s="612"/>
      <c r="H33" s="370">
        <f t="shared" si="8"/>
        <v>0</v>
      </c>
      <c r="I33" s="614"/>
      <c r="J33" s="372"/>
      <c r="K33" s="373"/>
      <c r="L33" s="374"/>
      <c r="M33" s="375"/>
      <c r="N33" s="375"/>
      <c r="O33" s="365"/>
      <c r="P33" s="617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14"/>
      <c r="J34" s="372"/>
      <c r="K34" s="373"/>
      <c r="L34" s="374"/>
      <c r="M34" s="375"/>
      <c r="N34" s="375"/>
      <c r="O34" s="365"/>
      <c r="P34" s="617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14"/>
      <c r="J35" s="372"/>
      <c r="K35" s="373"/>
      <c r="L35" s="374"/>
      <c r="M35" s="375"/>
      <c r="N35" s="375"/>
      <c r="O35" s="365"/>
      <c r="P35" s="617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14"/>
      <c r="J36" s="372"/>
      <c r="K36" s="373"/>
      <c r="L36" s="374"/>
      <c r="M36" s="375"/>
      <c r="N36" s="375"/>
      <c r="O36" s="365"/>
      <c r="P36" s="617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14"/>
      <c r="J37" s="372"/>
      <c r="K37" s="373"/>
      <c r="L37" s="374"/>
      <c r="M37" s="375"/>
      <c r="N37" s="375"/>
      <c r="O37" s="365"/>
      <c r="P37" s="617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2775.6506774475511</v>
      </c>
      <c r="L38" s="389">
        <f>AVERAGE(L25:L37)</f>
        <v>811.61863527097842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1003</v>
      </c>
      <c r="B39" s="366">
        <v>0</v>
      </c>
      <c r="C39" s="613"/>
      <c r="D39" s="394"/>
      <c r="E39" s="368"/>
      <c r="F39" s="369" t="s">
        <v>106</v>
      </c>
      <c r="G39" s="612"/>
      <c r="H39" s="370">
        <f t="shared" ref="H39:H47" si="12">F39*G39</f>
        <v>0</v>
      </c>
      <c r="I39" s="61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613"/>
      <c r="D40" s="394"/>
      <c r="E40" s="368"/>
      <c r="F40" s="369" t="s">
        <v>106</v>
      </c>
      <c r="G40" s="612"/>
      <c r="H40" s="370">
        <f t="shared" si="12"/>
        <v>0</v>
      </c>
      <c r="I40" s="61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613"/>
      <c r="D41" s="400"/>
      <c r="E41" s="368"/>
      <c r="F41" s="369" t="s">
        <v>106</v>
      </c>
      <c r="G41" s="612"/>
      <c r="H41" s="370">
        <f t="shared" si="12"/>
        <v>0</v>
      </c>
      <c r="I41" s="61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613"/>
      <c r="D42" s="400"/>
      <c r="E42" s="368"/>
      <c r="F42" s="369" t="s">
        <v>106</v>
      </c>
      <c r="G42" s="612"/>
      <c r="H42" s="370">
        <f t="shared" si="12"/>
        <v>0</v>
      </c>
      <c r="I42" s="61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613"/>
      <c r="D43" s="394"/>
      <c r="E43" s="368"/>
      <c r="F43" s="369" t="s">
        <v>106</v>
      </c>
      <c r="G43" s="612"/>
      <c r="H43" s="370">
        <f t="shared" si="12"/>
        <v>0</v>
      </c>
      <c r="I43" s="614"/>
      <c r="J43" s="372"/>
      <c r="K43" s="373"/>
      <c r="L43" s="374"/>
      <c r="M43" s="375"/>
      <c r="N43" s="375"/>
      <c r="O43" s="365"/>
      <c r="P43" s="617"/>
      <c r="Q43" s="377"/>
      <c r="R43" s="377"/>
    </row>
    <row r="44" spans="1:18">
      <c r="A44" s="900"/>
      <c r="B44" s="366">
        <v>0</v>
      </c>
      <c r="C44" s="613"/>
      <c r="D44" s="401"/>
      <c r="E44" s="402"/>
      <c r="F44" s="369" t="s">
        <v>106</v>
      </c>
      <c r="G44" s="403"/>
      <c r="H44" s="404">
        <f t="shared" si="12"/>
        <v>0</v>
      </c>
      <c r="I44" s="615"/>
      <c r="J44" s="372"/>
      <c r="K44" s="373"/>
      <c r="L44" s="374"/>
      <c r="M44" s="375"/>
      <c r="N44" s="375"/>
      <c r="O44" s="365"/>
      <c r="P44" s="617"/>
      <c r="Q44" s="377"/>
      <c r="R44" s="377"/>
    </row>
    <row r="45" spans="1:18">
      <c r="A45" s="900"/>
      <c r="B45" s="366">
        <v>0</v>
      </c>
      <c r="C45" s="613"/>
      <c r="D45" s="400"/>
      <c r="E45" s="396"/>
      <c r="F45" s="369" t="s">
        <v>106</v>
      </c>
      <c r="G45" s="612"/>
      <c r="H45" s="370">
        <f t="shared" si="12"/>
        <v>0</v>
      </c>
      <c r="I45" s="614"/>
      <c r="J45" s="372"/>
      <c r="K45" s="373"/>
      <c r="L45" s="374"/>
      <c r="M45" s="375"/>
      <c r="N45" s="375"/>
      <c r="O45" s="365"/>
      <c r="P45" s="617"/>
      <c r="Q45" s="377"/>
      <c r="R45" s="377"/>
    </row>
    <row r="46" spans="1:18">
      <c r="A46" s="900"/>
      <c r="B46" s="366">
        <v>0</v>
      </c>
      <c r="C46" s="613"/>
      <c r="D46" s="400"/>
      <c r="E46" s="402"/>
      <c r="F46" s="369" t="s">
        <v>106</v>
      </c>
      <c r="G46" s="403"/>
      <c r="H46" s="404">
        <f t="shared" si="12"/>
        <v>0</v>
      </c>
      <c r="I46" s="615"/>
      <c r="J46" s="372"/>
      <c r="K46" s="373"/>
      <c r="L46" s="374"/>
      <c r="M46" s="375"/>
      <c r="N46" s="375"/>
      <c r="O46" s="365"/>
      <c r="P46" s="617"/>
      <c r="Q46" s="377"/>
      <c r="R46" s="377"/>
    </row>
    <row r="47" spans="1:18">
      <c r="A47" s="900"/>
      <c r="B47" s="366">
        <v>0</v>
      </c>
      <c r="C47" s="613"/>
      <c r="D47" s="395"/>
      <c r="E47" s="396"/>
      <c r="F47" s="369" t="s">
        <v>106</v>
      </c>
      <c r="G47" s="612"/>
      <c r="H47" s="370">
        <f t="shared" si="12"/>
        <v>0</v>
      </c>
      <c r="I47" s="614"/>
      <c r="J47" s="372"/>
      <c r="K47" s="373"/>
      <c r="L47" s="374"/>
      <c r="M47" s="375"/>
      <c r="N47" s="375"/>
      <c r="O47" s="365"/>
      <c r="P47" s="617"/>
      <c r="Q47" s="377"/>
      <c r="R47" s="377"/>
    </row>
    <row r="48" spans="1:18">
      <c r="A48" s="901"/>
      <c r="B48" s="366">
        <v>0</v>
      </c>
      <c r="C48" s="612"/>
      <c r="D48" s="395"/>
      <c r="E48" s="406"/>
      <c r="F48" s="369" t="s">
        <v>106</v>
      </c>
      <c r="G48" s="612"/>
      <c r="H48" s="370"/>
      <c r="I48" s="614"/>
      <c r="J48" s="372"/>
      <c r="K48" s="373"/>
      <c r="L48" s="374"/>
      <c r="M48" s="375"/>
      <c r="N48" s="375"/>
      <c r="O48" s="365"/>
      <c r="P48" s="617"/>
      <c r="Q48" s="377"/>
      <c r="R48" s="377"/>
    </row>
    <row r="49" spans="1:18">
      <c r="A49" s="901"/>
      <c r="B49" s="366">
        <v>0</v>
      </c>
      <c r="C49" s="612"/>
      <c r="D49" s="394"/>
      <c r="E49" s="407"/>
      <c r="F49" s="369" t="s">
        <v>106</v>
      </c>
      <c r="G49" s="365"/>
      <c r="H49" s="404">
        <f>F49*G49</f>
        <v>0</v>
      </c>
      <c r="I49" s="617"/>
      <c r="J49" s="372"/>
      <c r="K49" s="373"/>
      <c r="L49" s="374"/>
      <c r="M49" s="375"/>
      <c r="N49" s="375"/>
      <c r="O49" s="365"/>
      <c r="P49" s="617"/>
      <c r="Q49" s="377"/>
      <c r="R49" s="377"/>
    </row>
    <row r="50" spans="1:18">
      <c r="A50" s="901"/>
      <c r="B50" s="366">
        <v>0</v>
      </c>
      <c r="C50" s="612"/>
      <c r="D50" s="395"/>
      <c r="E50" s="407"/>
      <c r="F50" s="369" t="s">
        <v>106</v>
      </c>
      <c r="G50" s="365"/>
      <c r="H50" s="404">
        <f>F50*G50</f>
        <v>0</v>
      </c>
      <c r="I50" s="617"/>
      <c r="J50" s="372"/>
      <c r="K50" s="373"/>
      <c r="L50" s="374"/>
      <c r="M50" s="375"/>
      <c r="N50" s="375"/>
      <c r="O50" s="365"/>
      <c r="P50" s="617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999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1004</v>
      </c>
      <c r="B52" s="366" t="s">
        <v>104</v>
      </c>
      <c r="C52" s="613"/>
      <c r="D52" s="395" t="s">
        <v>300</v>
      </c>
      <c r="E52" s="411"/>
      <c r="F52" s="369">
        <v>18.18</v>
      </c>
      <c r="G52" s="612">
        <v>832</v>
      </c>
      <c r="H52" s="370">
        <f>F52*G52</f>
        <v>15125.76</v>
      </c>
      <c r="I52" s="614"/>
      <c r="J52" s="372">
        <v>3</v>
      </c>
      <c r="K52" s="373">
        <f>G52/P52*60</f>
        <v>3119.9999999999959</v>
      </c>
      <c r="L52" s="374">
        <f>K52/J52</f>
        <v>1039.9999999999986</v>
      </c>
      <c r="M52" s="375">
        <v>0.30555555555555552</v>
      </c>
      <c r="N52" s="375">
        <v>0.31666666666666665</v>
      </c>
      <c r="O52" s="373">
        <v>20</v>
      </c>
      <c r="P52" s="617">
        <f>(N52-M52)*24*60</f>
        <v>16.000000000000021</v>
      </c>
      <c r="Q52" s="377"/>
      <c r="R52" s="377"/>
    </row>
    <row r="53" spans="1:18" ht="15.6" customHeight="1">
      <c r="A53" s="904"/>
      <c r="B53" s="366" t="s">
        <v>104</v>
      </c>
      <c r="C53" s="613"/>
      <c r="D53" s="395" t="s">
        <v>301</v>
      </c>
      <c r="E53" s="412"/>
      <c r="F53" s="369">
        <v>25.03</v>
      </c>
      <c r="G53" s="378">
        <v>302</v>
      </c>
      <c r="H53" s="370">
        <f t="shared" ref="H53:H116" si="13">F53*G53</f>
        <v>7559.06</v>
      </c>
      <c r="I53" s="614"/>
      <c r="J53" s="372">
        <v>4</v>
      </c>
      <c r="K53" s="373">
        <f t="shared" ref="K53:K59" si="14">G53/P53*60</f>
        <v>3020.0000000000109</v>
      </c>
      <c r="L53" s="374">
        <f t="shared" ref="L53:L59" si="15">K53/J53</f>
        <v>755.00000000000273</v>
      </c>
      <c r="M53" s="375">
        <v>0.33055555555555555</v>
      </c>
      <c r="N53" s="375">
        <v>0.3347222222222222</v>
      </c>
      <c r="O53" s="373">
        <v>20</v>
      </c>
      <c r="P53" s="617">
        <f t="shared" ref="P53:P59" si="16">(N53-M53)*24*60</f>
        <v>5.9999999999999787</v>
      </c>
      <c r="Q53" s="377"/>
      <c r="R53" s="377"/>
    </row>
    <row r="54" spans="1:18" ht="15.6" customHeight="1">
      <c r="A54" s="904"/>
      <c r="B54" s="366" t="s">
        <v>104</v>
      </c>
      <c r="C54" s="613"/>
      <c r="D54" s="395" t="s">
        <v>302</v>
      </c>
      <c r="E54" s="368"/>
      <c r="F54" s="369">
        <v>24.82</v>
      </c>
      <c r="G54" s="378">
        <v>466</v>
      </c>
      <c r="H54" s="370">
        <f t="shared" si="13"/>
        <v>11566.12</v>
      </c>
      <c r="I54" s="614"/>
      <c r="J54" s="372">
        <v>4</v>
      </c>
      <c r="K54" s="373">
        <f t="shared" si="14"/>
        <v>3106.6666666666779</v>
      </c>
      <c r="L54" s="374">
        <f t="shared" si="15"/>
        <v>776.66666666666947</v>
      </c>
      <c r="M54" s="375">
        <v>0.34861111111111115</v>
      </c>
      <c r="N54" s="375">
        <v>0.35486111111111113</v>
      </c>
      <c r="O54" s="373">
        <v>20</v>
      </c>
      <c r="P54" s="617">
        <f t="shared" si="16"/>
        <v>8.999999999999968</v>
      </c>
      <c r="Q54" s="377"/>
      <c r="R54" s="377"/>
    </row>
    <row r="55" spans="1:18" ht="15.6" customHeight="1">
      <c r="A55" s="904"/>
      <c r="B55" s="366" t="s">
        <v>104</v>
      </c>
      <c r="C55" s="613"/>
      <c r="D55" s="394" t="s">
        <v>1005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61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0.36874999999999997</v>
      </c>
      <c r="N55" s="375">
        <v>0.37152777777777773</v>
      </c>
      <c r="O55" s="373">
        <v>20</v>
      </c>
      <c r="P55" s="617">
        <f t="shared" si="16"/>
        <v>3.9999999999999858</v>
      </c>
      <c r="Q55" s="377">
        <v>0.37152777777777773</v>
      </c>
      <c r="R55" s="377">
        <v>0.41319444444444442</v>
      </c>
    </row>
    <row r="56" spans="1:18" ht="15.6" customHeight="1">
      <c r="A56" s="904"/>
      <c r="B56" s="366" t="s">
        <v>104</v>
      </c>
      <c r="C56" s="613"/>
      <c r="D56" s="395" t="s">
        <v>304</v>
      </c>
      <c r="E56" s="396"/>
      <c r="F56" s="369">
        <v>30</v>
      </c>
      <c r="G56" s="378">
        <v>907</v>
      </c>
      <c r="H56" s="370">
        <f t="shared" si="13"/>
        <v>27210</v>
      </c>
      <c r="I56" s="614"/>
      <c r="J56" s="372">
        <v>4</v>
      </c>
      <c r="K56" s="373">
        <f t="shared" si="14"/>
        <v>3201.1764705882315</v>
      </c>
      <c r="L56" s="374">
        <f t="shared" si="15"/>
        <v>800.29411764705787</v>
      </c>
      <c r="M56" s="375">
        <v>0.43055555555555558</v>
      </c>
      <c r="N56" s="375">
        <v>0.44236111111111115</v>
      </c>
      <c r="O56" s="373">
        <v>25</v>
      </c>
      <c r="P56" s="617">
        <f t="shared" si="16"/>
        <v>17.000000000000021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400" t="s">
        <v>1006</v>
      </c>
      <c r="E57" s="396"/>
      <c r="F57" s="369">
        <v>20.72</v>
      </c>
      <c r="G57" s="378">
        <v>635</v>
      </c>
      <c r="H57" s="370">
        <f t="shared" si="13"/>
        <v>13157.199999999999</v>
      </c>
      <c r="I57" s="614"/>
      <c r="J57" s="372">
        <v>3</v>
      </c>
      <c r="K57" s="373">
        <f t="shared" si="14"/>
        <v>3174.99999999999</v>
      </c>
      <c r="L57" s="374">
        <f t="shared" si="15"/>
        <v>1058.3333333333301</v>
      </c>
      <c r="M57" s="375">
        <v>0.45624999999999999</v>
      </c>
      <c r="N57" s="375">
        <v>0.46458333333333335</v>
      </c>
      <c r="O57" s="373">
        <v>20</v>
      </c>
      <c r="P57" s="617">
        <f t="shared" si="16"/>
        <v>12.000000000000037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1007</v>
      </c>
      <c r="E58" s="396"/>
      <c r="F58" s="369">
        <v>17.07</v>
      </c>
      <c r="G58" s="414">
        <v>1107</v>
      </c>
      <c r="H58" s="370">
        <f t="shared" si="13"/>
        <v>18896.490000000002</v>
      </c>
      <c r="I58" s="614"/>
      <c r="J58" s="372">
        <v>3</v>
      </c>
      <c r="K58" s="373">
        <f t="shared" si="14"/>
        <v>3162.8571428571299</v>
      </c>
      <c r="L58" s="374">
        <f t="shared" si="15"/>
        <v>1054.2857142857099</v>
      </c>
      <c r="M58" s="375">
        <v>0.47847222222222219</v>
      </c>
      <c r="N58" s="375">
        <v>0.49305555555555558</v>
      </c>
      <c r="O58" s="373">
        <v>20</v>
      </c>
      <c r="P58" s="617">
        <f t="shared" si="16"/>
        <v>21.000000000000085</v>
      </c>
      <c r="Q58" s="377"/>
      <c r="R58" s="377"/>
    </row>
    <row r="59" spans="1:18" ht="15.6" customHeight="1">
      <c r="A59" s="904"/>
      <c r="B59" s="366" t="s">
        <v>104</v>
      </c>
      <c r="C59" s="613"/>
      <c r="D59" s="395" t="s">
        <v>1008</v>
      </c>
      <c r="E59" s="396"/>
      <c r="F59" s="369">
        <v>27.48</v>
      </c>
      <c r="G59" s="378">
        <v>1753</v>
      </c>
      <c r="H59" s="370">
        <f t="shared" si="13"/>
        <v>48172.44</v>
      </c>
      <c r="I59" s="614"/>
      <c r="J59" s="372">
        <v>3</v>
      </c>
      <c r="K59" s="373">
        <f t="shared" si="14"/>
        <v>3187.2727272727234</v>
      </c>
      <c r="L59" s="374">
        <f t="shared" si="15"/>
        <v>1062.4242424242411</v>
      </c>
      <c r="M59" s="375">
        <v>0.50694444444444442</v>
      </c>
      <c r="N59" s="375">
        <v>0.52986111111111112</v>
      </c>
      <c r="O59" s="373">
        <v>20</v>
      </c>
      <c r="P59" s="617">
        <f t="shared" si="16"/>
        <v>33.000000000000043</v>
      </c>
      <c r="Q59" s="377"/>
      <c r="R59" s="377"/>
    </row>
    <row r="60" spans="1:18" ht="15.6" customHeight="1">
      <c r="A60" s="904"/>
      <c r="B60" s="366">
        <v>0</v>
      </c>
      <c r="C60" s="613"/>
      <c r="D60" s="395"/>
      <c r="E60" s="415"/>
      <c r="F60" s="369" t="s">
        <v>106</v>
      </c>
      <c r="G60" s="378"/>
      <c r="H60" s="370">
        <f t="shared" si="13"/>
        <v>0</v>
      </c>
      <c r="I60" s="614"/>
      <c r="J60" s="372"/>
      <c r="K60" s="373"/>
      <c r="L60" s="374"/>
      <c r="M60" s="375"/>
      <c r="N60" s="375"/>
      <c r="O60" s="373"/>
      <c r="P60" s="617"/>
      <c r="Q60" s="377"/>
      <c r="R60" s="377"/>
    </row>
    <row r="61" spans="1:18" ht="15.6" customHeight="1">
      <c r="A61" s="904"/>
      <c r="B61" s="366">
        <v>0</v>
      </c>
      <c r="C61" s="613"/>
      <c r="D61" s="394"/>
      <c r="E61" s="396"/>
      <c r="F61" s="369" t="s">
        <v>106</v>
      </c>
      <c r="G61" s="378"/>
      <c r="H61" s="370">
        <f t="shared" si="13"/>
        <v>0</v>
      </c>
      <c r="I61" s="614"/>
      <c r="J61" s="372"/>
      <c r="K61" s="373"/>
      <c r="L61" s="374"/>
      <c r="M61" s="375"/>
      <c r="N61" s="375"/>
      <c r="O61" s="373"/>
      <c r="P61" s="617"/>
      <c r="Q61" s="377"/>
      <c r="R61" s="377"/>
    </row>
    <row r="62" spans="1:18" ht="15.6" customHeight="1">
      <c r="A62" s="904"/>
      <c r="B62" s="366">
        <v>0</v>
      </c>
      <c r="C62" s="613"/>
      <c r="D62" s="395"/>
      <c r="E62" s="416"/>
      <c r="F62" s="369" t="s">
        <v>106</v>
      </c>
      <c r="G62" s="378"/>
      <c r="H62" s="370">
        <f t="shared" si="13"/>
        <v>0</v>
      </c>
      <c r="I62" s="614"/>
      <c r="J62" s="372"/>
      <c r="K62" s="373"/>
      <c r="L62" s="374"/>
      <c r="M62" s="375"/>
      <c r="N62" s="375"/>
      <c r="O62" s="373"/>
      <c r="P62" s="617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15"/>
      <c r="J63" s="372"/>
      <c r="K63" s="373"/>
      <c r="L63" s="374"/>
      <c r="M63" s="375"/>
      <c r="N63" s="375"/>
      <c r="O63" s="365"/>
      <c r="P63" s="617"/>
      <c r="Q63" s="377"/>
      <c r="R63" s="377"/>
    </row>
    <row r="64" spans="1:18" ht="15.75" customHeight="1">
      <c r="A64" s="905"/>
      <c r="B64" s="366">
        <v>0</v>
      </c>
      <c r="C64" s="6" t="s">
        <v>1009</v>
      </c>
      <c r="D64" s="895" t="s">
        <v>999</v>
      </c>
      <c r="E64" s="895"/>
      <c r="F64" s="384"/>
      <c r="G64" s="389"/>
      <c r="H64" s="408"/>
      <c r="I64" s="409"/>
      <c r="J64" s="388">
        <f>AVERAGE(J52:J63)</f>
        <v>3.5</v>
      </c>
      <c r="K64" s="388">
        <f>AVERAGE(K52:K63)</f>
        <v>3123.4966259230964</v>
      </c>
      <c r="L64" s="389">
        <f>AVERAGE(L52:L63)</f>
        <v>912.59425929462657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1010</v>
      </c>
      <c r="B65" s="366" t="s">
        <v>104</v>
      </c>
      <c r="C65" s="613"/>
      <c r="D65" s="394" t="s">
        <v>1011</v>
      </c>
      <c r="E65" s="411"/>
      <c r="F65" s="369">
        <v>22.281818181818181</v>
      </c>
      <c r="G65" s="612">
        <v>360</v>
      </c>
      <c r="H65" s="370">
        <f>F65*G65</f>
        <v>8021.454545454545</v>
      </c>
      <c r="I65" s="614"/>
      <c r="J65" s="372">
        <v>4</v>
      </c>
      <c r="K65" s="373">
        <f t="shared" ref="K65:K71" si="17">G65/P65*60</f>
        <v>3085.714285714279</v>
      </c>
      <c r="L65" s="374">
        <f t="shared" ref="L65:L71" si="18">K65/J65</f>
        <v>771.42857142856974</v>
      </c>
      <c r="M65" s="375">
        <v>0.18055555555555555</v>
      </c>
      <c r="N65" s="375">
        <v>0.18541666666666667</v>
      </c>
      <c r="O65" s="373">
        <v>20</v>
      </c>
      <c r="P65" s="617">
        <f>(N65-M65)*24*60</f>
        <v>7.0000000000000151</v>
      </c>
      <c r="Q65" s="377"/>
      <c r="R65" s="377"/>
    </row>
    <row r="66" spans="1:18" ht="15.6" customHeight="1">
      <c r="A66" s="907"/>
      <c r="B66" s="366" t="s">
        <v>104</v>
      </c>
      <c r="C66" s="613"/>
      <c r="D66" s="401" t="s">
        <v>311</v>
      </c>
      <c r="E66" s="412"/>
      <c r="F66" s="369">
        <v>14.03</v>
      </c>
      <c r="G66" s="378">
        <v>2781</v>
      </c>
      <c r="H66" s="370">
        <f t="shared" ref="H66:H74" si="19">F66*G66</f>
        <v>39017.43</v>
      </c>
      <c r="I66" s="614"/>
      <c r="J66" s="372">
        <v>3</v>
      </c>
      <c r="K66" s="373">
        <f t="shared" si="17"/>
        <v>3148.3018867924497</v>
      </c>
      <c r="L66" s="374">
        <f t="shared" si="18"/>
        <v>1049.4339622641498</v>
      </c>
      <c r="M66" s="375">
        <v>0.19930555555555554</v>
      </c>
      <c r="N66" s="375">
        <v>0.23611111111111113</v>
      </c>
      <c r="O66" s="373">
        <v>20</v>
      </c>
      <c r="P66" s="617">
        <f t="shared" ref="P66:P71" si="20">(N66-M66)*24*60</f>
        <v>53.00000000000005</v>
      </c>
      <c r="Q66" s="377"/>
      <c r="R66" s="377"/>
    </row>
    <row r="67" spans="1:18" ht="15.6" customHeight="1">
      <c r="A67" s="907"/>
      <c r="B67" s="366" t="s">
        <v>104</v>
      </c>
      <c r="C67" s="613"/>
      <c r="D67" s="394" t="s">
        <v>312</v>
      </c>
      <c r="E67" s="396"/>
      <c r="F67" s="369">
        <v>18.18</v>
      </c>
      <c r="G67" s="378">
        <v>1342</v>
      </c>
      <c r="H67" s="370">
        <f t="shared" si="19"/>
        <v>24397.56</v>
      </c>
      <c r="I67" s="614"/>
      <c r="J67" s="372">
        <v>3</v>
      </c>
      <c r="K67" s="373">
        <f t="shared" si="17"/>
        <v>3096.9230769230785</v>
      </c>
      <c r="L67" s="374">
        <f t="shared" si="18"/>
        <v>1032.3076923076928</v>
      </c>
      <c r="M67" s="375">
        <v>0.25</v>
      </c>
      <c r="N67" s="375">
        <v>0.26805555555555555</v>
      </c>
      <c r="O67" s="373">
        <v>20</v>
      </c>
      <c r="P67" s="617">
        <f t="shared" si="20"/>
        <v>25.999999999999986</v>
      </c>
      <c r="Q67" s="377"/>
      <c r="R67" s="377"/>
    </row>
    <row r="68" spans="1:18" ht="15.6" customHeight="1">
      <c r="A68" s="907"/>
      <c r="B68" s="366" t="s">
        <v>104</v>
      </c>
      <c r="C68" s="613"/>
      <c r="D68" s="400" t="s">
        <v>1012</v>
      </c>
      <c r="E68" s="396"/>
      <c r="F68" s="369">
        <v>17.890909090909091</v>
      </c>
      <c r="G68" s="378">
        <v>1414</v>
      </c>
      <c r="H68" s="370">
        <f t="shared" si="19"/>
        <v>25297.745454545453</v>
      </c>
      <c r="I68" s="614"/>
      <c r="J68" s="372">
        <v>3</v>
      </c>
      <c r="K68" s="373">
        <f t="shared" si="17"/>
        <v>3142.2222222222235</v>
      </c>
      <c r="L68" s="374">
        <f t="shared" si="18"/>
        <v>1047.4074074074078</v>
      </c>
      <c r="M68" s="375">
        <v>0.28194444444444444</v>
      </c>
      <c r="N68" s="375">
        <v>0.30069444444444443</v>
      </c>
      <c r="O68" s="373">
        <v>20</v>
      </c>
      <c r="P68" s="617">
        <f t="shared" si="20"/>
        <v>26.999999999999986</v>
      </c>
      <c r="Q68" s="377">
        <v>0.30069444444444443</v>
      </c>
      <c r="R68" s="377">
        <v>0.34236111111111112</v>
      </c>
    </row>
    <row r="69" spans="1:18" ht="15.6" customHeight="1">
      <c r="A69" s="907"/>
      <c r="B69" s="366" t="s">
        <v>104</v>
      </c>
      <c r="C69" s="613"/>
      <c r="D69" s="394" t="s">
        <v>1013</v>
      </c>
      <c r="E69" s="396"/>
      <c r="F69" s="369">
        <v>16.66</v>
      </c>
      <c r="G69" s="378">
        <v>2706</v>
      </c>
      <c r="H69" s="370">
        <f t="shared" si="19"/>
        <v>45081.96</v>
      </c>
      <c r="I69" s="614"/>
      <c r="J69" s="372">
        <v>4</v>
      </c>
      <c r="K69" s="373">
        <f t="shared" si="17"/>
        <v>3183.5294117647072</v>
      </c>
      <c r="L69" s="374">
        <f t="shared" si="18"/>
        <v>795.8823529411768</v>
      </c>
      <c r="M69" s="375">
        <v>0.35972222222222222</v>
      </c>
      <c r="N69" s="375">
        <v>0.39513888888888887</v>
      </c>
      <c r="O69" s="373">
        <v>25</v>
      </c>
      <c r="P69" s="617">
        <f t="shared" si="20"/>
        <v>50.999999999999979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1014</v>
      </c>
      <c r="E70" s="396"/>
      <c r="F70" s="369">
        <v>30</v>
      </c>
      <c r="G70" s="378">
        <v>1131</v>
      </c>
      <c r="H70" s="370">
        <f t="shared" si="19"/>
        <v>33930</v>
      </c>
      <c r="I70" s="614"/>
      <c r="J70" s="372">
        <v>4</v>
      </c>
      <c r="K70" s="373">
        <f t="shared" si="17"/>
        <v>3084.5454545454545</v>
      </c>
      <c r="L70" s="374">
        <f t="shared" si="18"/>
        <v>771.13636363636363</v>
      </c>
      <c r="M70" s="375">
        <v>0.40902777777777777</v>
      </c>
      <c r="N70" s="375">
        <v>0.42430555555555555</v>
      </c>
      <c r="O70" s="373">
        <v>20</v>
      </c>
      <c r="P70" s="617">
        <f t="shared" si="20"/>
        <v>22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4287</v>
      </c>
      <c r="H71" s="370">
        <f t="shared" si="19"/>
        <v>61242.85714285713</v>
      </c>
      <c r="I71" s="614"/>
      <c r="J71" s="372">
        <v>3</v>
      </c>
      <c r="K71" s="373">
        <f t="shared" si="17"/>
        <v>3175.555555555557</v>
      </c>
      <c r="L71" s="374">
        <f t="shared" si="18"/>
        <v>1058.5185185185189</v>
      </c>
      <c r="M71" s="375">
        <v>0.4381944444444445</v>
      </c>
      <c r="N71" s="375">
        <v>0.49444444444444446</v>
      </c>
      <c r="O71" s="373">
        <v>20</v>
      </c>
      <c r="P71" s="617">
        <f t="shared" si="20"/>
        <v>80.999999999999957</v>
      </c>
      <c r="Q71" s="377"/>
      <c r="R71" s="377"/>
    </row>
    <row r="72" spans="1:18" ht="15.6" customHeight="1">
      <c r="A72" s="907"/>
      <c r="B72" s="366">
        <v>0</v>
      </c>
      <c r="C72" s="613"/>
      <c r="D72" s="400"/>
      <c r="E72" s="396"/>
      <c r="F72" s="369" t="s">
        <v>106</v>
      </c>
      <c r="G72" s="378"/>
      <c r="H72" s="370">
        <f t="shared" si="19"/>
        <v>0</v>
      </c>
      <c r="I72" s="614"/>
      <c r="J72" s="372"/>
      <c r="K72" s="373"/>
      <c r="L72" s="374"/>
      <c r="M72" s="375"/>
      <c r="N72" s="375"/>
      <c r="O72" s="373"/>
      <c r="P72" s="617"/>
      <c r="Q72" s="377"/>
      <c r="R72" s="377"/>
    </row>
    <row r="73" spans="1:18" ht="15.6" customHeight="1">
      <c r="A73" s="907"/>
      <c r="B73" s="366">
        <v>0</v>
      </c>
      <c r="C73" s="613"/>
      <c r="D73" s="400"/>
      <c r="E73" s="396"/>
      <c r="F73" s="369" t="s">
        <v>106</v>
      </c>
      <c r="G73" s="378"/>
      <c r="H73" s="370">
        <f t="shared" si="19"/>
        <v>0</v>
      </c>
      <c r="I73" s="614"/>
      <c r="J73" s="372"/>
      <c r="K73" s="373"/>
      <c r="L73" s="374"/>
      <c r="M73" s="375"/>
      <c r="N73" s="375"/>
      <c r="O73" s="373"/>
      <c r="P73" s="617"/>
      <c r="Q73" s="377"/>
      <c r="R73" s="377"/>
    </row>
    <row r="74" spans="1:18" ht="15.6" customHeight="1">
      <c r="A74" s="907"/>
      <c r="B74" s="366">
        <v>0</v>
      </c>
      <c r="C74" s="613"/>
      <c r="D74" s="400"/>
      <c r="E74" s="396"/>
      <c r="F74" s="369" t="s">
        <v>106</v>
      </c>
      <c r="G74" s="378"/>
      <c r="H74" s="370">
        <f t="shared" si="19"/>
        <v>0</v>
      </c>
      <c r="I74" s="614"/>
      <c r="J74" s="372"/>
      <c r="K74" s="373"/>
      <c r="L74" s="374"/>
      <c r="M74" s="375"/>
      <c r="N74" s="375"/>
      <c r="O74" s="373"/>
      <c r="P74" s="617"/>
      <c r="Q74" s="377"/>
      <c r="R74" s="377"/>
    </row>
    <row r="75" spans="1:18" ht="15.75" customHeight="1">
      <c r="A75" s="908"/>
      <c r="B75" s="366">
        <v>0</v>
      </c>
      <c r="C75" s="6" t="s">
        <v>1015</v>
      </c>
      <c r="D75" s="895" t="s">
        <v>999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3130.9702705025361</v>
      </c>
      <c r="L75" s="389">
        <f>AVERAGE(L65:L74)</f>
        <v>932.3021240719828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17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612"/>
      <c r="H77" s="370">
        <f t="shared" si="13"/>
        <v>0</v>
      </c>
      <c r="I77" s="614"/>
      <c r="J77" s="372"/>
      <c r="K77" s="373"/>
      <c r="L77" s="374"/>
      <c r="M77" s="375"/>
      <c r="N77" s="375"/>
      <c r="O77" s="365"/>
      <c r="P77" s="617"/>
      <c r="Q77" s="365"/>
      <c r="R77" s="365"/>
    </row>
    <row r="78" spans="1:18">
      <c r="A78" s="909"/>
      <c r="B78" s="366">
        <v>0</v>
      </c>
      <c r="C78" s="383"/>
      <c r="D78" s="618"/>
      <c r="E78" s="618"/>
      <c r="F78" s="369" t="s">
        <v>106</v>
      </c>
      <c r="G78" s="397"/>
      <c r="H78" s="370">
        <f t="shared" si="13"/>
        <v>0</v>
      </c>
      <c r="I78" s="614"/>
      <c r="J78" s="372"/>
      <c r="K78" s="373"/>
      <c r="L78" s="374"/>
      <c r="M78" s="375"/>
      <c r="N78" s="375"/>
      <c r="O78" s="365"/>
      <c r="P78" s="617"/>
      <c r="Q78" s="365"/>
      <c r="R78" s="365"/>
    </row>
    <row r="79" spans="1:18">
      <c r="A79" s="909"/>
      <c r="B79" s="366">
        <v>0</v>
      </c>
      <c r="C79" s="383"/>
      <c r="D79" s="618"/>
      <c r="E79" s="618"/>
      <c r="F79" s="369" t="s">
        <v>106</v>
      </c>
      <c r="G79" s="397"/>
      <c r="H79" s="370">
        <f t="shared" si="13"/>
        <v>0</v>
      </c>
      <c r="I79" s="614"/>
      <c r="J79" s="372"/>
      <c r="K79" s="373"/>
      <c r="L79" s="374"/>
      <c r="M79" s="375"/>
      <c r="N79" s="375"/>
      <c r="O79" s="365"/>
      <c r="P79" s="617"/>
      <c r="Q79" s="365"/>
      <c r="R79" s="365"/>
    </row>
    <row r="80" spans="1:18">
      <c r="A80" s="909"/>
      <c r="B80" s="366">
        <v>0</v>
      </c>
      <c r="C80" s="383"/>
      <c r="D80" s="618"/>
      <c r="E80" s="618"/>
      <c r="F80" s="369" t="s">
        <v>106</v>
      </c>
      <c r="G80" s="397"/>
      <c r="H80" s="370">
        <f t="shared" si="13"/>
        <v>0</v>
      </c>
      <c r="I80" s="614"/>
      <c r="J80" s="372"/>
      <c r="K80" s="373"/>
      <c r="L80" s="374"/>
      <c r="M80" s="375"/>
      <c r="N80" s="375"/>
      <c r="O80" s="365"/>
      <c r="P80" s="617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999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1016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14"/>
      <c r="J82" s="372"/>
      <c r="K82" s="373"/>
      <c r="L82" s="374"/>
      <c r="M82" s="375"/>
      <c r="N82" s="375"/>
      <c r="O82" s="373"/>
      <c r="P82" s="617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14"/>
      <c r="J83" s="372"/>
      <c r="K83" s="373"/>
      <c r="L83" s="374"/>
      <c r="M83" s="375"/>
      <c r="N83" s="375"/>
      <c r="O83" s="373"/>
      <c r="P83" s="617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1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1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612"/>
      <c r="H86" s="423">
        <f t="shared" si="21"/>
        <v>0</v>
      </c>
      <c r="I86" s="61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612"/>
      <c r="H87" s="423">
        <f t="shared" si="21"/>
        <v>0</v>
      </c>
      <c r="I87" s="61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612"/>
      <c r="H88" s="423">
        <f t="shared" si="21"/>
        <v>0</v>
      </c>
      <c r="I88" s="61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612"/>
      <c r="H89" s="423">
        <f t="shared" si="21"/>
        <v>0</v>
      </c>
      <c r="I89" s="61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612"/>
      <c r="H90" s="423">
        <f t="shared" si="21"/>
        <v>0</v>
      </c>
      <c r="I90" s="61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1000</v>
      </c>
      <c r="D91" s="914" t="s">
        <v>999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1017</v>
      </c>
      <c r="B92" s="366" t="s">
        <v>104</v>
      </c>
      <c r="C92" s="383"/>
      <c r="D92" s="427" t="s">
        <v>1018</v>
      </c>
      <c r="E92" s="421"/>
      <c r="F92" s="369">
        <v>24.54</v>
      </c>
      <c r="G92" s="612">
        <v>1299</v>
      </c>
      <c r="H92" s="370">
        <f t="shared" ref="H92:H99" si="22">F92*G92</f>
        <v>31877.46</v>
      </c>
      <c r="I92" s="614"/>
      <c r="J92" s="372">
        <v>3</v>
      </c>
      <c r="K92" s="373">
        <f>G92/P92*60</f>
        <v>2226.8571428571408</v>
      </c>
      <c r="L92" s="374">
        <f t="shared" ref="L92:L94" si="23">K92/J92</f>
        <v>742.28571428571365</v>
      </c>
      <c r="M92" s="375">
        <v>0.72222222222222221</v>
      </c>
      <c r="N92" s="375">
        <v>0.74652777777777779</v>
      </c>
      <c r="O92" s="365">
        <v>20</v>
      </c>
      <c r="P92" s="617">
        <f>(N92-M92)*24*60</f>
        <v>35.000000000000036</v>
      </c>
      <c r="Q92" s="377"/>
      <c r="R92" s="377"/>
    </row>
    <row r="93" spans="1:18">
      <c r="A93" s="916"/>
      <c r="B93" s="366" t="s">
        <v>104</v>
      </c>
      <c r="C93" s="383"/>
      <c r="D93" s="395" t="s">
        <v>1019</v>
      </c>
      <c r="E93" s="415"/>
      <c r="F93" s="369">
        <v>23.27</v>
      </c>
      <c r="G93" s="378">
        <v>555</v>
      </c>
      <c r="H93" s="370">
        <f t="shared" si="22"/>
        <v>12914.85</v>
      </c>
      <c r="I93" s="614"/>
      <c r="J93" s="372">
        <v>4</v>
      </c>
      <c r="K93" s="373">
        <f t="shared" ref="K93:K94" si="24">G93/P93*60</f>
        <v>2219.9999999999841</v>
      </c>
      <c r="L93" s="374">
        <f t="shared" si="23"/>
        <v>554.99999999999602</v>
      </c>
      <c r="M93" s="375">
        <v>0.76041666666666663</v>
      </c>
      <c r="N93" s="375">
        <v>0.77083333333333337</v>
      </c>
      <c r="O93" s="365">
        <v>20</v>
      </c>
      <c r="P93" s="617">
        <f>(N93-M93)*24*60</f>
        <v>15.000000000000107</v>
      </c>
      <c r="Q93" s="377"/>
      <c r="R93" s="377"/>
    </row>
    <row r="94" spans="1:18">
      <c r="A94" s="916"/>
      <c r="B94" s="366" t="s">
        <v>104</v>
      </c>
      <c r="C94" s="383"/>
      <c r="D94" s="395" t="s">
        <v>1020</v>
      </c>
      <c r="E94" s="415"/>
      <c r="F94" s="369">
        <v>24.33</v>
      </c>
      <c r="G94" s="378">
        <v>1144</v>
      </c>
      <c r="H94" s="370">
        <f t="shared" si="22"/>
        <v>27833.519999999997</v>
      </c>
      <c r="I94" s="614"/>
      <c r="J94" s="372">
        <v>4</v>
      </c>
      <c r="K94" s="373">
        <f t="shared" si="24"/>
        <v>2288.0000000000082</v>
      </c>
      <c r="L94" s="374">
        <f t="shared" si="23"/>
        <v>572.00000000000205</v>
      </c>
      <c r="M94" s="375">
        <v>0.78472222222222221</v>
      </c>
      <c r="N94" s="375">
        <v>0.80555555555555547</v>
      </c>
      <c r="O94" s="365">
        <v>20</v>
      </c>
      <c r="P94" s="617">
        <f>(N94-M94)*24*60</f>
        <v>29.999999999999893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14"/>
      <c r="J95" s="372"/>
      <c r="K95" s="373"/>
      <c r="L95" s="374"/>
      <c r="M95" s="375"/>
      <c r="N95" s="375"/>
      <c r="O95" s="365"/>
      <c r="P95" s="617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14"/>
      <c r="J96" s="372"/>
      <c r="K96" s="373"/>
      <c r="L96" s="374"/>
      <c r="M96" s="375"/>
      <c r="N96" s="375"/>
      <c r="O96" s="365"/>
      <c r="P96" s="617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14"/>
      <c r="J97" s="372"/>
      <c r="K97" s="373"/>
      <c r="L97" s="374"/>
      <c r="M97" s="375"/>
      <c r="N97" s="375"/>
      <c r="O97" s="365"/>
      <c r="P97" s="617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14"/>
      <c r="J98" s="372"/>
      <c r="K98" s="373"/>
      <c r="L98" s="374"/>
      <c r="M98" s="375"/>
      <c r="N98" s="375"/>
      <c r="O98" s="365"/>
      <c r="P98" s="617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14"/>
      <c r="J99" s="372"/>
      <c r="K99" s="373"/>
      <c r="L99" s="374"/>
      <c r="M99" s="375"/>
      <c r="N99" s="375"/>
      <c r="O99" s="365"/>
      <c r="P99" s="617"/>
      <c r="Q99" s="377"/>
      <c r="R99" s="377"/>
    </row>
    <row r="100" spans="1:18" ht="15.75" customHeight="1">
      <c r="A100" s="917"/>
      <c r="B100" s="366">
        <v>0</v>
      </c>
      <c r="C100" s="6" t="s">
        <v>1021</v>
      </c>
      <c r="D100" s="918" t="s">
        <v>999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2244.9523809523776</v>
      </c>
      <c r="L100" s="389">
        <f>AVERAGE(L92:L99)</f>
        <v>623.09523809523728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1022</v>
      </c>
      <c r="B101" s="366" t="s">
        <v>104</v>
      </c>
      <c r="C101" s="6"/>
      <c r="D101" s="415" t="s">
        <v>329</v>
      </c>
      <c r="E101" s="429"/>
      <c r="F101" s="369">
        <v>25.03</v>
      </c>
      <c r="G101" s="612">
        <v>739</v>
      </c>
      <c r="H101" s="370">
        <f t="shared" ref="H101:H110" si="25">F101*G101</f>
        <v>18497.170000000002</v>
      </c>
      <c r="I101" s="614"/>
      <c r="J101" s="372">
        <v>4</v>
      </c>
      <c r="K101" s="373">
        <f>G101/P101*60</f>
        <v>2956.0000000000105</v>
      </c>
      <c r="L101" s="374">
        <f t="shared" ref="L101:L107" si="26">K101/J101</f>
        <v>739.00000000000261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612">
        <v>3140</v>
      </c>
      <c r="H102" s="370">
        <f t="shared" si="25"/>
        <v>89709.8</v>
      </c>
      <c r="I102" s="614"/>
      <c r="J102" s="372">
        <v>3</v>
      </c>
      <c r="K102" s="373">
        <f t="shared" ref="K102:K107" si="28">G102/P102*60</f>
        <v>3139.9999999999945</v>
      </c>
      <c r="L102" s="374">
        <f t="shared" si="26"/>
        <v>1046.6666666666649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20"/>
      <c r="B103" s="366">
        <v>0</v>
      </c>
      <c r="C103" s="6"/>
      <c r="D103" s="395" t="s">
        <v>1023</v>
      </c>
      <c r="E103" s="395"/>
      <c r="F103" s="369" t="s">
        <v>106</v>
      </c>
      <c r="G103" s="612">
        <v>233</v>
      </c>
      <c r="H103" s="370">
        <f t="shared" si="25"/>
        <v>0</v>
      </c>
      <c r="I103" s="614"/>
      <c r="J103" s="372">
        <v>5</v>
      </c>
      <c r="K103" s="373">
        <f t="shared" si="28"/>
        <v>2796.0000000000996</v>
      </c>
      <c r="L103" s="374">
        <f t="shared" si="26"/>
        <v>559.20000000001994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20"/>
      <c r="B104" s="366">
        <v>0</v>
      </c>
      <c r="C104" s="6"/>
      <c r="D104" s="395" t="s">
        <v>1024</v>
      </c>
      <c r="E104" s="415"/>
      <c r="F104" s="369" t="s">
        <v>106</v>
      </c>
      <c r="G104" s="612">
        <v>393</v>
      </c>
      <c r="H104" s="370">
        <f t="shared" si="25"/>
        <v>0</v>
      </c>
      <c r="I104" s="614"/>
      <c r="J104" s="372">
        <v>5</v>
      </c>
      <c r="K104" s="373">
        <f t="shared" si="28"/>
        <v>2358.0000000000459</v>
      </c>
      <c r="L104" s="374">
        <f t="shared" si="26"/>
        <v>471.60000000000917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612">
        <v>1463</v>
      </c>
      <c r="H105" s="370">
        <f t="shared" si="25"/>
        <v>36311.660000000003</v>
      </c>
      <c r="I105" s="614"/>
      <c r="J105" s="372">
        <v>4</v>
      </c>
      <c r="K105" s="373">
        <f t="shared" si="28"/>
        <v>2926.0000000000105</v>
      </c>
      <c r="L105" s="374">
        <f t="shared" si="26"/>
        <v>731.50000000000261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20"/>
      <c r="B106" s="366" t="s">
        <v>104</v>
      </c>
      <c r="C106" s="6"/>
      <c r="D106" s="395" t="s">
        <v>1025</v>
      </c>
      <c r="E106" s="429"/>
      <c r="F106" s="369">
        <v>30</v>
      </c>
      <c r="G106" s="378">
        <v>1552</v>
      </c>
      <c r="H106" s="370">
        <f t="shared" si="25"/>
        <v>46560</v>
      </c>
      <c r="I106" s="614"/>
      <c r="J106" s="372">
        <v>3</v>
      </c>
      <c r="K106" s="373">
        <f t="shared" si="28"/>
        <v>3103.9999999999945</v>
      </c>
      <c r="L106" s="374">
        <f t="shared" si="26"/>
        <v>1034.6666666666649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612">
        <v>8830</v>
      </c>
      <c r="H107" s="370">
        <f t="shared" si="25"/>
        <v>126142.85714285712</v>
      </c>
      <c r="I107" s="614"/>
      <c r="J107" s="372">
        <v>3</v>
      </c>
      <c r="K107" s="373">
        <f t="shared" si="28"/>
        <v>2943.3333333333335</v>
      </c>
      <c r="L107" s="374">
        <f t="shared" si="26"/>
        <v>981.1111111111112</v>
      </c>
      <c r="M107" s="375">
        <v>46238.951388888891</v>
      </c>
      <c r="N107" s="375">
        <v>46239.076388888891</v>
      </c>
      <c r="O107" s="365">
        <v>20</v>
      </c>
      <c r="P107" s="373">
        <f>(N107-M107)*24*60</f>
        <v>180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612"/>
      <c r="H108" s="370">
        <f t="shared" si="25"/>
        <v>0</v>
      </c>
      <c r="I108" s="61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612"/>
      <c r="H109" s="370">
        <f t="shared" si="25"/>
        <v>0</v>
      </c>
      <c r="I109" s="61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612"/>
      <c r="H110" s="370">
        <f t="shared" si="25"/>
        <v>0</v>
      </c>
      <c r="I110" s="61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1009</v>
      </c>
      <c r="D111" s="887" t="s">
        <v>999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2889.0476190476411</v>
      </c>
      <c r="L111" s="389">
        <f>AVERAGE(L101:L110)</f>
        <v>794.82063492063935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1026</v>
      </c>
      <c r="B112" s="366" t="s">
        <v>104</v>
      </c>
      <c r="C112" s="6"/>
      <c r="D112" s="400" t="s">
        <v>338</v>
      </c>
      <c r="E112" s="432"/>
      <c r="F112" s="369">
        <v>16.7</v>
      </c>
      <c r="G112" s="612">
        <v>1135</v>
      </c>
      <c r="H112" s="422">
        <f t="shared" si="13"/>
        <v>18954.5</v>
      </c>
      <c r="I112" s="614"/>
      <c r="J112" s="372">
        <v>3</v>
      </c>
      <c r="K112" s="373">
        <f t="shared" ref="K112:K118" si="29">G112/P112*60</f>
        <v>2723.9999999999923</v>
      </c>
      <c r="L112" s="374">
        <f t="shared" ref="L112:L118" si="30">K112/J112</f>
        <v>907.99999999999739</v>
      </c>
      <c r="M112" s="375">
        <v>0.72222222222222221</v>
      </c>
      <c r="N112" s="375">
        <v>0.73958333333333337</v>
      </c>
      <c r="O112" s="365">
        <v>20</v>
      </c>
      <c r="P112" s="617">
        <f t="shared" ref="P112:P118" si="31">(N112-M112)*24*60</f>
        <v>25.000000000000071</v>
      </c>
      <c r="Q112" s="365"/>
      <c r="R112" s="365"/>
    </row>
    <row r="113" spans="1:18">
      <c r="A113" s="922"/>
      <c r="B113" s="366" t="s">
        <v>104</v>
      </c>
      <c r="C113" s="393"/>
      <c r="D113" s="618" t="s">
        <v>339</v>
      </c>
      <c r="E113" s="618"/>
      <c r="F113" s="369">
        <v>18.18</v>
      </c>
      <c r="G113" s="612">
        <v>1074</v>
      </c>
      <c r="H113" s="422">
        <f t="shared" si="13"/>
        <v>19525.32</v>
      </c>
      <c r="I113" s="614"/>
      <c r="J113" s="372">
        <v>4</v>
      </c>
      <c r="K113" s="373">
        <f t="shared" si="29"/>
        <v>3221.9999999999854</v>
      </c>
      <c r="L113" s="374">
        <f t="shared" si="30"/>
        <v>805.49999999999636</v>
      </c>
      <c r="M113" s="375">
        <v>0.75347222222222221</v>
      </c>
      <c r="N113" s="375">
        <v>0.76736111111111116</v>
      </c>
      <c r="O113" s="365">
        <v>20</v>
      </c>
      <c r="P113" s="617">
        <f t="shared" si="31"/>
        <v>20.000000000000089</v>
      </c>
      <c r="Q113" s="377"/>
      <c r="R113" s="377"/>
    </row>
    <row r="114" spans="1:18">
      <c r="A114" s="922"/>
      <c r="B114" s="366" t="s">
        <v>104</v>
      </c>
      <c r="C114" s="393"/>
      <c r="D114" s="618" t="s">
        <v>1027</v>
      </c>
      <c r="E114" s="395"/>
      <c r="F114" s="369">
        <v>18.18</v>
      </c>
      <c r="G114" s="612">
        <v>1187</v>
      </c>
      <c r="H114" s="422">
        <f t="shared" si="13"/>
        <v>21579.66</v>
      </c>
      <c r="I114" s="614"/>
      <c r="J114" s="372">
        <v>3</v>
      </c>
      <c r="K114" s="373">
        <f t="shared" si="29"/>
        <v>2848.7999999999915</v>
      </c>
      <c r="L114" s="374">
        <f t="shared" si="30"/>
        <v>949.59999999999718</v>
      </c>
      <c r="M114" s="375">
        <v>0.78125</v>
      </c>
      <c r="N114" s="375">
        <v>0.79861111111111116</v>
      </c>
      <c r="O114" s="365">
        <v>20</v>
      </c>
      <c r="P114" s="617">
        <f t="shared" si="31"/>
        <v>25.000000000000071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612">
        <v>5792</v>
      </c>
      <c r="H115" s="422">
        <f t="shared" si="13"/>
        <v>96494.720000000001</v>
      </c>
      <c r="I115" s="614"/>
      <c r="J115" s="372">
        <v>4</v>
      </c>
      <c r="K115" s="373">
        <f t="shared" si="29"/>
        <v>3021.9130434782592</v>
      </c>
      <c r="L115" s="374">
        <f t="shared" si="30"/>
        <v>755.47826086956479</v>
      </c>
      <c r="M115" s="375">
        <v>0.8125</v>
      </c>
      <c r="N115" s="375">
        <v>0.89236111111111116</v>
      </c>
      <c r="O115" s="365">
        <v>20</v>
      </c>
      <c r="P115" s="617">
        <f t="shared" si="31"/>
        <v>115.00000000000007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12">
        <v>999</v>
      </c>
      <c r="H116" s="422">
        <f t="shared" si="13"/>
        <v>22259.536363636362</v>
      </c>
      <c r="I116" s="614"/>
      <c r="J116" s="372">
        <v>4</v>
      </c>
      <c r="K116" s="373">
        <f t="shared" si="29"/>
        <v>2997.0000000000109</v>
      </c>
      <c r="L116" s="374">
        <f t="shared" si="30"/>
        <v>749.25000000000273</v>
      </c>
      <c r="M116" s="375">
        <v>0.90625</v>
      </c>
      <c r="N116" s="424">
        <v>0.92013888888888884</v>
      </c>
      <c r="O116" s="365">
        <v>20</v>
      </c>
      <c r="P116" s="61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12">
        <v>3997</v>
      </c>
      <c r="H117" s="422">
        <f t="shared" ref="H117:H123" si="32">F117*G117</f>
        <v>71509.963636363638</v>
      </c>
      <c r="I117" s="614"/>
      <c r="J117" s="372">
        <v>3</v>
      </c>
      <c r="K117" s="373">
        <f t="shared" si="29"/>
        <v>2997.750000043623</v>
      </c>
      <c r="L117" s="374">
        <f t="shared" si="30"/>
        <v>999.250000014541</v>
      </c>
      <c r="M117" s="375">
        <v>46243.975694444445</v>
      </c>
      <c r="N117" s="375">
        <v>46244.03125</v>
      </c>
      <c r="O117" s="373">
        <v>20</v>
      </c>
      <c r="P117" s="617">
        <f t="shared" si="31"/>
        <v>79.999999998835847</v>
      </c>
      <c r="Q117" s="377"/>
      <c r="R117" s="377"/>
    </row>
    <row r="118" spans="1:18">
      <c r="A118" s="922"/>
      <c r="B118" s="366" t="s">
        <v>104</v>
      </c>
      <c r="C118" s="393"/>
      <c r="D118" s="395" t="s">
        <v>1028</v>
      </c>
      <c r="E118" s="412"/>
      <c r="F118" s="369">
        <v>14.03</v>
      </c>
      <c r="G118" s="612">
        <v>6404</v>
      </c>
      <c r="H118" s="422">
        <f t="shared" si="32"/>
        <v>89848.12</v>
      </c>
      <c r="I118" s="614"/>
      <c r="J118" s="372">
        <v>3</v>
      </c>
      <c r="K118" s="373">
        <f t="shared" si="29"/>
        <v>2955.6923076923081</v>
      </c>
      <c r="L118" s="374">
        <f t="shared" si="30"/>
        <v>985.2307692307694</v>
      </c>
      <c r="M118" s="375">
        <v>4.5138888888888888E-2</v>
      </c>
      <c r="N118" s="375">
        <v>0.13541666666666666</v>
      </c>
      <c r="O118" s="373">
        <v>20</v>
      </c>
      <c r="P118" s="617">
        <f t="shared" si="31"/>
        <v>129.99999999999997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612"/>
      <c r="H119" s="422">
        <f t="shared" si="32"/>
        <v>0</v>
      </c>
      <c r="I119" s="614"/>
      <c r="J119" s="372"/>
      <c r="K119" s="373"/>
      <c r="L119" s="374"/>
      <c r="M119" s="375"/>
      <c r="N119" s="375"/>
      <c r="O119" s="365"/>
      <c r="P119" s="617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612"/>
      <c r="H120" s="422">
        <f t="shared" si="32"/>
        <v>0</v>
      </c>
      <c r="I120" s="614"/>
      <c r="J120" s="372"/>
      <c r="K120" s="373"/>
      <c r="L120" s="374"/>
      <c r="M120" s="375"/>
      <c r="N120" s="375"/>
      <c r="O120" s="365"/>
      <c r="P120" s="617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612"/>
      <c r="H121" s="422">
        <f t="shared" si="32"/>
        <v>0</v>
      </c>
      <c r="I121" s="614"/>
      <c r="J121" s="372"/>
      <c r="K121" s="373"/>
      <c r="L121" s="374"/>
      <c r="M121" s="375"/>
      <c r="N121" s="375"/>
      <c r="O121" s="365"/>
      <c r="P121" s="617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612"/>
      <c r="H122" s="422">
        <f t="shared" si="32"/>
        <v>0</v>
      </c>
      <c r="I122" s="614"/>
      <c r="J122" s="372"/>
      <c r="K122" s="373"/>
      <c r="L122" s="374"/>
      <c r="M122" s="375"/>
      <c r="N122" s="375"/>
      <c r="O122" s="365"/>
      <c r="P122" s="617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612"/>
      <c r="H123" s="422">
        <f t="shared" si="32"/>
        <v>0</v>
      </c>
      <c r="I123" s="614"/>
      <c r="J123" s="372"/>
      <c r="K123" s="373"/>
      <c r="L123" s="374"/>
      <c r="M123" s="375"/>
      <c r="N123" s="375"/>
      <c r="O123" s="365"/>
      <c r="P123" s="617"/>
      <c r="Q123" s="377"/>
      <c r="R123" s="377"/>
    </row>
    <row r="124" spans="1:18" ht="17.399999999999999" customHeight="1">
      <c r="A124" s="922"/>
      <c r="B124" s="383">
        <v>0</v>
      </c>
      <c r="C124" s="6" t="s">
        <v>1015</v>
      </c>
      <c r="D124" s="923" t="s">
        <v>999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2966.7364787448819</v>
      </c>
      <c r="L124" s="389">
        <f>AVERAGE(L112:L123)</f>
        <v>878.9012900164098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P23" sqref="P23"/>
      <selection pane="bottomLeft" activeCell="R173" sqref="R17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636" t="s">
        <v>192</v>
      </c>
      <c r="E1" s="29">
        <f>SUM(G5:G173)</f>
        <v>181127.59000000003</v>
      </c>
      <c r="F1" s="621" t="s">
        <v>3</v>
      </c>
      <c r="G1" s="30">
        <f>SUM(H5:H173)</f>
        <v>7247584.4228564836</v>
      </c>
      <c r="H1" s="635" t="s">
        <v>37</v>
      </c>
      <c r="I1" s="31">
        <f>M17+M30+M43+M56+M69+M82+M95+M108+M121+M134+M147+M160+M173</f>
        <v>191.02658730158728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193</v>
      </c>
      <c r="Q1" s="987"/>
      <c r="R1" s="987"/>
      <c r="S1" s="987"/>
      <c r="T1" s="987" t="s">
        <v>194</v>
      </c>
      <c r="U1" s="987"/>
      <c r="V1" s="987"/>
      <c r="W1" s="987"/>
      <c r="X1" s="987"/>
      <c r="Y1" s="987"/>
      <c r="Z1" s="32" t="s">
        <v>491</v>
      </c>
      <c r="AA1" s="32" t="s">
        <v>196</v>
      </c>
      <c r="AB1" s="994" t="s">
        <v>197</v>
      </c>
      <c r="AC1" s="995"/>
      <c r="AD1" s="32" t="s">
        <v>491</v>
      </c>
      <c r="AE1" s="32" t="s">
        <v>198</v>
      </c>
      <c r="AF1" s="987" t="s">
        <v>436</v>
      </c>
      <c r="AG1" s="988"/>
      <c r="AH1" s="988"/>
    </row>
    <row r="2" spans="1:34" ht="26.25" customHeight="1">
      <c r="A2" s="989" t="s">
        <v>974</v>
      </c>
      <c r="B2" s="989"/>
      <c r="C2" s="636"/>
      <c r="D2" s="636" t="s">
        <v>438</v>
      </c>
      <c r="E2" s="34">
        <f>AVERAGE(O17,O30,O43,O56,O69,O82,O95,O108,O121,O134,O147,O160,O173)</f>
        <v>133.7032502813916</v>
      </c>
      <c r="F2" s="35" t="s">
        <v>40</v>
      </c>
      <c r="G2" s="36">
        <f>G1/E1</f>
        <v>40.013696548695222</v>
      </c>
      <c r="H2" s="635" t="s">
        <v>41</v>
      </c>
      <c r="I2" s="635">
        <f>COUNT(I5:I173)</f>
        <v>10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9</v>
      </c>
      <c r="AE2" s="38">
        <f>AE17+AE30+AE43+AE56+AE69+AE82+AE95+AE108+AE121+AE134+AE147+AE160+AE173</f>
        <v>4</v>
      </c>
      <c r="AF2" s="988"/>
      <c r="AG2" s="988"/>
      <c r="AH2" s="988"/>
    </row>
    <row r="3" spans="1:34" ht="30.6" customHeight="1">
      <c r="A3" s="928" t="s">
        <v>202</v>
      </c>
      <c r="B3" s="928" t="s">
        <v>42</v>
      </c>
      <c r="C3" s="985"/>
      <c r="D3" s="928" t="s">
        <v>203</v>
      </c>
      <c r="E3" s="928"/>
      <c r="F3" s="985" t="s">
        <v>43</v>
      </c>
      <c r="G3" s="977" t="s">
        <v>44</v>
      </c>
      <c r="H3" s="985" t="s">
        <v>45</v>
      </c>
      <c r="I3" s="979" t="s">
        <v>204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271</v>
      </c>
      <c r="O3" s="957" t="s">
        <v>438</v>
      </c>
      <c r="P3" s="983" t="s">
        <v>206</v>
      </c>
      <c r="Q3" s="957" t="s">
        <v>438</v>
      </c>
      <c r="R3" s="984" t="s">
        <v>449</v>
      </c>
      <c r="S3" s="958" t="s">
        <v>445</v>
      </c>
      <c r="T3" s="977" t="s">
        <v>48</v>
      </c>
      <c r="U3" s="977"/>
      <c r="V3" s="978" t="s">
        <v>49</v>
      </c>
      <c r="W3" s="979" t="s">
        <v>975</v>
      </c>
      <c r="X3" s="977" t="s">
        <v>976</v>
      </c>
      <c r="Y3" s="977"/>
      <c r="Z3" s="980" t="s">
        <v>977</v>
      </c>
      <c r="AA3" s="981"/>
      <c r="AB3" s="990" t="s">
        <v>978</v>
      </c>
      <c r="AC3" s="991"/>
      <c r="AD3" s="992" t="s">
        <v>979</v>
      </c>
      <c r="AE3" s="993"/>
      <c r="AF3" s="982" t="s">
        <v>980</v>
      </c>
      <c r="AG3" s="984" t="s">
        <v>981</v>
      </c>
      <c r="AH3" s="958" t="s">
        <v>982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630" t="s">
        <v>50</v>
      </c>
      <c r="U4" s="630" t="s">
        <v>51</v>
      </c>
      <c r="V4" s="977"/>
      <c r="W4" s="979"/>
      <c r="X4" s="621" t="s">
        <v>983</v>
      </c>
      <c r="Y4" s="621" t="s">
        <v>36</v>
      </c>
      <c r="Z4" s="630" t="s">
        <v>984</v>
      </c>
      <c r="AA4" s="630" t="s">
        <v>985</v>
      </c>
      <c r="AB4" s="991"/>
      <c r="AC4" s="991"/>
      <c r="AD4" s="630" t="s">
        <v>986</v>
      </c>
      <c r="AE4" s="39" t="s">
        <v>987</v>
      </c>
      <c r="AF4" s="982"/>
      <c r="AG4" s="984"/>
      <c r="AH4" s="958"/>
    </row>
    <row r="5" spans="1:34" ht="18.75" customHeight="1">
      <c r="A5" s="974" t="s">
        <v>988</v>
      </c>
      <c r="B5" s="40" t="s">
        <v>100</v>
      </c>
      <c r="C5" s="41"/>
      <c r="D5" s="42" t="s">
        <v>52</v>
      </c>
      <c r="E5" s="43"/>
      <c r="F5" s="273">
        <v>37.83</v>
      </c>
      <c r="G5" s="44">
        <v>7457</v>
      </c>
      <c r="H5" s="45">
        <f t="shared" ref="H5:H16" si="0">F5*G5</f>
        <v>282098.31</v>
      </c>
      <c r="I5" s="631"/>
      <c r="J5" s="46">
        <v>20</v>
      </c>
      <c r="K5" s="44">
        <v>2400</v>
      </c>
      <c r="L5" s="47">
        <v>120</v>
      </c>
      <c r="M5" s="632">
        <v>20</v>
      </c>
      <c r="N5" s="44">
        <f t="shared" ref="N5:N9" si="1">G5/W5*60</f>
        <v>2354.8421052631579</v>
      </c>
      <c r="O5" s="47">
        <f t="shared" ref="O5:O9" si="2">N5/M5</f>
        <v>117.7421052631579</v>
      </c>
      <c r="P5" s="48">
        <f t="shared" ref="P5:P9" si="3">M5-J5</f>
        <v>0</v>
      </c>
      <c r="Q5" s="49">
        <f t="shared" ref="Q5:Q9" si="4">O5-L5</f>
        <v>-2.2578947368421041</v>
      </c>
      <c r="R5" s="623">
        <f t="shared" ref="R5:R9" si="5">O5/L5</f>
        <v>0.98118421052631577</v>
      </c>
      <c r="S5" s="943">
        <f>R17</f>
        <v>0.9343107412397349</v>
      </c>
      <c r="T5" s="89">
        <v>0.25</v>
      </c>
      <c r="U5" s="89">
        <v>0.38194444444444442</v>
      </c>
      <c r="V5" s="621">
        <v>5</v>
      </c>
      <c r="W5" s="631">
        <f>(U5-T5)*24*60</f>
        <v>189.99999999999997</v>
      </c>
      <c r="X5" s="621"/>
      <c r="Y5" s="621"/>
      <c r="Z5" s="51"/>
      <c r="AA5" s="51"/>
      <c r="AB5" s="928"/>
      <c r="AC5" s="928"/>
      <c r="AD5" s="52"/>
      <c r="AE5" s="52"/>
      <c r="AF5" s="48">
        <f t="shared" ref="AF5:AF70" si="6">N5-K5</f>
        <v>-45.157894736842081</v>
      </c>
      <c r="AG5" s="623">
        <f t="shared" ref="AG5:AG70" si="7">N5/K5</f>
        <v>0.98118421052631577</v>
      </c>
      <c r="AH5" s="943">
        <f>AG17</f>
        <v>0.93493384080255793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2510</v>
      </c>
      <c r="H6" s="45">
        <f t="shared" si="0"/>
        <v>92192.299999999988</v>
      </c>
      <c r="I6" s="631"/>
      <c r="J6" s="46">
        <v>18</v>
      </c>
      <c r="K6" s="44">
        <v>2571</v>
      </c>
      <c r="L6" s="47">
        <v>142.83333333333334</v>
      </c>
      <c r="M6" s="632">
        <v>18</v>
      </c>
      <c r="N6" s="44">
        <f t="shared" si="1"/>
        <v>2390.4761904761899</v>
      </c>
      <c r="O6" s="47">
        <f t="shared" si="2"/>
        <v>132.80423280423278</v>
      </c>
      <c r="P6" s="48">
        <f t="shared" si="3"/>
        <v>0</v>
      </c>
      <c r="Q6" s="49">
        <f t="shared" si="4"/>
        <v>-10.02910052910056</v>
      </c>
      <c r="R6" s="623">
        <f t="shared" si="5"/>
        <v>0.92978459372858413</v>
      </c>
      <c r="S6" s="943"/>
      <c r="T6" s="89">
        <v>0.3972222222222222</v>
      </c>
      <c r="U6" s="89">
        <v>0.44097222222222221</v>
      </c>
      <c r="V6" s="621">
        <v>22</v>
      </c>
      <c r="W6" s="631">
        <f t="shared" ref="W6:W17" si="8">(U6-T6)*24*60</f>
        <v>63.000000000000014</v>
      </c>
      <c r="X6" s="53">
        <v>0.38611111111111113</v>
      </c>
      <c r="Y6" s="53">
        <v>0.39583333333333331</v>
      </c>
      <c r="Z6" s="54"/>
      <c r="AA6" s="54"/>
      <c r="AB6" s="928"/>
      <c r="AC6" s="928"/>
      <c r="AD6" s="619">
        <v>1</v>
      </c>
      <c r="AE6" s="619"/>
      <c r="AF6" s="48">
        <f t="shared" si="6"/>
        <v>-180.52380952381009</v>
      </c>
      <c r="AG6" s="623">
        <f t="shared" si="7"/>
        <v>0.92978459372858413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2123</v>
      </c>
      <c r="H7" s="45">
        <f t="shared" si="0"/>
        <v>76194.47</v>
      </c>
      <c r="I7" s="631"/>
      <c r="J7" s="46">
        <v>18</v>
      </c>
      <c r="K7" s="44">
        <v>2571</v>
      </c>
      <c r="L7" s="47">
        <v>142.83333333333334</v>
      </c>
      <c r="M7" s="632">
        <v>18</v>
      </c>
      <c r="N7" s="44">
        <f t="shared" si="1"/>
        <v>2403.3962264150955</v>
      </c>
      <c r="O7" s="47">
        <f t="shared" si="2"/>
        <v>133.52201257861643</v>
      </c>
      <c r="P7" s="48">
        <f t="shared" si="3"/>
        <v>0</v>
      </c>
      <c r="Q7" s="49">
        <f t="shared" si="4"/>
        <v>-9.3113207547169168</v>
      </c>
      <c r="R7" s="623">
        <f t="shared" si="5"/>
        <v>0.93480988969859802</v>
      </c>
      <c r="S7" s="943"/>
      <c r="T7" s="89">
        <v>0.44513888888888886</v>
      </c>
      <c r="U7" s="89">
        <v>0.4819444444444444</v>
      </c>
      <c r="V7" s="621">
        <v>6</v>
      </c>
      <c r="W7" s="631">
        <f t="shared" si="8"/>
        <v>52.999999999999972</v>
      </c>
      <c r="X7" s="53"/>
      <c r="Y7" s="53"/>
      <c r="Z7" s="54"/>
      <c r="AA7" s="54"/>
      <c r="AB7" s="928"/>
      <c r="AC7" s="928"/>
      <c r="AD7" s="619"/>
      <c r="AE7" s="619"/>
      <c r="AF7" s="48">
        <f t="shared" si="6"/>
        <v>-167.6037735849045</v>
      </c>
      <c r="AG7" s="623">
        <f t="shared" si="7"/>
        <v>0.93480988969859802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1536</v>
      </c>
      <c r="H8" s="45">
        <f t="shared" si="0"/>
        <v>44328.959999999999</v>
      </c>
      <c r="I8" s="631"/>
      <c r="J8" s="46">
        <v>17</v>
      </c>
      <c r="K8" s="44">
        <v>2571</v>
      </c>
      <c r="L8" s="47">
        <v>151.23529411764707</v>
      </c>
      <c r="M8" s="632">
        <v>17</v>
      </c>
      <c r="N8" s="44">
        <f t="shared" si="1"/>
        <v>2363.076923076922</v>
      </c>
      <c r="O8" s="47">
        <f t="shared" si="2"/>
        <v>139.00452488687776</v>
      </c>
      <c r="P8" s="48">
        <f t="shared" si="3"/>
        <v>0</v>
      </c>
      <c r="Q8" s="49">
        <f t="shared" si="4"/>
        <v>-12.230769230769312</v>
      </c>
      <c r="R8" s="623">
        <f t="shared" si="5"/>
        <v>0.91912754689884157</v>
      </c>
      <c r="S8" s="943"/>
      <c r="T8" s="89">
        <v>0.52291666666666659</v>
      </c>
      <c r="U8" s="89">
        <v>0.54999999999999993</v>
      </c>
      <c r="V8" s="621">
        <v>6</v>
      </c>
      <c r="W8" s="631">
        <f t="shared" si="8"/>
        <v>39.000000000000021</v>
      </c>
      <c r="X8" s="53"/>
      <c r="Y8" s="53"/>
      <c r="Z8" s="54"/>
      <c r="AA8" s="54"/>
      <c r="AB8" s="928"/>
      <c r="AC8" s="928"/>
      <c r="AD8" s="619"/>
      <c r="AE8" s="619"/>
      <c r="AF8" s="48">
        <f t="shared" si="6"/>
        <v>-207.92307692307804</v>
      </c>
      <c r="AG8" s="623">
        <f t="shared" si="7"/>
        <v>0.91912754689884169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2851</v>
      </c>
      <c r="H9" s="45">
        <f t="shared" si="0"/>
        <v>88694.61</v>
      </c>
      <c r="I9" s="619"/>
      <c r="J9" s="46">
        <v>18</v>
      </c>
      <c r="K9" s="44">
        <v>2769</v>
      </c>
      <c r="L9" s="47">
        <v>153.83333333333334</v>
      </c>
      <c r="M9" s="632">
        <v>18</v>
      </c>
      <c r="N9" s="44">
        <f t="shared" si="1"/>
        <v>2553.1343283582123</v>
      </c>
      <c r="O9" s="47">
        <f t="shared" si="2"/>
        <v>141.84079601990069</v>
      </c>
      <c r="P9" s="48">
        <f t="shared" si="3"/>
        <v>0</v>
      </c>
      <c r="Q9" s="49">
        <f t="shared" si="4"/>
        <v>-11.992537313432649</v>
      </c>
      <c r="R9" s="623">
        <f t="shared" si="5"/>
        <v>0.92204201096360139</v>
      </c>
      <c r="S9" s="943"/>
      <c r="T9" s="89">
        <v>0.55486111111111103</v>
      </c>
      <c r="U9" s="89">
        <v>0.60138888888888875</v>
      </c>
      <c r="V9" s="621">
        <v>7</v>
      </c>
      <c r="W9" s="631">
        <f t="shared" si="8"/>
        <v>66.999999999999915</v>
      </c>
      <c r="X9" s="53"/>
      <c r="Y9" s="53"/>
      <c r="Z9" s="54"/>
      <c r="AA9" s="54"/>
      <c r="AB9" s="928"/>
      <c r="AC9" s="928"/>
      <c r="AD9" s="619"/>
      <c r="AE9" s="619"/>
      <c r="AF9" s="48">
        <f t="shared" si="6"/>
        <v>-215.86567164178769</v>
      </c>
      <c r="AG9" s="623">
        <f t="shared" si="7"/>
        <v>0.92204201096360139</v>
      </c>
      <c r="AH9" s="943"/>
    </row>
    <row r="10" spans="1:34" ht="19.2" customHeight="1">
      <c r="A10" s="976"/>
      <c r="B10" s="40" t="s">
        <v>100</v>
      </c>
      <c r="C10" s="41"/>
      <c r="D10" s="42" t="s">
        <v>170</v>
      </c>
      <c r="E10" s="43"/>
      <c r="F10" s="273">
        <v>43.96</v>
      </c>
      <c r="G10" s="44">
        <v>1089</v>
      </c>
      <c r="H10" s="45">
        <f t="shared" si="0"/>
        <v>47872.44</v>
      </c>
      <c r="I10" s="631"/>
      <c r="J10" s="46">
        <v>19</v>
      </c>
      <c r="K10" s="44">
        <v>2400</v>
      </c>
      <c r="L10" s="47">
        <v>126.31578947368421</v>
      </c>
      <c r="M10" s="632">
        <v>19</v>
      </c>
      <c r="N10" s="44">
        <f>G10/W10*60</f>
        <v>2253.1034482758578</v>
      </c>
      <c r="O10" s="47">
        <f>N10/M10</f>
        <v>118.58439201451883</v>
      </c>
      <c r="P10" s="48">
        <f>M10-J10</f>
        <v>0</v>
      </c>
      <c r="Q10" s="49">
        <f>O10-L10</f>
        <v>-7.7313974591653789</v>
      </c>
      <c r="R10" s="623">
        <f>O10/L10</f>
        <v>0.93879310344827405</v>
      </c>
      <c r="S10" s="944"/>
      <c r="T10" s="89">
        <v>0.61666666666666647</v>
      </c>
      <c r="U10" s="89">
        <v>0.6368055555555554</v>
      </c>
      <c r="V10" s="621">
        <v>22</v>
      </c>
      <c r="W10" s="631">
        <f t="shared" si="8"/>
        <v>29.000000000000057</v>
      </c>
      <c r="X10" s="53">
        <v>0.60555555555555551</v>
      </c>
      <c r="Y10" s="53">
        <v>0.61527777777777781</v>
      </c>
      <c r="Z10" s="54"/>
      <c r="AA10" s="54"/>
      <c r="AB10" s="928"/>
      <c r="AC10" s="928"/>
      <c r="AD10" s="619"/>
      <c r="AE10" s="619">
        <v>1</v>
      </c>
      <c r="AF10" s="48">
        <f>N10-K10</f>
        <v>-146.89655172414223</v>
      </c>
      <c r="AG10" s="623">
        <f>N10/K10</f>
        <v>0.93879310344827405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4989</v>
      </c>
      <c r="H11" s="45">
        <f t="shared" si="0"/>
        <v>188584.19999999998</v>
      </c>
      <c r="I11" s="631"/>
      <c r="J11" s="46">
        <v>20</v>
      </c>
      <c r="K11" s="44">
        <v>2769</v>
      </c>
      <c r="L11" s="47">
        <v>138.44999999999999</v>
      </c>
      <c r="M11" s="632">
        <v>20</v>
      </c>
      <c r="N11" s="44">
        <f>G11/W11*60</f>
        <v>2558.4615384615372</v>
      </c>
      <c r="O11" s="47">
        <f>N11/M11</f>
        <v>127.92307692307686</v>
      </c>
      <c r="P11" s="48">
        <f>M11-J11</f>
        <v>0</v>
      </c>
      <c r="Q11" s="49">
        <f>O11-L11</f>
        <v>-10.526923076923126</v>
      </c>
      <c r="R11" s="623">
        <f>O11/L11</f>
        <v>0.923965886046059</v>
      </c>
      <c r="S11" s="944"/>
      <c r="T11" s="89">
        <v>0.6416666666666665</v>
      </c>
      <c r="U11" s="89">
        <v>0.72291666666666654</v>
      </c>
      <c r="V11" s="621">
        <v>7</v>
      </c>
      <c r="W11" s="631">
        <f t="shared" si="8"/>
        <v>117.00000000000006</v>
      </c>
      <c r="X11" s="53"/>
      <c r="Y11" s="53"/>
      <c r="Z11" s="54"/>
      <c r="AA11" s="54"/>
      <c r="AB11" s="928"/>
      <c r="AC11" s="928"/>
      <c r="AD11" s="619"/>
      <c r="AE11" s="619"/>
      <c r="AF11" s="48">
        <f>N11-K11</f>
        <v>-210.5384615384628</v>
      </c>
      <c r="AG11" s="623">
        <f>N11/K11</f>
        <v>0.92396588604605889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31"/>
      <c r="J12" s="46"/>
      <c r="K12" s="44"/>
      <c r="L12" s="47"/>
      <c r="M12" s="632"/>
      <c r="N12" s="44"/>
      <c r="O12" s="47"/>
      <c r="P12" s="48"/>
      <c r="Q12" s="49"/>
      <c r="R12" s="623"/>
      <c r="S12" s="944"/>
      <c r="T12" s="89"/>
      <c r="U12" s="89"/>
      <c r="V12" s="621"/>
      <c r="W12" s="631">
        <f t="shared" si="8"/>
        <v>0</v>
      </c>
      <c r="X12" s="53"/>
      <c r="Y12" s="53"/>
      <c r="Z12" s="54"/>
      <c r="AA12" s="54"/>
      <c r="AB12" s="928"/>
      <c r="AC12" s="928"/>
      <c r="AD12" s="619"/>
      <c r="AE12" s="619"/>
      <c r="AF12" s="48">
        <f t="shared" si="6"/>
        <v>0</v>
      </c>
      <c r="AG12" s="623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33"/>
      <c r="J13" s="46"/>
      <c r="K13" s="44"/>
      <c r="L13" s="47"/>
      <c r="M13" s="62"/>
      <c r="N13" s="44"/>
      <c r="O13" s="47"/>
      <c r="P13" s="48"/>
      <c r="Q13" s="49"/>
      <c r="R13" s="623"/>
      <c r="S13" s="944"/>
      <c r="T13" s="89"/>
      <c r="U13" s="89"/>
      <c r="V13" s="633"/>
      <c r="W13" s="631">
        <f t="shared" si="8"/>
        <v>0</v>
      </c>
      <c r="X13" s="64"/>
      <c r="Y13" s="64"/>
      <c r="Z13" s="54"/>
      <c r="AA13" s="54"/>
      <c r="AB13" s="928"/>
      <c r="AC13" s="928"/>
      <c r="AD13" s="619"/>
      <c r="AE13" s="619"/>
      <c r="AF13" s="48">
        <f t="shared" si="6"/>
        <v>0</v>
      </c>
      <c r="AG13" s="623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33"/>
      <c r="J14" s="46"/>
      <c r="K14" s="44"/>
      <c r="L14" s="47"/>
      <c r="M14" s="62"/>
      <c r="N14" s="44"/>
      <c r="O14" s="47"/>
      <c r="P14" s="48"/>
      <c r="Q14" s="49"/>
      <c r="R14" s="623"/>
      <c r="S14" s="944"/>
      <c r="T14" s="89"/>
      <c r="U14" s="89"/>
      <c r="V14" s="633"/>
      <c r="W14" s="631">
        <f t="shared" si="8"/>
        <v>0</v>
      </c>
      <c r="X14" s="64"/>
      <c r="Y14" s="64"/>
      <c r="Z14" s="54"/>
      <c r="AA14" s="54"/>
      <c r="AB14" s="928"/>
      <c r="AC14" s="928"/>
      <c r="AD14" s="619"/>
      <c r="AE14" s="619"/>
      <c r="AF14" s="48">
        <f t="shared" si="6"/>
        <v>0</v>
      </c>
      <c r="AG14" s="623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33"/>
      <c r="J15" s="46"/>
      <c r="K15" s="44"/>
      <c r="L15" s="47"/>
      <c r="M15" s="62"/>
      <c r="N15" s="68"/>
      <c r="O15" s="47"/>
      <c r="P15" s="48"/>
      <c r="Q15" s="49"/>
      <c r="R15" s="623"/>
      <c r="S15" s="944"/>
      <c r="T15" s="89"/>
      <c r="U15" s="89"/>
      <c r="V15" s="633"/>
      <c r="W15" s="631">
        <f t="shared" si="8"/>
        <v>0</v>
      </c>
      <c r="X15" s="64"/>
      <c r="Y15" s="64"/>
      <c r="Z15" s="54"/>
      <c r="AA15" s="54"/>
      <c r="AB15" s="928"/>
      <c r="AC15" s="928"/>
      <c r="AD15" s="619"/>
      <c r="AE15" s="619"/>
      <c r="AF15" s="48">
        <f t="shared" si="6"/>
        <v>0</v>
      </c>
      <c r="AG15" s="623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33"/>
      <c r="J16" s="46"/>
      <c r="K16" s="44"/>
      <c r="L16" s="47"/>
      <c r="M16" s="62"/>
      <c r="N16" s="68"/>
      <c r="O16" s="47"/>
      <c r="P16" s="48"/>
      <c r="Q16" s="49"/>
      <c r="R16" s="623"/>
      <c r="S16" s="944"/>
      <c r="T16" s="89"/>
      <c r="U16" s="89"/>
      <c r="V16" s="633"/>
      <c r="W16" s="631">
        <f t="shared" si="8"/>
        <v>0</v>
      </c>
      <c r="X16" s="64"/>
      <c r="Y16" s="64"/>
      <c r="Z16" s="54"/>
      <c r="AA16" s="54"/>
      <c r="AB16" s="928"/>
      <c r="AC16" s="928"/>
      <c r="AD16" s="619"/>
      <c r="AE16" s="619"/>
      <c r="AF16" s="48">
        <f t="shared" si="6"/>
        <v>0</v>
      </c>
      <c r="AG16" s="623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456</v>
      </c>
      <c r="D17" s="938" t="s">
        <v>221</v>
      </c>
      <c r="E17" s="93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18.571428571428573</v>
      </c>
      <c r="N17" s="70">
        <f t="shared" si="9"/>
        <v>2410.927251475282</v>
      </c>
      <c r="O17" s="73">
        <f t="shared" si="9"/>
        <v>130.20302007005446</v>
      </c>
      <c r="P17" s="65">
        <f t="shared" ref="P17:P24" si="10">M17-J17</f>
        <v>0</v>
      </c>
      <c r="Q17" s="74">
        <f t="shared" ref="Q17:Q24" si="11">O17-L17</f>
        <v>-9.1542775858499965</v>
      </c>
      <c r="R17" s="75">
        <f>O17/L17</f>
        <v>0.9343107412397349</v>
      </c>
      <c r="S17" s="944"/>
      <c r="T17" s="89"/>
      <c r="U17" s="89"/>
      <c r="V17" s="6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1</v>
      </c>
      <c r="AF17" s="65">
        <f t="shared" si="6"/>
        <v>-167.78703423900379</v>
      </c>
      <c r="AG17" s="624">
        <f t="shared" si="7"/>
        <v>0.93493384080255793</v>
      </c>
      <c r="AH17" s="944"/>
    </row>
    <row r="18" spans="1:34" ht="19.2" customHeight="1">
      <c r="A18" s="92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408</v>
      </c>
      <c r="H18" s="84">
        <f t="shared" ref="H18:H29" si="12">F18*G18</f>
        <v>11220</v>
      </c>
      <c r="I18" s="61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1530.0000000000018</v>
      </c>
      <c r="O18" s="86">
        <f t="shared" ref="O18:O24" si="14">N18/M18</f>
        <v>127.50000000000016</v>
      </c>
      <c r="P18" s="54">
        <f t="shared" si="10"/>
        <v>0</v>
      </c>
      <c r="Q18" s="88">
        <f t="shared" si="11"/>
        <v>-39.166666666666501</v>
      </c>
      <c r="R18" s="620">
        <f t="shared" ref="R18:R24" si="15">O18/L18</f>
        <v>0.76500000000000101</v>
      </c>
      <c r="S18" s="927">
        <f>R30</f>
        <v>0.88238819427965076</v>
      </c>
      <c r="T18" s="89">
        <v>0.125</v>
      </c>
      <c r="U18" s="89">
        <v>0.1361111111111111</v>
      </c>
      <c r="V18" s="619">
        <v>5</v>
      </c>
      <c r="W18" s="90">
        <f>(U18-T18)*24*60</f>
        <v>15.999999999999982</v>
      </c>
      <c r="X18" s="86"/>
      <c r="Y18" s="86"/>
      <c r="Z18" s="54"/>
      <c r="AA18" s="54"/>
      <c r="AB18" s="928"/>
      <c r="AC18" s="928"/>
      <c r="AD18" s="619"/>
      <c r="AE18" s="619"/>
      <c r="AF18" s="91">
        <f t="shared" si="6"/>
        <v>-469.99999999999818</v>
      </c>
      <c r="AG18" s="92">
        <f t="shared" si="7"/>
        <v>0.7650000000000009</v>
      </c>
      <c r="AH18" s="969">
        <f>AG30</f>
        <v>0.90157860438127801</v>
      </c>
    </row>
    <row r="19" spans="1:34" ht="19.2" customHeight="1">
      <c r="A19" s="926"/>
      <c r="B19" s="628" t="s">
        <v>102</v>
      </c>
      <c r="C19" s="627"/>
      <c r="D19" s="82" t="s">
        <v>168</v>
      </c>
      <c r="E19" s="83"/>
      <c r="F19" s="273">
        <v>44.3</v>
      </c>
      <c r="G19" s="57">
        <v>1536</v>
      </c>
      <c r="H19" s="84">
        <f t="shared" si="12"/>
        <v>68044.799999999988</v>
      </c>
      <c r="I19" s="61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1462.8571428571427</v>
      </c>
      <c r="O19" s="95">
        <f t="shared" si="14"/>
        <v>81.269841269841265</v>
      </c>
      <c r="P19" s="54">
        <f t="shared" si="10"/>
        <v>0</v>
      </c>
      <c r="Q19" s="88">
        <f t="shared" si="11"/>
        <v>-5.6746031746031775</v>
      </c>
      <c r="R19" s="620">
        <f t="shared" si="15"/>
        <v>0.9347329986307622</v>
      </c>
      <c r="S19" s="927"/>
      <c r="T19" s="89">
        <v>0.14027777777777778</v>
      </c>
      <c r="U19" s="89">
        <v>0.18402777777777779</v>
      </c>
      <c r="V19" s="619">
        <v>6</v>
      </c>
      <c r="W19" s="90">
        <f>(U19-T19)*24*60</f>
        <v>63.000000000000014</v>
      </c>
      <c r="X19" s="96"/>
      <c r="Y19" s="96"/>
      <c r="Z19" s="54"/>
      <c r="AA19" s="54"/>
      <c r="AB19" s="928"/>
      <c r="AC19" s="928"/>
      <c r="AD19" s="619"/>
      <c r="AE19" s="619"/>
      <c r="AF19" s="48">
        <f t="shared" si="6"/>
        <v>-102.14285714285734</v>
      </c>
      <c r="AG19" s="623">
        <f t="shared" si="7"/>
        <v>0.93473299863076209</v>
      </c>
      <c r="AH19" s="970"/>
    </row>
    <row r="20" spans="1:34" ht="19.2" customHeight="1">
      <c r="A20" s="926"/>
      <c r="B20" s="628" t="s">
        <v>102</v>
      </c>
      <c r="C20" s="55"/>
      <c r="D20" s="42" t="s">
        <v>174</v>
      </c>
      <c r="E20" s="83"/>
      <c r="F20" s="273">
        <v>49.91</v>
      </c>
      <c r="G20" s="57">
        <v>1579.1999999999998</v>
      </c>
      <c r="H20" s="84">
        <f t="shared" si="12"/>
        <v>78817.871999999988</v>
      </c>
      <c r="I20" s="61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1457.7230769230764</v>
      </c>
      <c r="O20" s="95">
        <f t="shared" si="14"/>
        <v>85.748416289592726</v>
      </c>
      <c r="P20" s="54">
        <f t="shared" si="10"/>
        <v>0</v>
      </c>
      <c r="Q20" s="88">
        <f t="shared" si="11"/>
        <v>-6.3104072398190425</v>
      </c>
      <c r="R20" s="620">
        <f t="shared" si="15"/>
        <v>0.93145244531825966</v>
      </c>
      <c r="S20" s="927"/>
      <c r="T20" s="89">
        <v>0.18888888888888891</v>
      </c>
      <c r="U20" s="89">
        <v>0.23402777777777781</v>
      </c>
      <c r="V20" s="619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928"/>
      <c r="AC20" s="928"/>
      <c r="AD20" s="619"/>
      <c r="AE20" s="619"/>
      <c r="AF20" s="91">
        <f t="shared" si="6"/>
        <v>-107.27692307692359</v>
      </c>
      <c r="AG20" s="92">
        <f t="shared" si="7"/>
        <v>0.93145244531825966</v>
      </c>
      <c r="AH20" s="970"/>
    </row>
    <row r="21" spans="1:34" ht="19.2" customHeight="1">
      <c r="A21" s="926"/>
      <c r="B21" s="628" t="s">
        <v>102</v>
      </c>
      <c r="C21" s="97"/>
      <c r="D21" s="98" t="s">
        <v>164</v>
      </c>
      <c r="E21" s="43"/>
      <c r="F21" s="273">
        <v>50.67</v>
      </c>
      <c r="G21" s="44">
        <v>2648.7999999999997</v>
      </c>
      <c r="H21" s="84">
        <f t="shared" si="12"/>
        <v>134214.696</v>
      </c>
      <c r="I21" s="6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1418.9999999999993</v>
      </c>
      <c r="O21" s="95">
        <f t="shared" si="14"/>
        <v>74.684210526315752</v>
      </c>
      <c r="P21" s="54">
        <f t="shared" si="10"/>
        <v>0</v>
      </c>
      <c r="Q21" s="88">
        <f t="shared" si="11"/>
        <v>-4.263157894736878</v>
      </c>
      <c r="R21" s="620">
        <f t="shared" si="15"/>
        <v>0.94599999999999951</v>
      </c>
      <c r="S21" s="927"/>
      <c r="T21" s="89">
        <v>0.24861111111111114</v>
      </c>
      <c r="U21" s="89">
        <v>0.32638888888888895</v>
      </c>
      <c r="V21" s="619">
        <v>21</v>
      </c>
      <c r="W21" s="90">
        <f t="shared" si="16"/>
        <v>112.00000000000004</v>
      </c>
      <c r="X21" s="96">
        <v>0.2388888888888889</v>
      </c>
      <c r="Y21" s="96">
        <v>0.24722222222222223</v>
      </c>
      <c r="Z21" s="54"/>
      <c r="AA21" s="54"/>
      <c r="AB21" s="928"/>
      <c r="AC21" s="928"/>
      <c r="AD21" s="619">
        <v>1</v>
      </c>
      <c r="AE21" s="619"/>
      <c r="AF21" s="48">
        <f t="shared" si="6"/>
        <v>-81.000000000000682</v>
      </c>
      <c r="AG21" s="623">
        <f t="shared" si="7"/>
        <v>0.94599999999999951</v>
      </c>
      <c r="AH21" s="971"/>
    </row>
    <row r="22" spans="1:34" ht="19.2" customHeight="1">
      <c r="A22" s="926"/>
      <c r="B22" s="628" t="s">
        <v>102</v>
      </c>
      <c r="C22" s="97"/>
      <c r="D22" s="42" t="s">
        <v>187</v>
      </c>
      <c r="E22" s="43"/>
      <c r="F22" s="273">
        <v>53.27</v>
      </c>
      <c r="G22" s="44">
        <v>2490.6</v>
      </c>
      <c r="H22" s="84">
        <f t="shared" si="12"/>
        <v>132674.26200000002</v>
      </c>
      <c r="I22" s="62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1358.5090909090907</v>
      </c>
      <c r="O22" s="95">
        <f t="shared" si="14"/>
        <v>79.912299465240622</v>
      </c>
      <c r="P22" s="54">
        <f t="shared" si="10"/>
        <v>0</v>
      </c>
      <c r="Q22" s="88">
        <f t="shared" si="11"/>
        <v>-12.146524064171146</v>
      </c>
      <c r="R22" s="620">
        <f t="shared" si="15"/>
        <v>0.86805692709846038</v>
      </c>
      <c r="S22" s="927"/>
      <c r="T22" s="89">
        <v>0.34166666666666673</v>
      </c>
      <c r="U22" s="89">
        <v>0.41805555555555562</v>
      </c>
      <c r="V22" s="619">
        <v>22</v>
      </c>
      <c r="W22" s="90">
        <f t="shared" si="16"/>
        <v>110.00000000000001</v>
      </c>
      <c r="X22" s="96">
        <v>0.33055555555555555</v>
      </c>
      <c r="Y22" s="96">
        <v>0.34027777777777773</v>
      </c>
      <c r="Z22" s="54"/>
      <c r="AA22" s="54"/>
      <c r="AB22" s="928"/>
      <c r="AC22" s="928"/>
      <c r="AD22" s="619"/>
      <c r="AE22" s="619"/>
      <c r="AF22" s="91">
        <f t="shared" si="6"/>
        <v>-206.49090909090933</v>
      </c>
      <c r="AG22" s="92">
        <f t="shared" si="7"/>
        <v>0.8680569270984605</v>
      </c>
      <c r="AH22" s="971"/>
    </row>
    <row r="23" spans="1:34" ht="19.2" customHeight="1">
      <c r="A23" s="926"/>
      <c r="B23" s="628" t="s">
        <v>100</v>
      </c>
      <c r="C23" s="97"/>
      <c r="D23" s="42" t="s">
        <v>188</v>
      </c>
      <c r="E23" s="43"/>
      <c r="F23" s="273">
        <v>48.4</v>
      </c>
      <c r="G23" s="44">
        <v>1489</v>
      </c>
      <c r="H23" s="84">
        <f t="shared" si="12"/>
        <v>72067.599999999991</v>
      </c>
      <c r="I23" s="62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2414.5945945945928</v>
      </c>
      <c r="O23" s="95">
        <f t="shared" si="14"/>
        <v>134.14414414414404</v>
      </c>
      <c r="P23" s="54">
        <f t="shared" si="10"/>
        <v>1</v>
      </c>
      <c r="Q23" s="88">
        <f t="shared" si="11"/>
        <v>-17.091149973503036</v>
      </c>
      <c r="R23" s="620">
        <f t="shared" si="15"/>
        <v>0.88698967345408342</v>
      </c>
      <c r="S23" s="927"/>
      <c r="T23" s="89">
        <v>0.45902777777777781</v>
      </c>
      <c r="U23" s="89">
        <v>0.48472222222222228</v>
      </c>
      <c r="V23" s="619">
        <v>6</v>
      </c>
      <c r="W23" s="90">
        <f t="shared" si="16"/>
        <v>37.000000000000028</v>
      </c>
      <c r="X23" s="96"/>
      <c r="Y23" s="96"/>
      <c r="Z23" s="54"/>
      <c r="AA23" s="54"/>
      <c r="AB23" s="928"/>
      <c r="AC23" s="928"/>
      <c r="AD23" s="619"/>
      <c r="AE23" s="619"/>
      <c r="AF23" s="48">
        <f t="shared" si="6"/>
        <v>-156.40540540540724</v>
      </c>
      <c r="AG23" s="623">
        <f t="shared" si="7"/>
        <v>0.93916553659844138</v>
      </c>
      <c r="AH23" s="971"/>
    </row>
    <row r="24" spans="1:34" ht="19.2" customHeight="1">
      <c r="A24" s="926"/>
      <c r="B24" s="628" t="s">
        <v>100</v>
      </c>
      <c r="C24" s="81"/>
      <c r="D24" s="82" t="s">
        <v>59</v>
      </c>
      <c r="E24" s="83"/>
      <c r="F24" s="273">
        <v>36.729999999999997</v>
      </c>
      <c r="G24" s="57">
        <v>2376</v>
      </c>
      <c r="H24" s="84">
        <f t="shared" si="12"/>
        <v>87270.48</v>
      </c>
      <c r="I24" s="6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2227.5000000000027</v>
      </c>
      <c r="O24" s="95">
        <f t="shared" si="14"/>
        <v>123.75000000000016</v>
      </c>
      <c r="P24" s="54">
        <f t="shared" si="10"/>
        <v>0</v>
      </c>
      <c r="Q24" s="88">
        <f t="shared" si="11"/>
        <v>-9.5833333333331865</v>
      </c>
      <c r="R24" s="620">
        <f t="shared" si="15"/>
        <v>0.92812500000000109</v>
      </c>
      <c r="S24" s="927"/>
      <c r="T24" s="89">
        <v>0.48958333333333337</v>
      </c>
      <c r="U24" s="89">
        <v>0.53402777777777777</v>
      </c>
      <c r="V24" s="619">
        <v>7</v>
      </c>
      <c r="W24" s="90">
        <f t="shared" si="16"/>
        <v>63.999999999999929</v>
      </c>
      <c r="X24" s="96"/>
      <c r="Y24" s="96"/>
      <c r="Z24" s="54"/>
      <c r="AA24" s="54"/>
      <c r="AB24" s="928"/>
      <c r="AC24" s="928"/>
      <c r="AD24" s="619"/>
      <c r="AE24" s="619"/>
      <c r="AF24" s="91">
        <f t="shared" si="6"/>
        <v>-172.49999999999727</v>
      </c>
      <c r="AG24" s="92">
        <f t="shared" si="7"/>
        <v>0.92812500000000109</v>
      </c>
      <c r="AH24" s="971"/>
    </row>
    <row r="25" spans="1:34" ht="19.2" customHeight="1">
      <c r="A25" s="926"/>
      <c r="B25" s="62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20"/>
      <c r="S25" s="927"/>
      <c r="T25" s="89"/>
      <c r="U25" s="89"/>
      <c r="V25" s="619"/>
      <c r="W25" s="90">
        <f t="shared" si="16"/>
        <v>0</v>
      </c>
      <c r="X25" s="619"/>
      <c r="Y25" s="619"/>
      <c r="Z25" s="54"/>
      <c r="AA25" s="54"/>
      <c r="AB25" s="928"/>
      <c r="AC25" s="928"/>
      <c r="AD25" s="619"/>
      <c r="AE25" s="619"/>
      <c r="AF25" s="48">
        <f t="shared" si="6"/>
        <v>0</v>
      </c>
      <c r="AG25" s="623" t="e">
        <f t="shared" si="7"/>
        <v>#DIV/0!</v>
      </c>
      <c r="AH25" s="971"/>
    </row>
    <row r="26" spans="1:34" ht="19.2" customHeight="1">
      <c r="A26" s="926"/>
      <c r="B26" s="62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20"/>
      <c r="S26" s="927"/>
      <c r="T26" s="89"/>
      <c r="U26" s="89"/>
      <c r="V26" s="619"/>
      <c r="W26" s="90">
        <f t="shared" si="16"/>
        <v>0</v>
      </c>
      <c r="X26" s="619"/>
      <c r="Y26" s="619"/>
      <c r="Z26" s="54"/>
      <c r="AA26" s="54"/>
      <c r="AB26" s="928"/>
      <c r="AC26" s="928"/>
      <c r="AD26" s="619"/>
      <c r="AE26" s="619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20"/>
      <c r="S27" s="927"/>
      <c r="T27" s="89"/>
      <c r="U27" s="89"/>
      <c r="V27" s="619"/>
      <c r="W27" s="90">
        <f t="shared" si="16"/>
        <v>0</v>
      </c>
      <c r="X27" s="619"/>
      <c r="Y27" s="619"/>
      <c r="Z27" s="54"/>
      <c r="AA27" s="54"/>
      <c r="AB27" s="928"/>
      <c r="AC27" s="928"/>
      <c r="AD27" s="619"/>
      <c r="AE27" s="619"/>
      <c r="AF27" s="48">
        <f t="shared" si="6"/>
        <v>0</v>
      </c>
      <c r="AG27" s="623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20"/>
      <c r="S28" s="927"/>
      <c r="T28" s="89"/>
      <c r="U28" s="89"/>
      <c r="V28" s="619"/>
      <c r="W28" s="90">
        <f t="shared" si="16"/>
        <v>0</v>
      </c>
      <c r="X28" s="619"/>
      <c r="Y28" s="619"/>
      <c r="Z28" s="54"/>
      <c r="AA28" s="54"/>
      <c r="AB28" s="928"/>
      <c r="AC28" s="928"/>
      <c r="AD28" s="619"/>
      <c r="AE28" s="619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20"/>
      <c r="S29" s="927"/>
      <c r="T29" s="89"/>
      <c r="U29" s="89"/>
      <c r="V29" s="619"/>
      <c r="W29" s="90">
        <f t="shared" si="16"/>
        <v>0</v>
      </c>
      <c r="X29" s="619"/>
      <c r="Y29" s="619"/>
      <c r="Z29" s="54"/>
      <c r="AA29" s="54"/>
      <c r="AB29" s="928"/>
      <c r="AC29" s="928"/>
      <c r="AD29" s="619"/>
      <c r="AE29" s="619"/>
      <c r="AF29" s="48">
        <f t="shared" si="6"/>
        <v>0</v>
      </c>
      <c r="AG29" s="623"/>
      <c r="AH29" s="971"/>
    </row>
    <row r="30" spans="1:34" ht="19.2" customHeight="1">
      <c r="A30" s="926"/>
      <c r="B30" s="99">
        <v>0</v>
      </c>
      <c r="C30" s="100" t="s">
        <v>223</v>
      </c>
      <c r="D30" s="973" t="s">
        <v>221</v>
      </c>
      <c r="E30" s="973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17</v>
      </c>
      <c r="N30" s="101">
        <f t="shared" si="17"/>
        <v>1695.7405578977009</v>
      </c>
      <c r="O30" s="104">
        <f t="shared" si="17"/>
        <v>101.00127309930497</v>
      </c>
      <c r="P30" s="54">
        <f t="shared" ref="P30:P38" si="18">M30-J30</f>
        <v>0.14285714285714235</v>
      </c>
      <c r="Q30" s="88">
        <f t="shared" ref="Q30:Q38" si="19">O30-L30</f>
        <v>-13.462263192404706</v>
      </c>
      <c r="R30" s="105">
        <f t="shared" ref="R30:R38" si="20">O30/L30</f>
        <v>0.88238819427965076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-185.11658495944198</v>
      </c>
      <c r="AG30" s="109">
        <f t="shared" ref="AG30" si="21">N30/K30</f>
        <v>0.90157860438127801</v>
      </c>
      <c r="AH30" s="972"/>
    </row>
    <row r="31" spans="1:34" ht="19.2" customHeight="1">
      <c r="A31" s="96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1556.75</v>
      </c>
      <c r="H31" s="112">
        <f t="shared" ref="H31:H41" si="22">F31*G31</f>
        <v>41253.875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1583.1355932203392</v>
      </c>
      <c r="O31" s="115">
        <f t="shared" ref="O31:O38" si="24">N31/M31</f>
        <v>131.92796610169492</v>
      </c>
      <c r="P31" s="116">
        <f t="shared" si="18"/>
        <v>0</v>
      </c>
      <c r="Q31" s="117">
        <f t="shared" si="19"/>
        <v>-34.738700564971737</v>
      </c>
      <c r="R31" s="622">
        <f t="shared" si="20"/>
        <v>0.79156779661016952</v>
      </c>
      <c r="S31" s="964">
        <f>R43</f>
        <v>0.88120814220361487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-416.86440677966084</v>
      </c>
      <c r="AG31" s="120">
        <f t="shared" si="7"/>
        <v>0.79156779661016963</v>
      </c>
      <c r="AH31" s="942">
        <f>AG43</f>
        <v>0.87477320700596983</v>
      </c>
    </row>
    <row r="32" spans="1:34" ht="19.2" customHeight="1">
      <c r="A32" s="956"/>
      <c r="B32" s="121" t="s">
        <v>104</v>
      </c>
      <c r="C32" s="122"/>
      <c r="D32" s="42" t="s">
        <v>61</v>
      </c>
      <c r="E32" s="43"/>
      <c r="F32" s="273">
        <v>35.33</v>
      </c>
      <c r="G32" s="134">
        <v>1257.1000000000001</v>
      </c>
      <c r="H32" s="84">
        <f t="shared" si="22"/>
        <v>44413.343000000001</v>
      </c>
      <c r="I32" s="63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1933.9999999999991</v>
      </c>
      <c r="O32" s="47">
        <f t="shared" si="24"/>
        <v>161.1666666666666</v>
      </c>
      <c r="P32" s="116">
        <f t="shared" si="18"/>
        <v>0</v>
      </c>
      <c r="Q32" s="49">
        <f t="shared" si="19"/>
        <v>-15.3333333333334</v>
      </c>
      <c r="R32" s="623">
        <f t="shared" si="20"/>
        <v>0.91312559017941419</v>
      </c>
      <c r="S32" s="927"/>
      <c r="T32" s="89">
        <v>0.1701388888888889</v>
      </c>
      <c r="U32" s="89">
        <v>0.19722222222222224</v>
      </c>
      <c r="V32" s="142">
        <v>6</v>
      </c>
      <c r="W32" s="90">
        <f t="shared" si="25"/>
        <v>39.000000000000021</v>
      </c>
      <c r="X32" s="123"/>
      <c r="Y32" s="123"/>
      <c r="Z32" s="124"/>
      <c r="AA32" s="124"/>
      <c r="AB32" s="928"/>
      <c r="AC32" s="928"/>
      <c r="AD32" s="619"/>
      <c r="AE32" s="619"/>
      <c r="AF32" s="48">
        <f t="shared" si="6"/>
        <v>-184.00000000000091</v>
      </c>
      <c r="AG32" s="623">
        <f t="shared" si="7"/>
        <v>0.91312559017941408</v>
      </c>
      <c r="AH32" s="943"/>
    </row>
    <row r="33" spans="1:34" ht="19.2" customHeight="1">
      <c r="A33" s="956"/>
      <c r="B33" s="121" t="s">
        <v>104</v>
      </c>
      <c r="C33" s="619"/>
      <c r="D33" s="42" t="s">
        <v>87</v>
      </c>
      <c r="E33" s="83"/>
      <c r="F33" s="273">
        <v>34.229999999999997</v>
      </c>
      <c r="G33" s="134">
        <v>3564</v>
      </c>
      <c r="H33" s="84">
        <f t="shared" si="22"/>
        <v>121995.71999999999</v>
      </c>
      <c r="I33" s="61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2056.1538461538466</v>
      </c>
      <c r="O33" s="47">
        <f t="shared" si="24"/>
        <v>158.16568047337282</v>
      </c>
      <c r="P33" s="116">
        <f t="shared" si="18"/>
        <v>0</v>
      </c>
      <c r="Q33" s="49">
        <f t="shared" si="19"/>
        <v>-14.911242603550249</v>
      </c>
      <c r="R33" s="623">
        <f t="shared" si="20"/>
        <v>0.91384615384615409</v>
      </c>
      <c r="S33" s="927"/>
      <c r="T33" s="89">
        <v>0.20208333333333336</v>
      </c>
      <c r="U33" s="89">
        <v>0.27430555555555558</v>
      </c>
      <c r="V33" s="142">
        <v>7</v>
      </c>
      <c r="W33" s="90">
        <f t="shared" si="25"/>
        <v>103.99999999999999</v>
      </c>
      <c r="X33" s="123"/>
      <c r="Y33" s="123"/>
      <c r="Z33" s="124"/>
      <c r="AA33" s="124"/>
      <c r="AB33" s="928"/>
      <c r="AC33" s="928"/>
      <c r="AD33" s="619"/>
      <c r="AE33" s="619"/>
      <c r="AF33" s="48">
        <f t="shared" si="6"/>
        <v>-193.84615384615336</v>
      </c>
      <c r="AG33" s="125">
        <f t="shared" si="7"/>
        <v>0.91384615384615409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438</v>
      </c>
      <c r="H34" s="84">
        <f t="shared" si="22"/>
        <v>11063.880000000001</v>
      </c>
      <c r="I34" s="61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2021.5384615384564</v>
      </c>
      <c r="O34" s="47">
        <f t="shared" si="24"/>
        <v>288.79120879120808</v>
      </c>
      <c r="P34" s="116">
        <f t="shared" si="18"/>
        <v>0</v>
      </c>
      <c r="Q34" s="49">
        <f t="shared" si="19"/>
        <v>-25.4945054945062</v>
      </c>
      <c r="R34" s="623">
        <f t="shared" si="20"/>
        <v>0.91888111888111668</v>
      </c>
      <c r="S34" s="927"/>
      <c r="T34" s="89">
        <v>0.28888888888888892</v>
      </c>
      <c r="U34" s="89">
        <v>0.29791666666666672</v>
      </c>
      <c r="V34" s="137">
        <v>21</v>
      </c>
      <c r="W34" s="90">
        <f t="shared" si="25"/>
        <v>13.000000000000034</v>
      </c>
      <c r="X34" s="123">
        <v>0.27916666666666667</v>
      </c>
      <c r="Y34" s="123">
        <v>0.28819444444444448</v>
      </c>
      <c r="Z34" s="124"/>
      <c r="AA34" s="124"/>
      <c r="AB34" s="928"/>
      <c r="AC34" s="928"/>
      <c r="AD34" s="619"/>
      <c r="AE34" s="619"/>
      <c r="AF34" s="48">
        <f t="shared" si="6"/>
        <v>-178.46153846154357</v>
      </c>
      <c r="AG34" s="125">
        <f t="shared" si="7"/>
        <v>0.91888111888111657</v>
      </c>
      <c r="AH34" s="943"/>
    </row>
    <row r="35" spans="1:34" ht="19.2" customHeight="1">
      <c r="A35" s="956"/>
      <c r="B35" s="121" t="s">
        <v>103</v>
      </c>
      <c r="C35" s="41"/>
      <c r="D35" s="150" t="s">
        <v>60</v>
      </c>
      <c r="E35" s="43"/>
      <c r="F35" s="273">
        <v>43.14</v>
      </c>
      <c r="G35" s="137">
        <v>1858</v>
      </c>
      <c r="H35" s="84">
        <f t="shared" si="22"/>
        <v>80154.12</v>
      </c>
      <c r="I35" s="621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1311.5294117647056</v>
      </c>
      <c r="O35" s="47">
        <f t="shared" si="24"/>
        <v>77.14878892733563</v>
      </c>
      <c r="P35" s="116">
        <f t="shared" si="18"/>
        <v>0</v>
      </c>
      <c r="Q35" s="49">
        <f t="shared" si="19"/>
        <v>-11.086505190311428</v>
      </c>
      <c r="R35" s="623">
        <f t="shared" si="20"/>
        <v>0.87435294117647044</v>
      </c>
      <c r="S35" s="927"/>
      <c r="T35" s="89">
        <v>0.30208333333333337</v>
      </c>
      <c r="U35" s="89">
        <v>0.36111111111111116</v>
      </c>
      <c r="V35" s="134">
        <v>6</v>
      </c>
      <c r="W35" s="90">
        <f t="shared" si="25"/>
        <v>85.000000000000014</v>
      </c>
      <c r="X35" s="123"/>
      <c r="Y35" s="123"/>
      <c r="Z35" s="124"/>
      <c r="AA35" s="124"/>
      <c r="AB35" s="928"/>
      <c r="AC35" s="928"/>
      <c r="AD35" s="619"/>
      <c r="AE35" s="619"/>
      <c r="AF35" s="116">
        <f t="shared" si="6"/>
        <v>-188.47058823529437</v>
      </c>
      <c r="AG35" s="120">
        <f t="shared" si="7"/>
        <v>0.87435294117647044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2823.7999999999997</v>
      </c>
      <c r="H36" s="84">
        <f t="shared" si="22"/>
        <v>140935.85799999998</v>
      </c>
      <c r="I36" s="61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1366.3548387096778</v>
      </c>
      <c r="O36" s="47">
        <f t="shared" si="24"/>
        <v>80.373814041745746</v>
      </c>
      <c r="P36" s="116">
        <f t="shared" si="18"/>
        <v>0</v>
      </c>
      <c r="Q36" s="49">
        <f t="shared" si="19"/>
        <v>-11.685009487666022</v>
      </c>
      <c r="R36" s="623">
        <f t="shared" si="20"/>
        <v>0.87307018447902729</v>
      </c>
      <c r="S36" s="927"/>
      <c r="T36" s="89">
        <v>0.37638888888888894</v>
      </c>
      <c r="U36" s="89">
        <v>0.46250000000000002</v>
      </c>
      <c r="V36" s="134">
        <v>22</v>
      </c>
      <c r="W36" s="90">
        <f t="shared" si="25"/>
        <v>123.99999999999996</v>
      </c>
      <c r="X36" s="123">
        <v>0.36527777777777781</v>
      </c>
      <c r="Y36" s="123">
        <v>0.375</v>
      </c>
      <c r="Z36" s="124"/>
      <c r="AA36" s="124"/>
      <c r="AB36" s="928"/>
      <c r="AC36" s="928"/>
      <c r="AD36" s="619"/>
      <c r="AE36" s="619">
        <v>1</v>
      </c>
      <c r="AF36" s="48">
        <f t="shared" si="6"/>
        <v>-198.64516129032222</v>
      </c>
      <c r="AG36" s="623">
        <f t="shared" si="7"/>
        <v>0.87307018447902729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760</v>
      </c>
      <c r="H37" s="84">
        <f t="shared" si="22"/>
        <v>35666.800000000003</v>
      </c>
      <c r="I37" s="61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2072.7272727272803</v>
      </c>
      <c r="O37" s="47">
        <f t="shared" si="24"/>
        <v>109.09090909090949</v>
      </c>
      <c r="P37" s="116">
        <f t="shared" si="18"/>
        <v>0</v>
      </c>
      <c r="Q37" s="49">
        <f t="shared" si="19"/>
        <v>-17.224880382774714</v>
      </c>
      <c r="R37" s="623">
        <f t="shared" si="20"/>
        <v>0.86363636363636687</v>
      </c>
      <c r="S37" s="927"/>
      <c r="T37" s="89">
        <v>0.50347222222222221</v>
      </c>
      <c r="U37" s="89">
        <v>0.51874999999999993</v>
      </c>
      <c r="V37" s="134">
        <v>6</v>
      </c>
      <c r="W37" s="90">
        <f t="shared" si="25"/>
        <v>21.999999999999922</v>
      </c>
      <c r="X37" s="123"/>
      <c r="Y37" s="123"/>
      <c r="Z37" s="124"/>
      <c r="AA37" s="124"/>
      <c r="AB37" s="928"/>
      <c r="AC37" s="928"/>
      <c r="AD37" s="619"/>
      <c r="AE37" s="619"/>
      <c r="AF37" s="48">
        <f t="shared" si="6"/>
        <v>-327.27272727271975</v>
      </c>
      <c r="AG37" s="125">
        <f t="shared" si="7"/>
        <v>0.86363636363636676</v>
      </c>
      <c r="AH37" s="944"/>
    </row>
    <row r="38" spans="1:34" ht="19.2" customHeight="1">
      <c r="A38" s="956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3764</v>
      </c>
      <c r="H38" s="84">
        <f t="shared" si="22"/>
        <v>144838.72</v>
      </c>
      <c r="I38" s="619"/>
      <c r="J38" s="113">
        <v>19</v>
      </c>
      <c r="K38" s="94">
        <v>2769</v>
      </c>
      <c r="L38" s="95">
        <v>145.73684210526315</v>
      </c>
      <c r="M38" s="629">
        <v>19</v>
      </c>
      <c r="N38" s="44">
        <f t="shared" si="23"/>
        <v>2352.5000000000005</v>
      </c>
      <c r="O38" s="47">
        <f t="shared" si="24"/>
        <v>123.81578947368423</v>
      </c>
      <c r="P38" s="116">
        <f t="shared" si="18"/>
        <v>0</v>
      </c>
      <c r="Q38" s="49">
        <f t="shared" si="19"/>
        <v>-21.921052631578917</v>
      </c>
      <c r="R38" s="623">
        <f t="shared" si="20"/>
        <v>0.84958468761285688</v>
      </c>
      <c r="S38" s="927"/>
      <c r="T38" s="151">
        <v>0.52430555555555547</v>
      </c>
      <c r="U38" s="151">
        <v>0.59097222222222212</v>
      </c>
      <c r="V38" s="619">
        <v>8</v>
      </c>
      <c r="W38" s="90">
        <f t="shared" si="25"/>
        <v>95.999999999999972</v>
      </c>
      <c r="X38" s="123"/>
      <c r="Y38" s="123"/>
      <c r="Z38" s="124"/>
      <c r="AA38" s="124"/>
      <c r="AB38" s="928"/>
      <c r="AC38" s="928"/>
      <c r="AD38" s="619"/>
      <c r="AE38" s="619"/>
      <c r="AF38" s="48">
        <f t="shared" si="6"/>
        <v>-416.49999999999955</v>
      </c>
      <c r="AG38" s="125">
        <f t="shared" si="7"/>
        <v>0.84958468761285677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19"/>
      <c r="J39" s="113"/>
      <c r="K39" s="94"/>
      <c r="L39" s="95"/>
      <c r="M39" s="629" t="s">
        <v>15</v>
      </c>
      <c r="N39" s="44"/>
      <c r="O39" s="47"/>
      <c r="P39" s="116"/>
      <c r="Q39" s="49"/>
      <c r="R39" s="623"/>
      <c r="S39" s="927"/>
      <c r="T39" s="89"/>
      <c r="U39" s="89"/>
      <c r="V39" s="619"/>
      <c r="W39" s="90">
        <f t="shared" si="25"/>
        <v>0</v>
      </c>
      <c r="X39" s="123"/>
      <c r="Y39" s="123"/>
      <c r="Z39" s="124"/>
      <c r="AA39" s="124"/>
      <c r="AB39" s="928"/>
      <c r="AC39" s="928"/>
      <c r="AD39" s="619"/>
      <c r="AE39" s="619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21"/>
      <c r="J40" s="46"/>
      <c r="K40" s="44"/>
      <c r="L40" s="47"/>
      <c r="M40" s="632" t="s">
        <v>15</v>
      </c>
      <c r="N40" s="44"/>
      <c r="O40" s="47"/>
      <c r="P40" s="116"/>
      <c r="Q40" s="49"/>
      <c r="R40" s="623"/>
      <c r="S40" s="927"/>
      <c r="T40" s="89"/>
      <c r="U40" s="89"/>
      <c r="V40" s="619"/>
      <c r="W40" s="90">
        <f>(U40-T40)*24*60</f>
        <v>0</v>
      </c>
      <c r="X40" s="123"/>
      <c r="Y40" s="123"/>
      <c r="Z40" s="124"/>
      <c r="AA40" s="124"/>
      <c r="AB40" s="928"/>
      <c r="AC40" s="928"/>
      <c r="AD40" s="619"/>
      <c r="AE40" s="619"/>
      <c r="AF40" s="48">
        <f t="shared" si="6"/>
        <v>0</v>
      </c>
      <c r="AG40" s="623" t="e">
        <f t="shared" si="7"/>
        <v>#DIV/0!</v>
      </c>
      <c r="AH40" s="944"/>
    </row>
    <row r="41" spans="1:34" ht="19.2" customHeight="1">
      <c r="A41" s="956"/>
      <c r="B41" s="61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19"/>
      <c r="J41" s="87"/>
      <c r="K41" s="57"/>
      <c r="L41" s="86"/>
      <c r="M41" s="629" t="s">
        <v>15</v>
      </c>
      <c r="N41" s="57"/>
      <c r="O41" s="86"/>
      <c r="P41" s="54"/>
      <c r="Q41" s="88"/>
      <c r="R41" s="620"/>
      <c r="S41" s="927"/>
      <c r="T41" s="89"/>
      <c r="U41" s="89"/>
      <c r="V41" s="619"/>
      <c r="W41" s="90">
        <f>(U41-T41)*24*60</f>
        <v>0</v>
      </c>
      <c r="X41" s="123"/>
      <c r="Y41" s="123"/>
      <c r="Z41" s="124"/>
      <c r="AA41" s="124"/>
      <c r="AB41" s="928"/>
      <c r="AC41" s="928"/>
      <c r="AD41" s="619"/>
      <c r="AE41" s="619"/>
      <c r="AF41" s="48"/>
      <c r="AG41" s="129"/>
      <c r="AH41" s="944"/>
    </row>
    <row r="42" spans="1:34" ht="19.2" customHeight="1">
      <c r="A42" s="956"/>
      <c r="B42" s="61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19"/>
      <c r="J42" s="87"/>
      <c r="K42" s="57"/>
      <c r="L42" s="86"/>
      <c r="M42" s="629" t="s">
        <v>15</v>
      </c>
      <c r="N42" s="57"/>
      <c r="O42" s="86"/>
      <c r="P42" s="54"/>
      <c r="Q42" s="88"/>
      <c r="R42" s="620"/>
      <c r="S42" s="927"/>
      <c r="T42" s="89"/>
      <c r="U42" s="89"/>
      <c r="V42" s="619"/>
      <c r="W42" s="90">
        <f t="shared" si="25"/>
        <v>0</v>
      </c>
      <c r="X42" s="123"/>
      <c r="Y42" s="123"/>
      <c r="Z42" s="124"/>
      <c r="AA42" s="124"/>
      <c r="AB42" s="928"/>
      <c r="AC42" s="928"/>
      <c r="AD42" s="619"/>
      <c r="AE42" s="619"/>
      <c r="AF42" s="48"/>
      <c r="AG42" s="129"/>
      <c r="AH42" s="944"/>
    </row>
    <row r="43" spans="1:34" ht="19.2" customHeight="1">
      <c r="A43" s="956"/>
      <c r="B43" s="121">
        <v>0</v>
      </c>
      <c r="C43" s="100" t="s">
        <v>462</v>
      </c>
      <c r="D43" s="924" t="s">
        <v>221</v>
      </c>
      <c r="E43" s="924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26">AVERAGE(M31:M42)</f>
        <v>14.5</v>
      </c>
      <c r="N43" s="101">
        <f t="shared" si="26"/>
        <v>1837.2424280142882</v>
      </c>
      <c r="O43" s="104">
        <f t="shared" si="26"/>
        <v>141.3101029458272</v>
      </c>
      <c r="P43" s="54">
        <f>M43-J43</f>
        <v>0</v>
      </c>
      <c r="Q43" s="88">
        <f>N43-K43</f>
        <v>-263.00757198571182</v>
      </c>
      <c r="R43" s="105">
        <f t="shared" ref="R43:R50" si="27">O43/L43</f>
        <v>0.88120814220361487</v>
      </c>
      <c r="S43" s="927"/>
      <c r="T43" s="89"/>
      <c r="U43" s="89"/>
      <c r="V43" s="619"/>
      <c r="W43" s="619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1</v>
      </c>
      <c r="AF43" s="48">
        <f t="shared" ref="AF43:AF54" si="28">N43-K43</f>
        <v>-263.00757198571182</v>
      </c>
      <c r="AG43" s="624">
        <f t="shared" si="7"/>
        <v>0.87477320700596983</v>
      </c>
      <c r="AH43" s="944"/>
    </row>
    <row r="44" spans="1:34" s="145" customFormat="1" ht="19.2" customHeight="1">
      <c r="A44" s="96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1893</v>
      </c>
      <c r="H44" s="45">
        <f>F44*G44</f>
        <v>46813.89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2184.2307692307704</v>
      </c>
      <c r="O44" s="138">
        <f t="shared" ref="O44:O50" si="30">N44/M44</f>
        <v>436.8461538461541</v>
      </c>
      <c r="P44" s="51">
        <f t="shared" ref="P44:P50" si="31">M44-J44</f>
        <v>1</v>
      </c>
      <c r="Q44" s="139">
        <f t="shared" ref="Q44:Q50" si="32">O44-L44</f>
        <v>-63.153846153845905</v>
      </c>
      <c r="R44" s="140">
        <f t="shared" si="27"/>
        <v>0.87369230769230821</v>
      </c>
      <c r="S44" s="943">
        <f>R56</f>
        <v>0.92765658457043365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928"/>
      <c r="AC44" s="928"/>
      <c r="AD44" s="619"/>
      <c r="AE44" s="619">
        <v>1</v>
      </c>
      <c r="AF44" s="144">
        <f t="shared" si="28"/>
        <v>184.23076923077042</v>
      </c>
      <c r="AG44" s="626">
        <f t="shared" si="7"/>
        <v>1.0921153846153853</v>
      </c>
      <c r="AH44" s="960">
        <f>AG56</f>
        <v>1.0145055899712563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1700</v>
      </c>
      <c r="H45" s="45">
        <f>F45*G45</f>
        <v>42041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2170.2127659574471</v>
      </c>
      <c r="O45" s="138">
        <f t="shared" si="30"/>
        <v>434.04255319148945</v>
      </c>
      <c r="P45" s="51">
        <f t="shared" si="31"/>
        <v>1</v>
      </c>
      <c r="Q45" s="139">
        <f t="shared" si="32"/>
        <v>-65.957446808510554</v>
      </c>
      <c r="R45" s="140">
        <f t="shared" si="27"/>
        <v>0.86808510638297887</v>
      </c>
      <c r="S45" s="943"/>
      <c r="T45" s="89">
        <v>0.1645833333333333</v>
      </c>
      <c r="U45" s="89">
        <v>0.19722222222222219</v>
      </c>
      <c r="V45" s="142">
        <v>5</v>
      </c>
      <c r="W45" s="143">
        <f t="shared" si="33"/>
        <v>46.999999999999993</v>
      </c>
      <c r="X45" s="123"/>
      <c r="Y45" s="123"/>
      <c r="Z45" s="124"/>
      <c r="AA45" s="124"/>
      <c r="AB45" s="928"/>
      <c r="AC45" s="928"/>
      <c r="AD45" s="619"/>
      <c r="AE45" s="619"/>
      <c r="AF45" s="144">
        <f t="shared" si="28"/>
        <v>170.21276595744712</v>
      </c>
      <c r="AG45" s="626">
        <f t="shared" si="7"/>
        <v>1.0851063829787235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1577</v>
      </c>
      <c r="H46" s="45">
        <f t="shared" ref="H46:H55" si="34">F46*G46</f>
        <v>49565.11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1478.4374999999995</v>
      </c>
      <c r="O46" s="138">
        <f t="shared" si="30"/>
        <v>211.20535714285708</v>
      </c>
      <c r="P46" s="51">
        <f t="shared" si="31"/>
        <v>0</v>
      </c>
      <c r="Q46" s="139">
        <f t="shared" si="32"/>
        <v>-3.0803571428571956</v>
      </c>
      <c r="R46" s="140">
        <f t="shared" si="27"/>
        <v>0.98562499999999975</v>
      </c>
      <c r="S46" s="943"/>
      <c r="T46" s="89">
        <v>0.21111111111111108</v>
      </c>
      <c r="U46" s="89">
        <v>0.25555555555555554</v>
      </c>
      <c r="V46" s="142">
        <v>20</v>
      </c>
      <c r="W46" s="143">
        <f t="shared" si="33"/>
        <v>64.000000000000014</v>
      </c>
      <c r="X46" s="123">
        <v>0.20138888888888887</v>
      </c>
      <c r="Y46" s="123">
        <v>0.20972222222222223</v>
      </c>
      <c r="Z46" s="124"/>
      <c r="AA46" s="124"/>
      <c r="AB46" s="928"/>
      <c r="AC46" s="928"/>
      <c r="AD46" s="619">
        <v>1</v>
      </c>
      <c r="AE46" s="619"/>
      <c r="AF46" s="144">
        <f t="shared" si="28"/>
        <v>-21.562500000000455</v>
      </c>
      <c r="AG46" s="626">
        <f t="shared" si="7"/>
        <v>0.98562499999999975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148</v>
      </c>
      <c r="E47" s="148"/>
      <c r="F47" s="280">
        <v>11.86</v>
      </c>
      <c r="G47" s="137">
        <v>1521</v>
      </c>
      <c r="H47" s="45">
        <f t="shared" si="34"/>
        <v>18039.059999999998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1496.0655737704913</v>
      </c>
      <c r="O47" s="138">
        <f t="shared" si="30"/>
        <v>249.34426229508188</v>
      </c>
      <c r="P47" s="51">
        <f t="shared" si="31"/>
        <v>0</v>
      </c>
      <c r="Q47" s="139">
        <f t="shared" si="32"/>
        <v>-23.32240437158481</v>
      </c>
      <c r="R47" s="140">
        <f t="shared" si="27"/>
        <v>0.91446550963966455</v>
      </c>
      <c r="S47" s="943"/>
      <c r="T47" s="89">
        <v>0.26597222222222222</v>
      </c>
      <c r="U47" s="89">
        <v>0.30833333333333335</v>
      </c>
      <c r="V47" s="137">
        <v>15</v>
      </c>
      <c r="W47" s="143">
        <f t="shared" si="33"/>
        <v>61.000000000000021</v>
      </c>
      <c r="X47" s="123"/>
      <c r="Y47" s="123"/>
      <c r="Z47" s="124"/>
      <c r="AA47" s="124"/>
      <c r="AB47" s="928"/>
      <c r="AC47" s="928"/>
      <c r="AD47" s="619"/>
      <c r="AE47" s="619"/>
      <c r="AF47" s="144">
        <f t="shared" si="28"/>
        <v>-139.93442622950874</v>
      </c>
      <c r="AG47" s="626">
        <f t="shared" si="7"/>
        <v>0.91446550963966455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171</v>
      </c>
      <c r="E48" s="148"/>
      <c r="F48" s="280">
        <v>28.47</v>
      </c>
      <c r="G48" s="137">
        <v>719</v>
      </c>
      <c r="H48" s="45">
        <f t="shared" si="34"/>
        <v>20469.93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1487.5862068965528</v>
      </c>
      <c r="O48" s="138">
        <f t="shared" si="30"/>
        <v>212.51231527093611</v>
      </c>
      <c r="P48" s="51">
        <f t="shared" si="31"/>
        <v>0</v>
      </c>
      <c r="Q48" s="139">
        <f t="shared" si="32"/>
        <v>-1.773399014778164</v>
      </c>
      <c r="R48" s="140">
        <f t="shared" si="27"/>
        <v>0.9917241379310352</v>
      </c>
      <c r="S48" s="943"/>
      <c r="T48" s="89">
        <v>0.31875000000000003</v>
      </c>
      <c r="U48" s="89">
        <v>0.33888888888888891</v>
      </c>
      <c r="V48" s="134">
        <v>15</v>
      </c>
      <c r="W48" s="143">
        <f t="shared" si="33"/>
        <v>28.999999999999979</v>
      </c>
      <c r="X48" s="123"/>
      <c r="Y48" s="123"/>
      <c r="Z48" s="124"/>
      <c r="AA48" s="124"/>
      <c r="AB48" s="928"/>
      <c r="AC48" s="928"/>
      <c r="AD48" s="619"/>
      <c r="AE48" s="619"/>
      <c r="AF48" s="144">
        <f t="shared" si="28"/>
        <v>-12.413793103447233</v>
      </c>
      <c r="AG48" s="626">
        <f t="shared" si="7"/>
        <v>0.9917241379310352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4461.34</v>
      </c>
      <c r="H49" s="45">
        <f t="shared" si="34"/>
        <v>45014.920599999998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1495.4212290502794</v>
      </c>
      <c r="O49" s="138">
        <f t="shared" si="30"/>
        <v>249.23687150837989</v>
      </c>
      <c r="P49" s="51">
        <f t="shared" si="31"/>
        <v>0</v>
      </c>
      <c r="Q49" s="139">
        <f t="shared" si="32"/>
        <v>-0.76312849162010821</v>
      </c>
      <c r="R49" s="140">
        <f t="shared" si="27"/>
        <v>0.99694748603351957</v>
      </c>
      <c r="S49" s="943"/>
      <c r="T49" s="89">
        <v>0.35972222222222222</v>
      </c>
      <c r="U49" s="89">
        <v>0.48402777777777778</v>
      </c>
      <c r="V49" s="134">
        <v>30</v>
      </c>
      <c r="W49" s="143">
        <f t="shared" si="33"/>
        <v>179</v>
      </c>
      <c r="X49" s="152">
        <v>0.3430555555555555</v>
      </c>
      <c r="Y49" s="152">
        <v>0.35833333333333334</v>
      </c>
      <c r="Z49" s="153"/>
      <c r="AA49" s="124"/>
      <c r="AB49" s="928"/>
      <c r="AC49" s="928"/>
      <c r="AD49" s="619"/>
      <c r="AE49" s="619"/>
      <c r="AF49" s="144">
        <f t="shared" si="28"/>
        <v>-4.5787709497205924</v>
      </c>
      <c r="AG49" s="626">
        <f t="shared" si="7"/>
        <v>0.99694748603351957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4976.1099999999997</v>
      </c>
      <c r="H50" s="45">
        <f t="shared" si="34"/>
        <v>50208.9499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1492.8329999999994</v>
      </c>
      <c r="O50" s="138">
        <f t="shared" si="30"/>
        <v>248.80549999999991</v>
      </c>
      <c r="P50" s="51">
        <f t="shared" si="31"/>
        <v>0</v>
      </c>
      <c r="Q50" s="139">
        <f t="shared" si="32"/>
        <v>-1.1945000000000903</v>
      </c>
      <c r="R50" s="140">
        <f t="shared" si="27"/>
        <v>0.99522199999999961</v>
      </c>
      <c r="S50" s="943"/>
      <c r="T50" s="89">
        <v>0.50486111111111109</v>
      </c>
      <c r="U50" s="89">
        <v>0.64375000000000004</v>
      </c>
      <c r="V50" s="134">
        <v>30</v>
      </c>
      <c r="W50" s="143">
        <f t="shared" si="33"/>
        <v>200.00000000000009</v>
      </c>
      <c r="X50" s="152">
        <v>0.48888888888888887</v>
      </c>
      <c r="Y50" s="152">
        <v>0.50416666666666665</v>
      </c>
      <c r="Z50" s="153"/>
      <c r="AA50" s="153"/>
      <c r="AB50" s="928"/>
      <c r="AC50" s="928"/>
      <c r="AD50" s="619"/>
      <c r="AE50" s="619"/>
      <c r="AF50" s="144">
        <f t="shared" si="28"/>
        <v>-7.1670000000005984</v>
      </c>
      <c r="AG50" s="626">
        <f t="shared" si="7"/>
        <v>0.99522199999999961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619"/>
      <c r="AE51" s="619"/>
      <c r="AF51" s="144">
        <f t="shared" si="28"/>
        <v>0</v>
      </c>
      <c r="AG51" s="626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619"/>
      <c r="AE52" s="619"/>
      <c r="AF52" s="144">
        <f t="shared" si="28"/>
        <v>0</v>
      </c>
      <c r="AG52" s="626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2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619"/>
      <c r="AE53" s="619"/>
      <c r="AF53" s="144">
        <f t="shared" si="28"/>
        <v>0</v>
      </c>
      <c r="AG53" s="626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2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619"/>
      <c r="AE54" s="619"/>
      <c r="AF54" s="144">
        <f t="shared" si="28"/>
        <v>0</v>
      </c>
      <c r="AG54" s="626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2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619"/>
      <c r="AE55" s="619"/>
      <c r="AF55" s="144"/>
      <c r="AG55" s="626"/>
      <c r="AH55" s="960"/>
    </row>
    <row r="56" spans="1:34" ht="19.2" customHeight="1">
      <c r="A56" s="968"/>
      <c r="B56" s="157">
        <v>0</v>
      </c>
      <c r="C56" s="265" t="s">
        <v>227</v>
      </c>
      <c r="D56" s="965" t="s">
        <v>221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1686.3981492722198</v>
      </c>
      <c r="O56" s="104">
        <f t="shared" si="35"/>
        <v>291.71328760784263</v>
      </c>
      <c r="P56" s="158">
        <f>M56-J56</f>
        <v>0.28571428571428559</v>
      </c>
      <c r="Q56" s="117">
        <f>N56-K56</f>
        <v>24.112434986505605</v>
      </c>
      <c r="R56" s="159">
        <f t="shared" ref="R56:R61" si="36">O56/L56</f>
        <v>0.92765658457043365</v>
      </c>
      <c r="S56" s="943"/>
      <c r="T56" s="160"/>
      <c r="U56" s="160"/>
      <c r="V56" s="63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1</v>
      </c>
      <c r="AE56" s="107">
        <f>SUM(AE44:AE55)</f>
        <v>1</v>
      </c>
      <c r="AF56" s="162">
        <f>N56-K56</f>
        <v>24.112434986505605</v>
      </c>
      <c r="AG56" s="620">
        <f>N56/K56</f>
        <v>1.0145055899712563</v>
      </c>
      <c r="AH56" s="960"/>
    </row>
    <row r="57" spans="1:34" ht="19.2" customHeight="1">
      <c r="A57" s="955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1176</v>
      </c>
      <c r="H57" s="84">
        <f t="shared" ref="H57:H66" si="37">F57*G57</f>
        <v>33233.760000000002</v>
      </c>
      <c r="I57" s="619"/>
      <c r="J57" s="87">
        <v>7</v>
      </c>
      <c r="K57" s="57">
        <v>1500</v>
      </c>
      <c r="L57" s="86">
        <v>214.28571428571428</v>
      </c>
      <c r="M57" s="629">
        <v>7</v>
      </c>
      <c r="N57" s="57">
        <f t="shared" ref="N57:N61" si="38">G57/W57*60</f>
        <v>1470.0000000000005</v>
      </c>
      <c r="O57" s="86">
        <f t="shared" ref="O57:O61" si="39">N57/M57</f>
        <v>210.00000000000006</v>
      </c>
      <c r="P57" s="165">
        <f t="shared" ref="P57:P61" si="40">M57-J57</f>
        <v>0</v>
      </c>
      <c r="Q57" s="49">
        <f t="shared" ref="Q57:Q61" si="41">O57-L57</f>
        <v>-4.2857142857142208</v>
      </c>
      <c r="R57" s="623">
        <f t="shared" si="36"/>
        <v>0.98000000000000032</v>
      </c>
      <c r="S57" s="943">
        <f>R69</f>
        <v>0.9940841177559947</v>
      </c>
      <c r="T57" s="50">
        <v>0.125</v>
      </c>
      <c r="U57" s="50">
        <v>0.15833333333333333</v>
      </c>
      <c r="V57" s="621">
        <v>5</v>
      </c>
      <c r="W57" s="631">
        <f>(U57-T57)*24*60</f>
        <v>47.999999999999986</v>
      </c>
      <c r="X57" s="53"/>
      <c r="Y57" s="53"/>
      <c r="Z57" s="54"/>
      <c r="AA57" s="54"/>
      <c r="AB57" s="928"/>
      <c r="AC57" s="928"/>
      <c r="AD57" s="619"/>
      <c r="AE57" s="619"/>
      <c r="AF57" s="48">
        <f t="shared" si="6"/>
        <v>-29.999999999999545</v>
      </c>
      <c r="AG57" s="622">
        <f t="shared" si="7"/>
        <v>0.98000000000000032</v>
      </c>
      <c r="AH57" s="942">
        <f>AG69</f>
        <v>0.9937476159017532</v>
      </c>
    </row>
    <row r="58" spans="1:34" ht="19.2" customHeight="1">
      <c r="A58" s="956"/>
      <c r="B58" s="121" t="s">
        <v>103</v>
      </c>
      <c r="C58" s="619"/>
      <c r="D58" s="42" t="s">
        <v>67</v>
      </c>
      <c r="E58" s="43"/>
      <c r="F58" s="273">
        <v>27.88</v>
      </c>
      <c r="G58" s="44">
        <v>3556</v>
      </c>
      <c r="H58" s="45">
        <f t="shared" si="37"/>
        <v>99141.28</v>
      </c>
      <c r="I58" s="621"/>
      <c r="J58" s="46">
        <v>7</v>
      </c>
      <c r="K58" s="44">
        <v>1500</v>
      </c>
      <c r="L58" s="86">
        <v>214.28571428571428</v>
      </c>
      <c r="M58" s="632">
        <v>7</v>
      </c>
      <c r="N58" s="44">
        <f t="shared" si="38"/>
        <v>1492.0279720279725</v>
      </c>
      <c r="O58" s="47">
        <f t="shared" si="39"/>
        <v>213.1468531468532</v>
      </c>
      <c r="P58" s="165">
        <f t="shared" si="40"/>
        <v>0</v>
      </c>
      <c r="Q58" s="49">
        <f t="shared" si="41"/>
        <v>-1.1388611388610741</v>
      </c>
      <c r="R58" s="623">
        <f t="shared" si="36"/>
        <v>0.99468531468531496</v>
      </c>
      <c r="S58" s="943"/>
      <c r="T58" s="50">
        <v>0.17222222222222222</v>
      </c>
      <c r="U58" s="50">
        <v>0.27152777777777776</v>
      </c>
      <c r="V58" s="621">
        <v>20</v>
      </c>
      <c r="W58" s="631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961"/>
      <c r="AC58" s="962"/>
      <c r="AD58" s="619"/>
      <c r="AE58" s="619"/>
      <c r="AF58" s="48">
        <f t="shared" si="6"/>
        <v>-7.9720279720274903</v>
      </c>
      <c r="AG58" s="623">
        <f t="shared" si="7"/>
        <v>0.99468531468531496</v>
      </c>
      <c r="AH58" s="943"/>
    </row>
    <row r="59" spans="1:34" ht="19.2" customHeight="1">
      <c r="A59" s="956"/>
      <c r="B59" s="121" t="s">
        <v>103</v>
      </c>
      <c r="C59" s="619"/>
      <c r="D59" s="42" t="s">
        <v>68</v>
      </c>
      <c r="E59" s="43"/>
      <c r="F59" s="273">
        <v>28</v>
      </c>
      <c r="G59" s="44">
        <v>3311</v>
      </c>
      <c r="H59" s="45">
        <f t="shared" si="37"/>
        <v>92708</v>
      </c>
      <c r="I59" s="621"/>
      <c r="J59" s="46">
        <v>7</v>
      </c>
      <c r="K59" s="44">
        <v>1500</v>
      </c>
      <c r="L59" s="86">
        <v>214.28571428571428</v>
      </c>
      <c r="M59" s="632">
        <v>7</v>
      </c>
      <c r="N59" s="44">
        <f t="shared" si="38"/>
        <v>1493.6842105263158</v>
      </c>
      <c r="O59" s="47">
        <f t="shared" si="39"/>
        <v>213.38345864661656</v>
      </c>
      <c r="P59" s="165">
        <f t="shared" si="40"/>
        <v>0</v>
      </c>
      <c r="Q59" s="49">
        <f t="shared" si="41"/>
        <v>-0.90225563909771722</v>
      </c>
      <c r="R59" s="623">
        <f t="shared" si="36"/>
        <v>0.99578947368421067</v>
      </c>
      <c r="S59" s="943"/>
      <c r="T59" s="50">
        <v>0.28888888888888886</v>
      </c>
      <c r="U59" s="50">
        <v>0.38124999999999998</v>
      </c>
      <c r="V59" s="142">
        <v>25</v>
      </c>
      <c r="W59" s="631">
        <f t="shared" ref="W59:W69" si="42">(U59-T59)*24*60</f>
        <v>133</v>
      </c>
      <c r="X59" s="53">
        <v>0.27638888888888885</v>
      </c>
      <c r="Y59" s="53">
        <v>0.28819444444444448</v>
      </c>
      <c r="Z59" s="54"/>
      <c r="AA59" s="54"/>
      <c r="AB59" s="928"/>
      <c r="AC59" s="928"/>
      <c r="AD59" s="619"/>
      <c r="AE59" s="619"/>
      <c r="AF59" s="48">
        <f t="shared" si="6"/>
        <v>-6.3157894736841627</v>
      </c>
      <c r="AG59" s="623">
        <f t="shared" si="7"/>
        <v>0.99578947368421056</v>
      </c>
      <c r="AH59" s="943"/>
    </row>
    <row r="60" spans="1:34" ht="19.2" customHeight="1">
      <c r="A60" s="956"/>
      <c r="B60" s="121" t="s">
        <v>105</v>
      </c>
      <c r="C60" s="619"/>
      <c r="D60" s="42" t="s">
        <v>64</v>
      </c>
      <c r="E60" s="43"/>
      <c r="F60" s="273">
        <v>10.09</v>
      </c>
      <c r="G60" s="44">
        <v>3946.57</v>
      </c>
      <c r="H60" s="45">
        <f t="shared" si="37"/>
        <v>39820.891300000003</v>
      </c>
      <c r="I60" s="6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1498.6974683544304</v>
      </c>
      <c r="O60" s="47">
        <f t="shared" si="39"/>
        <v>249.78291139240505</v>
      </c>
      <c r="P60" s="165">
        <f t="shared" si="40"/>
        <v>0</v>
      </c>
      <c r="Q60" s="49">
        <f t="shared" si="41"/>
        <v>-0.21708860759494542</v>
      </c>
      <c r="R60" s="623">
        <f t="shared" si="36"/>
        <v>0.9991316455696202</v>
      </c>
      <c r="S60" s="943"/>
      <c r="T60" s="50">
        <v>0.40208333333333329</v>
      </c>
      <c r="U60" s="50">
        <v>0.51180555555555551</v>
      </c>
      <c r="V60" s="142">
        <v>30</v>
      </c>
      <c r="W60" s="631">
        <f t="shared" si="42"/>
        <v>158</v>
      </c>
      <c r="X60" s="53">
        <v>0.38541666666666669</v>
      </c>
      <c r="Y60" s="53">
        <v>0.40138888888888885</v>
      </c>
      <c r="Z60" s="54"/>
      <c r="AA60" s="54"/>
      <c r="AB60" s="928"/>
      <c r="AC60" s="928"/>
      <c r="AD60" s="619">
        <v>1</v>
      </c>
      <c r="AE60" s="619"/>
      <c r="AF60" s="48">
        <f t="shared" si="6"/>
        <v>-1.3025316455696156</v>
      </c>
      <c r="AG60" s="622">
        <f t="shared" si="7"/>
        <v>0.99913164556962031</v>
      </c>
      <c r="AH60" s="943"/>
    </row>
    <row r="61" spans="1:34" ht="19.2" customHeight="1">
      <c r="A61" s="956"/>
      <c r="B61" s="121" t="s">
        <v>105</v>
      </c>
      <c r="C61" s="619"/>
      <c r="D61" s="42" t="s">
        <v>64</v>
      </c>
      <c r="E61" s="43"/>
      <c r="F61" s="273">
        <v>10.09</v>
      </c>
      <c r="G61" s="44">
        <v>3946.57</v>
      </c>
      <c r="H61" s="45">
        <f t="shared" si="37"/>
        <v>39820.891300000003</v>
      </c>
      <c r="I61" s="6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1498.6974683544297</v>
      </c>
      <c r="O61" s="47">
        <f t="shared" si="39"/>
        <v>249.78291139240494</v>
      </c>
      <c r="P61" s="165">
        <f t="shared" si="40"/>
        <v>0</v>
      </c>
      <c r="Q61" s="49">
        <f t="shared" si="41"/>
        <v>-0.2170886075950591</v>
      </c>
      <c r="R61" s="623">
        <f t="shared" si="36"/>
        <v>0.99913164556961975</v>
      </c>
      <c r="S61" s="943"/>
      <c r="T61" s="50">
        <v>0.53263888888888888</v>
      </c>
      <c r="U61" s="50">
        <v>0.64236111111111116</v>
      </c>
      <c r="V61" s="142">
        <v>30</v>
      </c>
      <c r="W61" s="631">
        <f t="shared" si="42"/>
        <v>158.00000000000009</v>
      </c>
      <c r="X61" s="53">
        <v>0.51666666666666672</v>
      </c>
      <c r="Y61" s="53">
        <v>0.53194444444444444</v>
      </c>
      <c r="Z61" s="54"/>
      <c r="AA61" s="54"/>
      <c r="AB61" s="928"/>
      <c r="AC61" s="928"/>
      <c r="AD61" s="619"/>
      <c r="AE61" s="619"/>
      <c r="AF61" s="48">
        <f t="shared" si="6"/>
        <v>-1.3025316455702978</v>
      </c>
      <c r="AG61" s="623">
        <f t="shared" si="7"/>
        <v>0.99913164556961975</v>
      </c>
      <c r="AH61" s="943"/>
    </row>
    <row r="62" spans="1:34" ht="19.2" customHeight="1">
      <c r="A62" s="956"/>
      <c r="B62" s="121">
        <v>0</v>
      </c>
      <c r="C62" s="619"/>
      <c r="D62" s="42"/>
      <c r="E62" s="43"/>
      <c r="F62" s="273" t="s">
        <v>106</v>
      </c>
      <c r="G62" s="134"/>
      <c r="H62" s="45">
        <f t="shared" si="37"/>
        <v>0</v>
      </c>
      <c r="I62" s="621"/>
      <c r="J62" s="46"/>
      <c r="K62" s="44"/>
      <c r="L62" s="86"/>
      <c r="M62" s="62"/>
      <c r="N62" s="44"/>
      <c r="O62" s="47"/>
      <c r="P62" s="165"/>
      <c r="Q62" s="49"/>
      <c r="R62" s="623"/>
      <c r="S62" s="943"/>
      <c r="T62" s="166"/>
      <c r="U62" s="166"/>
      <c r="V62" s="142"/>
      <c r="W62" s="631">
        <f t="shared" si="42"/>
        <v>0</v>
      </c>
      <c r="X62" s="53"/>
      <c r="Y62" s="53"/>
      <c r="Z62" s="54"/>
      <c r="AA62" s="54"/>
      <c r="AB62" s="928"/>
      <c r="AC62" s="928"/>
      <c r="AD62" s="619"/>
      <c r="AE62" s="619"/>
      <c r="AF62" s="48">
        <f t="shared" si="6"/>
        <v>0</v>
      </c>
      <c r="AG62" s="623" t="e">
        <f t="shared" si="7"/>
        <v>#DIV/0!</v>
      </c>
      <c r="AH62" s="943"/>
    </row>
    <row r="63" spans="1:34" ht="19.2" customHeight="1">
      <c r="A63" s="956"/>
      <c r="B63" s="121">
        <v>0</v>
      </c>
      <c r="C63" s="619"/>
      <c r="D63" s="42"/>
      <c r="E63" s="43"/>
      <c r="F63" s="273" t="s">
        <v>106</v>
      </c>
      <c r="G63" s="134"/>
      <c r="H63" s="45">
        <f t="shared" si="37"/>
        <v>0</v>
      </c>
      <c r="I63" s="621"/>
      <c r="J63" s="46"/>
      <c r="K63" s="44"/>
      <c r="L63" s="86"/>
      <c r="M63" s="62" t="s">
        <v>15</v>
      </c>
      <c r="N63" s="44"/>
      <c r="O63" s="47"/>
      <c r="P63" s="165"/>
      <c r="Q63" s="49"/>
      <c r="R63" s="623"/>
      <c r="S63" s="943"/>
      <c r="T63" s="166"/>
      <c r="U63" s="166"/>
      <c r="V63" s="142"/>
      <c r="W63" s="631">
        <f t="shared" si="42"/>
        <v>0</v>
      </c>
      <c r="X63" s="53"/>
      <c r="Y63" s="53"/>
      <c r="Z63" s="54"/>
      <c r="AA63" s="54"/>
      <c r="AB63" s="928"/>
      <c r="AC63" s="928"/>
      <c r="AD63" s="619"/>
      <c r="AE63" s="619"/>
      <c r="AF63" s="48">
        <f t="shared" si="6"/>
        <v>0</v>
      </c>
      <c r="AG63" s="622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21"/>
      <c r="J64" s="167"/>
      <c r="K64" s="61"/>
      <c r="L64" s="86"/>
      <c r="M64" s="62"/>
      <c r="N64" s="44"/>
      <c r="O64" s="47"/>
      <c r="P64" s="165"/>
      <c r="Q64" s="49"/>
      <c r="R64" s="623"/>
      <c r="S64" s="943"/>
      <c r="T64" s="166"/>
      <c r="U64" s="166"/>
      <c r="V64" s="142"/>
      <c r="W64" s="631">
        <f t="shared" si="42"/>
        <v>0</v>
      </c>
      <c r="X64" s="621"/>
      <c r="Y64" s="621"/>
      <c r="Z64" s="54"/>
      <c r="AA64" s="54"/>
      <c r="AB64" s="928"/>
      <c r="AC64" s="928"/>
      <c r="AD64" s="619"/>
      <c r="AE64" s="619"/>
      <c r="AF64" s="48">
        <f t="shared" si="6"/>
        <v>0</v>
      </c>
      <c r="AG64" s="623" t="e">
        <f t="shared" si="7"/>
        <v>#DIV/0!</v>
      </c>
      <c r="AH64" s="943"/>
    </row>
    <row r="65" spans="1:34" ht="19.2" customHeight="1">
      <c r="A65" s="957"/>
      <c r="B65" s="97">
        <v>0</v>
      </c>
      <c r="C65" s="627"/>
      <c r="D65" s="42"/>
      <c r="E65" s="43"/>
      <c r="F65" s="273" t="s">
        <v>106</v>
      </c>
      <c r="G65" s="134"/>
      <c r="H65" s="45">
        <f t="shared" si="37"/>
        <v>0</v>
      </c>
      <c r="I65" s="621"/>
      <c r="J65" s="167"/>
      <c r="K65" s="61"/>
      <c r="L65" s="86"/>
      <c r="M65" s="62"/>
      <c r="N65" s="61"/>
      <c r="O65" s="77"/>
      <c r="P65" s="48"/>
      <c r="Q65" s="49"/>
      <c r="R65" s="623"/>
      <c r="S65" s="943"/>
      <c r="T65" s="166"/>
      <c r="U65" s="166"/>
      <c r="V65" s="142"/>
      <c r="W65" s="631">
        <f t="shared" si="42"/>
        <v>0</v>
      </c>
      <c r="X65" s="621"/>
      <c r="Y65" s="621"/>
      <c r="Z65" s="54"/>
      <c r="AA65" s="54"/>
      <c r="AB65" s="928"/>
      <c r="AC65" s="928"/>
      <c r="AD65" s="619"/>
      <c r="AE65" s="619"/>
      <c r="AF65" s="48">
        <f t="shared" si="6"/>
        <v>0</v>
      </c>
      <c r="AG65" s="623" t="e">
        <f t="shared" si="7"/>
        <v>#DIV/0!</v>
      </c>
      <c r="AH65" s="943"/>
    </row>
    <row r="66" spans="1:34" ht="19.2" customHeight="1">
      <c r="A66" s="957"/>
      <c r="B66" s="97">
        <v>0</v>
      </c>
      <c r="C66" s="627"/>
      <c r="D66" s="42"/>
      <c r="E66" s="43"/>
      <c r="F66" s="273" t="s">
        <v>106</v>
      </c>
      <c r="G66" s="134"/>
      <c r="H66" s="45">
        <f t="shared" si="37"/>
        <v>0</v>
      </c>
      <c r="I66" s="621"/>
      <c r="J66" s="167"/>
      <c r="K66" s="61"/>
      <c r="L66" s="86"/>
      <c r="M66" s="62"/>
      <c r="N66" s="61"/>
      <c r="O66" s="77"/>
      <c r="P66" s="48"/>
      <c r="Q66" s="49"/>
      <c r="R66" s="623"/>
      <c r="S66" s="943"/>
      <c r="T66" s="166"/>
      <c r="U66" s="166"/>
      <c r="V66" s="142"/>
      <c r="W66" s="631">
        <f t="shared" si="42"/>
        <v>0</v>
      </c>
      <c r="X66" s="621"/>
      <c r="Y66" s="621"/>
      <c r="Z66" s="54"/>
      <c r="AA66" s="54"/>
      <c r="AB66" s="928"/>
      <c r="AC66" s="928"/>
      <c r="AD66" s="619"/>
      <c r="AE66" s="619"/>
      <c r="AF66" s="48">
        <f t="shared" si="6"/>
        <v>0</v>
      </c>
      <c r="AG66" s="622" t="e">
        <f t="shared" si="7"/>
        <v>#DIV/0!</v>
      </c>
      <c r="AH66" s="943"/>
    </row>
    <row r="67" spans="1:34" ht="19.2" customHeight="1">
      <c r="A67" s="957"/>
      <c r="B67" s="97">
        <v>0</v>
      </c>
      <c r="C67" s="627"/>
      <c r="D67" s="42"/>
      <c r="E67" s="43"/>
      <c r="F67" s="273" t="s">
        <v>106</v>
      </c>
      <c r="G67" s="134"/>
      <c r="H67" s="45">
        <f>F67*G67</f>
        <v>0</v>
      </c>
      <c r="I67" s="621"/>
      <c r="J67" s="167"/>
      <c r="K67" s="61"/>
      <c r="L67" s="86"/>
      <c r="M67" s="62"/>
      <c r="N67" s="61"/>
      <c r="O67" s="77"/>
      <c r="P67" s="48"/>
      <c r="Q67" s="49"/>
      <c r="R67" s="623"/>
      <c r="S67" s="943"/>
      <c r="T67" s="166"/>
      <c r="U67" s="166"/>
      <c r="V67" s="142"/>
      <c r="W67" s="631">
        <f t="shared" si="42"/>
        <v>0</v>
      </c>
      <c r="X67" s="621"/>
      <c r="Y67" s="621"/>
      <c r="Z67" s="54"/>
      <c r="AA67" s="54"/>
      <c r="AB67" s="928"/>
      <c r="AC67" s="928"/>
      <c r="AD67" s="619"/>
      <c r="AE67" s="619"/>
      <c r="AF67" s="48">
        <f t="shared" si="6"/>
        <v>0</v>
      </c>
      <c r="AG67" s="623" t="e">
        <f t="shared" si="7"/>
        <v>#DIV/0!</v>
      </c>
      <c r="AH67" s="943"/>
    </row>
    <row r="68" spans="1:34" ht="19.2" customHeight="1">
      <c r="A68" s="957"/>
      <c r="B68" s="621">
        <v>0</v>
      </c>
      <c r="C68" s="627"/>
      <c r="D68" s="42"/>
      <c r="E68" s="43"/>
      <c r="F68" s="280" t="s">
        <v>106</v>
      </c>
      <c r="G68" s="134"/>
      <c r="H68" s="45">
        <f>F68*G68</f>
        <v>0</v>
      </c>
      <c r="I68" s="621"/>
      <c r="J68" s="167"/>
      <c r="K68" s="61"/>
      <c r="L68" s="86"/>
      <c r="M68" s="62"/>
      <c r="N68" s="61"/>
      <c r="O68" s="77"/>
      <c r="P68" s="48"/>
      <c r="Q68" s="49"/>
      <c r="R68" s="623"/>
      <c r="S68" s="943"/>
      <c r="T68" s="166"/>
      <c r="U68" s="166"/>
      <c r="V68" s="142"/>
      <c r="W68" s="631">
        <f t="shared" si="42"/>
        <v>0</v>
      </c>
      <c r="X68" s="621"/>
      <c r="Y68" s="621"/>
      <c r="Z68" s="54"/>
      <c r="AA68" s="54"/>
      <c r="AB68" s="928"/>
      <c r="AC68" s="928"/>
      <c r="AD68" s="619"/>
      <c r="AE68" s="619"/>
      <c r="AF68" s="48"/>
      <c r="AG68" s="623"/>
      <c r="AH68" s="943"/>
    </row>
    <row r="69" spans="1:34" ht="19.2" customHeight="1">
      <c r="A69" s="957"/>
      <c r="B69" s="168">
        <v>0</v>
      </c>
      <c r="C69" s="6" t="s">
        <v>229</v>
      </c>
      <c r="D69" s="924" t="s">
        <v>221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1490.6214238526297</v>
      </c>
      <c r="O69" s="73">
        <f t="shared" si="43"/>
        <v>227.21922691565595</v>
      </c>
      <c r="P69" s="48">
        <f>M69-J69</f>
        <v>0</v>
      </c>
      <c r="Q69" s="49">
        <f>N69-K69</f>
        <v>-9.3785761473702678</v>
      </c>
      <c r="R69" s="172">
        <f t="shared" ref="R69:R75" si="44">O69/L69</f>
        <v>0.9940841177559947</v>
      </c>
      <c r="S69" s="943"/>
      <c r="T69" s="141"/>
      <c r="U69" s="141"/>
      <c r="V69" s="44"/>
      <c r="W69" s="63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1</v>
      </c>
      <c r="AE69" s="107">
        <f>SUM(AE57:AE68)</f>
        <v>0</v>
      </c>
      <c r="AF69" s="48">
        <f t="shared" si="6"/>
        <v>-9.3785761473702678</v>
      </c>
      <c r="AG69" s="623">
        <f t="shared" si="7"/>
        <v>0.9937476159017532</v>
      </c>
      <c r="AH69" s="943"/>
    </row>
    <row r="70" spans="1:34" ht="19.2" customHeight="1">
      <c r="A70" s="958" t="s">
        <v>231</v>
      </c>
      <c r="B70" s="621" t="s">
        <v>105</v>
      </c>
      <c r="C70" s="97"/>
      <c r="D70" s="42" t="s">
        <v>115</v>
      </c>
      <c r="E70" s="43"/>
      <c r="F70" s="273">
        <v>54.09</v>
      </c>
      <c r="G70" s="57">
        <v>540.80000000000007</v>
      </c>
      <c r="H70" s="45">
        <f>F70*G70</f>
        <v>29251.872000000007</v>
      </c>
      <c r="I70" s="621"/>
      <c r="J70" s="46">
        <v>16</v>
      </c>
      <c r="K70" s="44">
        <v>1500</v>
      </c>
      <c r="L70" s="47">
        <v>93.75</v>
      </c>
      <c r="M70" s="632">
        <v>16</v>
      </c>
      <c r="N70" s="44">
        <f t="shared" ref="N70:N75" si="45">G70/W70*60</f>
        <v>1410.7826086956522</v>
      </c>
      <c r="O70" s="47">
        <f t="shared" ref="O70:O75" si="46">N70/M70</f>
        <v>88.173913043478265</v>
      </c>
      <c r="P70" s="48">
        <f t="shared" ref="P70:P75" si="47">M70-J70</f>
        <v>0</v>
      </c>
      <c r="Q70" s="49">
        <f t="shared" ref="Q70:Q75" si="48">O70-L70</f>
        <v>-5.5760869565217348</v>
      </c>
      <c r="R70" s="623">
        <f t="shared" si="44"/>
        <v>0.9405217391304348</v>
      </c>
      <c r="S70" s="943">
        <f>R82</f>
        <v>0.93161173787116658</v>
      </c>
      <c r="T70" s="50">
        <v>0.25</v>
      </c>
      <c r="U70" s="50">
        <v>0.26597222222222222</v>
      </c>
      <c r="V70" s="621">
        <v>5</v>
      </c>
      <c r="W70" s="631">
        <f>(U70-T70)*24*60</f>
        <v>23</v>
      </c>
      <c r="X70" s="621"/>
      <c r="Y70" s="621"/>
      <c r="Z70" s="54"/>
      <c r="AA70" s="54"/>
      <c r="AB70" s="928"/>
      <c r="AC70" s="928"/>
      <c r="AD70" s="619"/>
      <c r="AE70" s="619"/>
      <c r="AF70" s="48">
        <f t="shared" si="6"/>
        <v>-89.217391304347757</v>
      </c>
      <c r="AG70" s="623">
        <f t="shared" si="7"/>
        <v>0.9405217391304348</v>
      </c>
      <c r="AH70" s="943">
        <f>AG82</f>
        <v>0.93073720291264195</v>
      </c>
    </row>
    <row r="71" spans="1:34" ht="19.2" customHeight="1">
      <c r="A71" s="958"/>
      <c r="B71" s="621" t="s">
        <v>101</v>
      </c>
      <c r="C71" s="41"/>
      <c r="D71" s="173" t="s">
        <v>183</v>
      </c>
      <c r="E71" s="43"/>
      <c r="F71" s="273">
        <v>65.27</v>
      </c>
      <c r="G71" s="44">
        <v>881</v>
      </c>
      <c r="H71" s="45">
        <f>F71*G71</f>
        <v>57502.869999999995</v>
      </c>
      <c r="I71" s="621"/>
      <c r="J71" s="46">
        <v>18</v>
      </c>
      <c r="K71" s="174">
        <v>1440</v>
      </c>
      <c r="L71" s="47">
        <v>80</v>
      </c>
      <c r="M71" s="629">
        <v>18</v>
      </c>
      <c r="N71" s="44">
        <f t="shared" si="45"/>
        <v>1321.4999999999995</v>
      </c>
      <c r="O71" s="47">
        <f t="shared" si="46"/>
        <v>73.416666666666643</v>
      </c>
      <c r="P71" s="48">
        <f t="shared" si="47"/>
        <v>0</v>
      </c>
      <c r="Q71" s="49">
        <f t="shared" si="48"/>
        <v>-6.583333333333357</v>
      </c>
      <c r="R71" s="623">
        <f t="shared" si="44"/>
        <v>0.91770833333333302</v>
      </c>
      <c r="S71" s="943"/>
      <c r="T71" s="50">
        <v>0.27083333333333331</v>
      </c>
      <c r="U71" s="50">
        <v>0.2986111111111111</v>
      </c>
      <c r="V71" s="621">
        <v>7</v>
      </c>
      <c r="W71" s="631">
        <f t="shared" ref="W71:W81" si="49">(U71-T71)*24*60</f>
        <v>40.000000000000014</v>
      </c>
      <c r="X71" s="53"/>
      <c r="Y71" s="53"/>
      <c r="Z71" s="54"/>
      <c r="AA71" s="54"/>
      <c r="AB71" s="928"/>
      <c r="AC71" s="928"/>
      <c r="AD71" s="619">
        <v>1</v>
      </c>
      <c r="AE71" s="619"/>
      <c r="AF71" s="48">
        <f>N71-K71</f>
        <v>-118.50000000000045</v>
      </c>
      <c r="AG71" s="623">
        <f>N71/K71</f>
        <v>0.91770833333333302</v>
      </c>
      <c r="AH71" s="943"/>
    </row>
    <row r="72" spans="1:34" ht="19.2" customHeight="1">
      <c r="A72" s="958"/>
      <c r="B72" s="621" t="s">
        <v>101</v>
      </c>
      <c r="C72" s="66"/>
      <c r="D72" s="173" t="s">
        <v>57</v>
      </c>
      <c r="E72" s="43"/>
      <c r="F72" s="273">
        <v>77.34</v>
      </c>
      <c r="G72" s="44">
        <v>1752.6</v>
      </c>
      <c r="H72" s="45">
        <f t="shared" ref="H72:H76" si="50">F72*G72</f>
        <v>135546.084</v>
      </c>
      <c r="I72" s="621"/>
      <c r="J72" s="87">
        <v>18</v>
      </c>
      <c r="K72" s="57">
        <v>1440</v>
      </c>
      <c r="L72" s="86">
        <v>80</v>
      </c>
      <c r="M72" s="632">
        <v>18</v>
      </c>
      <c r="N72" s="44">
        <f t="shared" si="45"/>
        <v>1365.6623376623379</v>
      </c>
      <c r="O72" s="47">
        <f t="shared" si="46"/>
        <v>75.870129870129887</v>
      </c>
      <c r="P72" s="48">
        <f t="shared" si="47"/>
        <v>0</v>
      </c>
      <c r="Q72" s="49">
        <f t="shared" si="48"/>
        <v>-4.1298701298701133</v>
      </c>
      <c r="R72" s="623">
        <f t="shared" si="44"/>
        <v>0.94837662337662354</v>
      </c>
      <c r="S72" s="943"/>
      <c r="T72" s="50">
        <v>0.30277777777777776</v>
      </c>
      <c r="U72" s="50">
        <v>0.35624999999999996</v>
      </c>
      <c r="V72" s="621">
        <v>6</v>
      </c>
      <c r="W72" s="631">
        <f t="shared" si="49"/>
        <v>76.999999999999972</v>
      </c>
      <c r="X72" s="53"/>
      <c r="Y72" s="53"/>
      <c r="Z72" s="54"/>
      <c r="AA72" s="54"/>
      <c r="AB72" s="928"/>
      <c r="AC72" s="928"/>
      <c r="AD72" s="619"/>
      <c r="AE72" s="619"/>
      <c r="AF72" s="48">
        <f>N72-K72</f>
        <v>-74.337662337662096</v>
      </c>
      <c r="AG72" s="623">
        <f>N72/K72</f>
        <v>0.94837662337662354</v>
      </c>
      <c r="AH72" s="943"/>
    </row>
    <row r="73" spans="1:34" ht="19.2" customHeight="1">
      <c r="A73" s="958"/>
      <c r="B73" s="621" t="s">
        <v>101</v>
      </c>
      <c r="C73" s="175"/>
      <c r="D73" s="176" t="s">
        <v>69</v>
      </c>
      <c r="E73" s="177"/>
      <c r="F73" s="273">
        <v>53.36</v>
      </c>
      <c r="G73" s="44">
        <v>3444</v>
      </c>
      <c r="H73" s="45">
        <f t="shared" si="50"/>
        <v>183771.84</v>
      </c>
      <c r="I73" s="619"/>
      <c r="J73" s="178">
        <v>19</v>
      </c>
      <c r="K73" s="179">
        <v>1636</v>
      </c>
      <c r="L73" s="86">
        <v>86.10526315789474</v>
      </c>
      <c r="M73" s="632">
        <v>19</v>
      </c>
      <c r="N73" s="44">
        <f t="shared" si="45"/>
        <v>1465.5319148936173</v>
      </c>
      <c r="O73" s="47">
        <f t="shared" si="46"/>
        <v>77.13325867861144</v>
      </c>
      <c r="P73" s="48">
        <f t="shared" si="47"/>
        <v>0</v>
      </c>
      <c r="Q73" s="49">
        <f t="shared" si="48"/>
        <v>-8.9720044792832994</v>
      </c>
      <c r="R73" s="623">
        <f t="shared" si="44"/>
        <v>0.89580190396920378</v>
      </c>
      <c r="S73" s="943"/>
      <c r="T73" s="50">
        <v>0.37083333333333329</v>
      </c>
      <c r="U73" s="50">
        <v>0.46874999999999994</v>
      </c>
      <c r="V73" s="621">
        <v>21</v>
      </c>
      <c r="W73" s="631">
        <f t="shared" si="49"/>
        <v>140.99999999999997</v>
      </c>
      <c r="X73" s="180">
        <v>0.3611111111111111</v>
      </c>
      <c r="Y73" s="180">
        <v>0.36944444444444446</v>
      </c>
      <c r="Z73" s="124"/>
      <c r="AA73" s="124"/>
      <c r="AB73" s="928"/>
      <c r="AC73" s="928"/>
      <c r="AD73" s="619"/>
      <c r="AE73" s="619"/>
      <c r="AF73" s="48">
        <f>N73-K73</f>
        <v>-170.46808510638266</v>
      </c>
      <c r="AG73" s="623">
        <f>N73/K73</f>
        <v>0.89580190396920378</v>
      </c>
      <c r="AH73" s="943"/>
    </row>
    <row r="74" spans="1:34" ht="19.2" customHeight="1">
      <c r="A74" s="958"/>
      <c r="B74" s="621" t="s">
        <v>101</v>
      </c>
      <c r="C74" s="175"/>
      <c r="D74" s="176" t="s">
        <v>71</v>
      </c>
      <c r="E74" s="177"/>
      <c r="F74" s="273">
        <v>47.51</v>
      </c>
      <c r="G74" s="174">
        <v>1789</v>
      </c>
      <c r="H74" s="45">
        <f t="shared" si="50"/>
        <v>84995.39</v>
      </c>
      <c r="I74" s="621"/>
      <c r="J74" s="87">
        <v>17</v>
      </c>
      <c r="K74" s="57">
        <v>1440</v>
      </c>
      <c r="L74" s="86">
        <v>84.705882352941174</v>
      </c>
      <c r="M74" s="632">
        <v>17</v>
      </c>
      <c r="N74" s="44">
        <f t="shared" si="45"/>
        <v>1358.7341772151892</v>
      </c>
      <c r="O74" s="47">
        <f t="shared" si="46"/>
        <v>79.925539836187596</v>
      </c>
      <c r="P74" s="48">
        <f t="shared" si="47"/>
        <v>0</v>
      </c>
      <c r="Q74" s="49">
        <f t="shared" si="48"/>
        <v>-4.7803425167535778</v>
      </c>
      <c r="R74" s="623">
        <f t="shared" si="44"/>
        <v>0.94356540084388141</v>
      </c>
      <c r="S74" s="943"/>
      <c r="T74" s="50">
        <v>0.50972222222222219</v>
      </c>
      <c r="U74" s="50">
        <v>0.56458333333333333</v>
      </c>
      <c r="V74" s="621">
        <v>6</v>
      </c>
      <c r="W74" s="631">
        <f t="shared" si="49"/>
        <v>79.000000000000043</v>
      </c>
      <c r="X74" s="180"/>
      <c r="Y74" s="180"/>
      <c r="Z74" s="124"/>
      <c r="AA74" s="124"/>
      <c r="AB74" s="928"/>
      <c r="AC74" s="928"/>
      <c r="AD74" s="619"/>
      <c r="AE74" s="619"/>
      <c r="AF74" s="48">
        <f t="shared" ref="AF74:AF80" si="51">N74-K74</f>
        <v>-81.26582278481078</v>
      </c>
      <c r="AG74" s="623">
        <f t="shared" ref="AG74:AG80" si="52">N74/K74</f>
        <v>0.94356540084388141</v>
      </c>
      <c r="AH74" s="943"/>
    </row>
    <row r="75" spans="1:34" ht="19.2" customHeight="1">
      <c r="A75" s="958"/>
      <c r="B75" s="621" t="s">
        <v>101</v>
      </c>
      <c r="C75" s="66"/>
      <c r="D75" s="176" t="s">
        <v>70</v>
      </c>
      <c r="E75" s="177"/>
      <c r="F75" s="273">
        <v>53.76</v>
      </c>
      <c r="G75" s="174">
        <v>2670</v>
      </c>
      <c r="H75" s="45">
        <f t="shared" si="50"/>
        <v>143539.19999999998</v>
      </c>
      <c r="I75" s="621"/>
      <c r="J75" s="87">
        <v>16</v>
      </c>
      <c r="K75" s="57">
        <v>1440</v>
      </c>
      <c r="L75" s="86">
        <v>90</v>
      </c>
      <c r="M75" s="629">
        <v>16</v>
      </c>
      <c r="N75" s="44">
        <f t="shared" si="45"/>
        <v>1357.6271186440672</v>
      </c>
      <c r="O75" s="47">
        <f t="shared" si="46"/>
        <v>84.8516949152542</v>
      </c>
      <c r="P75" s="48">
        <f t="shared" si="47"/>
        <v>0</v>
      </c>
      <c r="Q75" s="49">
        <f t="shared" si="48"/>
        <v>-5.1483050847458003</v>
      </c>
      <c r="R75" s="623">
        <f t="shared" si="44"/>
        <v>0.94279661016949112</v>
      </c>
      <c r="S75" s="943"/>
      <c r="T75" s="50">
        <v>0.57986111111111105</v>
      </c>
      <c r="U75" s="50">
        <v>0.66180555555555554</v>
      </c>
      <c r="V75" s="621">
        <v>22</v>
      </c>
      <c r="W75" s="631">
        <f t="shared" si="49"/>
        <v>118.00000000000006</v>
      </c>
      <c r="X75" s="180">
        <v>0.56944444444444442</v>
      </c>
      <c r="Y75" s="180">
        <v>0.57916666666666672</v>
      </c>
      <c r="Z75" s="124"/>
      <c r="AA75" s="124"/>
      <c r="AB75" s="928"/>
      <c r="AC75" s="928"/>
      <c r="AD75" s="619"/>
      <c r="AE75" s="619"/>
      <c r="AF75" s="48">
        <f t="shared" si="51"/>
        <v>-82.372881355932805</v>
      </c>
      <c r="AG75" s="623">
        <f t="shared" si="52"/>
        <v>0.94279661016949112</v>
      </c>
      <c r="AH75" s="943"/>
    </row>
    <row r="76" spans="1:34" ht="19.2" customHeight="1">
      <c r="A76" s="958"/>
      <c r="B76" s="62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21"/>
      <c r="J76" s="87"/>
      <c r="K76" s="57"/>
      <c r="L76" s="86"/>
      <c r="M76" s="629"/>
      <c r="N76" s="44"/>
      <c r="O76" s="47"/>
      <c r="P76" s="48"/>
      <c r="Q76" s="49"/>
      <c r="R76" s="623"/>
      <c r="S76" s="943"/>
      <c r="T76" s="50"/>
      <c r="U76" s="50"/>
      <c r="V76" s="621"/>
      <c r="W76" s="631">
        <f t="shared" si="49"/>
        <v>0</v>
      </c>
      <c r="X76" s="180"/>
      <c r="Y76" s="180"/>
      <c r="Z76" s="124"/>
      <c r="AA76" s="124"/>
      <c r="AB76" s="928"/>
      <c r="AC76" s="928"/>
      <c r="AD76" s="619"/>
      <c r="AE76" s="619"/>
      <c r="AF76" s="48">
        <f t="shared" si="51"/>
        <v>0</v>
      </c>
      <c r="AG76" s="623" t="e">
        <f t="shared" si="52"/>
        <v>#DIV/0!</v>
      </c>
      <c r="AH76" s="943"/>
    </row>
    <row r="77" spans="1:34" ht="19.2" customHeight="1">
      <c r="A77" s="958"/>
      <c r="B77" s="621">
        <v>0</v>
      </c>
      <c r="C77" s="627"/>
      <c r="D77" s="42"/>
      <c r="E77" s="43"/>
      <c r="F77" s="273" t="s">
        <v>106</v>
      </c>
      <c r="G77" s="174"/>
      <c r="H77" s="45"/>
      <c r="I77" s="619"/>
      <c r="J77" s="46"/>
      <c r="K77" s="174"/>
      <c r="L77" s="47"/>
      <c r="M77" s="629"/>
      <c r="N77" s="44"/>
      <c r="O77" s="47"/>
      <c r="P77" s="48"/>
      <c r="Q77" s="49"/>
      <c r="R77" s="623"/>
      <c r="S77" s="943"/>
      <c r="T77" s="50"/>
      <c r="U77" s="50"/>
      <c r="V77" s="621"/>
      <c r="W77" s="631">
        <f t="shared" si="49"/>
        <v>0</v>
      </c>
      <c r="X77" s="180"/>
      <c r="Y77" s="180"/>
      <c r="Z77" s="124"/>
      <c r="AA77" s="124"/>
      <c r="AB77" s="928"/>
      <c r="AC77" s="928"/>
      <c r="AD77" s="619"/>
      <c r="AE77" s="619"/>
      <c r="AF77" s="48">
        <f t="shared" si="51"/>
        <v>0</v>
      </c>
      <c r="AG77" s="623" t="e">
        <f t="shared" si="52"/>
        <v>#DIV/0!</v>
      </c>
      <c r="AH77" s="943"/>
    </row>
    <row r="78" spans="1:34" ht="19.2" customHeight="1">
      <c r="A78" s="958"/>
      <c r="B78" s="621">
        <v>0</v>
      </c>
      <c r="C78" s="627"/>
      <c r="D78" s="42"/>
      <c r="E78" s="43"/>
      <c r="F78" s="273" t="s">
        <v>106</v>
      </c>
      <c r="G78" s="57"/>
      <c r="H78" s="45"/>
      <c r="I78" s="619"/>
      <c r="J78" s="87"/>
      <c r="K78" s="57"/>
      <c r="L78" s="86"/>
      <c r="M78" s="629"/>
      <c r="N78" s="44"/>
      <c r="O78" s="47"/>
      <c r="P78" s="48"/>
      <c r="Q78" s="49"/>
      <c r="R78" s="623"/>
      <c r="S78" s="943"/>
      <c r="T78" s="50"/>
      <c r="U78" s="50"/>
      <c r="V78" s="621"/>
      <c r="W78" s="631">
        <f t="shared" si="49"/>
        <v>0</v>
      </c>
      <c r="X78" s="180"/>
      <c r="Y78" s="180"/>
      <c r="Z78" s="124"/>
      <c r="AA78" s="124"/>
      <c r="AB78" s="928"/>
      <c r="AC78" s="928"/>
      <c r="AD78" s="619"/>
      <c r="AE78" s="619"/>
      <c r="AF78" s="48">
        <f t="shared" si="51"/>
        <v>0</v>
      </c>
      <c r="AG78" s="623" t="e">
        <f t="shared" si="52"/>
        <v>#DIV/0!</v>
      </c>
      <c r="AH78" s="943"/>
    </row>
    <row r="79" spans="1:34" ht="19.2" customHeight="1">
      <c r="A79" s="958"/>
      <c r="B79" s="621">
        <v>0</v>
      </c>
      <c r="C79" s="175"/>
      <c r="D79" s="176"/>
      <c r="E79" s="177"/>
      <c r="F79" s="273" t="s">
        <v>106</v>
      </c>
      <c r="G79" s="57"/>
      <c r="H79" s="45"/>
      <c r="I79" s="619"/>
      <c r="J79" s="87"/>
      <c r="K79" s="57"/>
      <c r="L79" s="86"/>
      <c r="M79" s="629"/>
      <c r="N79" s="57"/>
      <c r="O79" s="181"/>
      <c r="P79" s="108"/>
      <c r="Q79" s="182"/>
      <c r="R79" s="109"/>
      <c r="S79" s="943"/>
      <c r="T79" s="50"/>
      <c r="U79" s="50"/>
      <c r="V79" s="621"/>
      <c r="W79" s="631">
        <f t="shared" si="49"/>
        <v>0</v>
      </c>
      <c r="X79" s="180"/>
      <c r="Y79" s="180"/>
      <c r="Z79" s="124"/>
      <c r="AA79" s="124"/>
      <c r="AB79" s="928"/>
      <c r="AC79" s="928"/>
      <c r="AD79" s="619"/>
      <c r="AE79" s="619"/>
      <c r="AF79" s="48">
        <f t="shared" si="51"/>
        <v>0</v>
      </c>
      <c r="AG79" s="623" t="e">
        <f t="shared" si="52"/>
        <v>#DIV/0!</v>
      </c>
      <c r="AH79" s="943"/>
    </row>
    <row r="80" spans="1:34" ht="19.2" customHeight="1">
      <c r="A80" s="958"/>
      <c r="B80" s="621">
        <v>0</v>
      </c>
      <c r="C80" s="627"/>
      <c r="D80" s="42"/>
      <c r="E80" s="43"/>
      <c r="F80" s="273" t="s">
        <v>106</v>
      </c>
      <c r="G80" s="57"/>
      <c r="H80" s="45"/>
      <c r="I80" s="619"/>
      <c r="J80" s="87"/>
      <c r="K80" s="57"/>
      <c r="L80" s="86"/>
      <c r="M80" s="629"/>
      <c r="N80" s="57"/>
      <c r="O80" s="183"/>
      <c r="P80" s="54"/>
      <c r="Q80" s="88"/>
      <c r="R80" s="625"/>
      <c r="S80" s="943"/>
      <c r="T80" s="50"/>
      <c r="U80" s="50"/>
      <c r="V80" s="621"/>
      <c r="W80" s="631">
        <f t="shared" si="49"/>
        <v>0</v>
      </c>
      <c r="X80" s="180"/>
      <c r="Y80" s="180"/>
      <c r="Z80" s="124"/>
      <c r="AA80" s="124"/>
      <c r="AB80" s="928"/>
      <c r="AC80" s="928"/>
      <c r="AD80" s="619"/>
      <c r="AE80" s="619"/>
      <c r="AF80" s="48">
        <f t="shared" si="51"/>
        <v>0</v>
      </c>
      <c r="AG80" s="623" t="e">
        <f t="shared" si="52"/>
        <v>#DIV/0!</v>
      </c>
      <c r="AH80" s="943"/>
    </row>
    <row r="81" spans="1:34" ht="19.2" customHeight="1">
      <c r="A81" s="958"/>
      <c r="B81" s="621">
        <v>0</v>
      </c>
      <c r="C81" s="627"/>
      <c r="D81" s="42"/>
      <c r="E81" s="43"/>
      <c r="F81" s="273" t="s">
        <v>106</v>
      </c>
      <c r="G81" s="57"/>
      <c r="H81" s="84"/>
      <c r="I81" s="619"/>
      <c r="J81" s="87"/>
      <c r="K81" s="57"/>
      <c r="L81" s="86"/>
      <c r="M81" s="629"/>
      <c r="N81" s="57"/>
      <c r="O81" s="183"/>
      <c r="P81" s="54"/>
      <c r="Q81" s="88"/>
      <c r="R81" s="625"/>
      <c r="S81" s="943"/>
      <c r="T81" s="50"/>
      <c r="U81" s="50"/>
      <c r="V81" s="621"/>
      <c r="W81" s="631">
        <f t="shared" si="49"/>
        <v>0</v>
      </c>
      <c r="X81" s="180"/>
      <c r="Y81" s="180"/>
      <c r="Z81" s="124"/>
      <c r="AA81" s="124"/>
      <c r="AB81" s="928"/>
      <c r="AC81" s="928"/>
      <c r="AD81" s="619"/>
      <c r="AE81" s="619"/>
      <c r="AF81" s="48"/>
      <c r="AG81" s="125"/>
      <c r="AH81" s="943"/>
    </row>
    <row r="82" spans="1:34" ht="19.2" customHeight="1">
      <c r="A82" s="959"/>
      <c r="B82" s="168">
        <v>0</v>
      </c>
      <c r="C82" s="100" t="s">
        <v>232</v>
      </c>
      <c r="D82" s="924" t="s">
        <v>221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17.333333333333332</v>
      </c>
      <c r="N82" s="101">
        <f t="shared" si="53"/>
        <v>1379.9730261851439</v>
      </c>
      <c r="O82" s="184">
        <f t="shared" si="53"/>
        <v>79.895200501721334</v>
      </c>
      <c r="P82" s="116">
        <f>M82-J82</f>
        <v>0</v>
      </c>
      <c r="Q82" s="117">
        <f>N82-K82</f>
        <v>-102.69364048152283</v>
      </c>
      <c r="R82" s="172">
        <f>O82/L82</f>
        <v>0.93161173787116658</v>
      </c>
      <c r="S82" s="943"/>
      <c r="T82" s="50"/>
      <c r="U82" s="50"/>
      <c r="V82" s="62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0</v>
      </c>
      <c r="AF82" s="48">
        <f>N82-K82</f>
        <v>-102.69364048152283</v>
      </c>
      <c r="AG82" s="623">
        <f>N82/K82</f>
        <v>0.93073720291264195</v>
      </c>
      <c r="AH82" s="943"/>
    </row>
    <row r="83" spans="1:34" ht="19.2" customHeight="1">
      <c r="A83" s="951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1714.4</v>
      </c>
      <c r="H83" s="84">
        <f t="shared" ref="H83:H94" si="54">F83*G83</f>
        <v>96743.592000000004</v>
      </c>
      <c r="I83" s="619"/>
      <c r="J83" s="87">
        <v>18</v>
      </c>
      <c r="K83" s="57">
        <v>1500</v>
      </c>
      <c r="L83" s="86">
        <v>83.333333333333329</v>
      </c>
      <c r="M83" s="629">
        <v>18</v>
      </c>
      <c r="N83" s="57">
        <f t="shared" ref="N83:N89" si="55">G83/W83*60</f>
        <v>1254.4390243902437</v>
      </c>
      <c r="O83" s="183">
        <f t="shared" ref="O83:O89" si="56">N83/M83</f>
        <v>69.691056910569102</v>
      </c>
      <c r="P83" s="54">
        <f t="shared" ref="P83:P85" si="57">M83-J83</f>
        <v>0</v>
      </c>
      <c r="Q83" s="88">
        <f t="shared" ref="Q83:Q85" si="58">O83-L83</f>
        <v>-13.642276422764226</v>
      </c>
      <c r="R83" s="185">
        <f t="shared" ref="R83:R85" si="59">O83/L83</f>
        <v>0.83629268292682923</v>
      </c>
      <c r="S83" s="943">
        <f>R95</f>
        <v>0.86515709156427822</v>
      </c>
      <c r="T83" s="50">
        <v>0.33333333333333331</v>
      </c>
      <c r="U83" s="50">
        <v>0.39027777777777778</v>
      </c>
      <c r="V83" s="621">
        <v>5</v>
      </c>
      <c r="W83" s="631">
        <f t="shared" ref="W83:W93" si="60">(U83-T83)*24*60</f>
        <v>82.000000000000028</v>
      </c>
      <c r="X83" s="53"/>
      <c r="Y83" s="53"/>
      <c r="Z83" s="54"/>
      <c r="AA83" s="54"/>
      <c r="AB83" s="928"/>
      <c r="AC83" s="928"/>
      <c r="AD83" s="619"/>
      <c r="AE83" s="619"/>
      <c r="AF83" s="48">
        <f t="shared" ref="AF83:AF173" si="61">N83-K83</f>
        <v>-245.56097560975627</v>
      </c>
      <c r="AG83" s="623">
        <f t="shared" ref="AG83:AG173" si="62">N83/K83</f>
        <v>0.83629268292682912</v>
      </c>
      <c r="AH83" s="943">
        <f>AG95</f>
        <v>0.86454760529992647</v>
      </c>
    </row>
    <row r="84" spans="1:34" ht="19.2" customHeight="1">
      <c r="A84" s="952"/>
      <c r="B84" s="110" t="s">
        <v>101</v>
      </c>
      <c r="C84" s="627"/>
      <c r="D84" s="186" t="s">
        <v>154</v>
      </c>
      <c r="E84" s="43"/>
      <c r="F84" s="280">
        <v>61.02</v>
      </c>
      <c r="G84" s="44">
        <v>2573</v>
      </c>
      <c r="H84" s="84">
        <f t="shared" si="54"/>
        <v>157004.46000000002</v>
      </c>
      <c r="I84" s="621"/>
      <c r="J84" s="87">
        <v>16</v>
      </c>
      <c r="K84" s="57">
        <v>1440</v>
      </c>
      <c r="L84" s="86">
        <v>90</v>
      </c>
      <c r="M84" s="629">
        <v>16</v>
      </c>
      <c r="N84" s="57">
        <f t="shared" si="55"/>
        <v>1330.8620689655174</v>
      </c>
      <c r="O84" s="183">
        <f t="shared" si="56"/>
        <v>83.17887931034484</v>
      </c>
      <c r="P84" s="54">
        <f t="shared" si="57"/>
        <v>0</v>
      </c>
      <c r="Q84" s="88">
        <f t="shared" si="58"/>
        <v>-6.8211206896551602</v>
      </c>
      <c r="R84" s="185">
        <f t="shared" si="59"/>
        <v>0.92420977011494265</v>
      </c>
      <c r="S84" s="943"/>
      <c r="T84" s="50">
        <v>0.40486111111111112</v>
      </c>
      <c r="U84" s="50">
        <v>0.48541666666666666</v>
      </c>
      <c r="V84" s="621">
        <v>21</v>
      </c>
      <c r="W84" s="631">
        <f t="shared" si="60"/>
        <v>115.99999999999999</v>
      </c>
      <c r="X84" s="53">
        <v>0.39444444444444443</v>
      </c>
      <c r="Y84" s="53">
        <v>0.40416666666666662</v>
      </c>
      <c r="Z84" s="54"/>
      <c r="AA84" s="54"/>
      <c r="AB84" s="928"/>
      <c r="AC84" s="928"/>
      <c r="AD84" s="619"/>
      <c r="AE84" s="619"/>
      <c r="AF84" s="48">
        <f t="shared" si="61"/>
        <v>-109.13793103448256</v>
      </c>
      <c r="AG84" s="623">
        <f t="shared" si="62"/>
        <v>0.92420977011494265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2050</v>
      </c>
      <c r="H85" s="84">
        <f t="shared" si="54"/>
        <v>125234.5</v>
      </c>
      <c r="I85" s="621"/>
      <c r="J85" s="87">
        <v>17</v>
      </c>
      <c r="K85" s="57">
        <v>1440</v>
      </c>
      <c r="L85" s="86">
        <v>84.705882352941174</v>
      </c>
      <c r="M85" s="629">
        <v>17</v>
      </c>
      <c r="N85" s="57">
        <f t="shared" si="55"/>
        <v>1268.0412371134014</v>
      </c>
      <c r="O85" s="183">
        <f t="shared" si="56"/>
        <v>74.590661006670672</v>
      </c>
      <c r="P85" s="54">
        <f t="shared" si="57"/>
        <v>0</v>
      </c>
      <c r="Q85" s="88">
        <f t="shared" si="58"/>
        <v>-10.115221346270502</v>
      </c>
      <c r="R85" s="185">
        <f t="shared" si="59"/>
        <v>0.88058419243986208</v>
      </c>
      <c r="S85" s="943"/>
      <c r="T85" s="50">
        <v>0.48958333333333331</v>
      </c>
      <c r="U85" s="50">
        <v>0.55694444444444446</v>
      </c>
      <c r="V85" s="621">
        <v>6</v>
      </c>
      <c r="W85" s="631">
        <f t="shared" si="60"/>
        <v>97.000000000000057</v>
      </c>
      <c r="X85" s="53"/>
      <c r="Y85" s="53"/>
      <c r="Z85" s="54"/>
      <c r="AA85" s="54"/>
      <c r="AB85" s="928"/>
      <c r="AC85" s="928"/>
      <c r="AD85" s="619">
        <v>1</v>
      </c>
      <c r="AE85" s="619"/>
      <c r="AF85" s="48">
        <f t="shared" si="61"/>
        <v>-171.95876288659861</v>
      </c>
      <c r="AG85" s="623">
        <f t="shared" si="62"/>
        <v>0.88058419243986208</v>
      </c>
      <c r="AH85" s="943"/>
    </row>
    <row r="86" spans="1:34" ht="19.2" customHeight="1">
      <c r="A86" s="952"/>
      <c r="B86" s="110" t="s">
        <v>102</v>
      </c>
      <c r="C86" s="97"/>
      <c r="D86" s="186" t="s">
        <v>164</v>
      </c>
      <c r="E86" s="43"/>
      <c r="F86" s="280">
        <v>50.67</v>
      </c>
      <c r="G86" s="44">
        <v>1135.2</v>
      </c>
      <c r="H86" s="84">
        <f t="shared" si="54"/>
        <v>57520.584000000003</v>
      </c>
      <c r="I86" s="621">
        <v>1</v>
      </c>
      <c r="J86" s="87">
        <v>19</v>
      </c>
      <c r="K86" s="57">
        <v>1500</v>
      </c>
      <c r="L86" s="86">
        <v>78.94736842105263</v>
      </c>
      <c r="M86" s="629">
        <v>19</v>
      </c>
      <c r="N86" s="57">
        <f t="shared" si="55"/>
        <v>1309.8461538461545</v>
      </c>
      <c r="O86" s="183">
        <f t="shared" si="56"/>
        <v>68.93927125506076</v>
      </c>
      <c r="P86" s="54">
        <f>M86-J86</f>
        <v>0</v>
      </c>
      <c r="Q86" s="88">
        <f>O86-L86</f>
        <v>-10.00809716599187</v>
      </c>
      <c r="R86" s="185">
        <f>O86/L86</f>
        <v>0.87323076923076959</v>
      </c>
      <c r="S86" s="943"/>
      <c r="T86" s="50">
        <v>0.59791666666666665</v>
      </c>
      <c r="U86" s="50">
        <v>0.63402777777777775</v>
      </c>
      <c r="V86" s="621">
        <v>6</v>
      </c>
      <c r="W86" s="631">
        <f t="shared" si="60"/>
        <v>51.999999999999972</v>
      </c>
      <c r="X86" s="53"/>
      <c r="Y86" s="53"/>
      <c r="Z86" s="54"/>
      <c r="AA86" s="54"/>
      <c r="AB86" s="928"/>
      <c r="AC86" s="928"/>
      <c r="AD86" s="619"/>
      <c r="AE86" s="619"/>
      <c r="AF86" s="48">
        <f>N86-K86</f>
        <v>-190.15384615384551</v>
      </c>
      <c r="AG86" s="623">
        <f>N86/K86</f>
        <v>0.8732307692307697</v>
      </c>
      <c r="AH86" s="943"/>
    </row>
    <row r="87" spans="1:34" ht="19.2" customHeight="1">
      <c r="A87" s="952"/>
      <c r="B87" s="110" t="s">
        <v>102</v>
      </c>
      <c r="C87" s="97"/>
      <c r="D87" s="186" t="s">
        <v>187</v>
      </c>
      <c r="E87" s="43"/>
      <c r="F87" s="280">
        <v>53.27</v>
      </c>
      <c r="G87" s="44">
        <v>1067.3999999999999</v>
      </c>
      <c r="H87" s="84">
        <f t="shared" si="54"/>
        <v>56860.397999999994</v>
      </c>
      <c r="I87" s="621">
        <v>1</v>
      </c>
      <c r="J87" s="87">
        <v>17</v>
      </c>
      <c r="K87" s="57">
        <v>1565</v>
      </c>
      <c r="L87" s="86">
        <v>92.058823529411768</v>
      </c>
      <c r="M87" s="629">
        <v>17</v>
      </c>
      <c r="N87" s="57">
        <f t="shared" si="55"/>
        <v>1255.7647058823534</v>
      </c>
      <c r="O87" s="183">
        <f t="shared" si="56"/>
        <v>73.86851211072667</v>
      </c>
      <c r="P87" s="54">
        <f>M87-J87</f>
        <v>0</v>
      </c>
      <c r="Q87" s="88">
        <f>O87-L87</f>
        <v>-18.190311418685098</v>
      </c>
      <c r="R87" s="185">
        <f>O87/L87</f>
        <v>0.80240556286412357</v>
      </c>
      <c r="S87" s="943"/>
      <c r="T87" s="50">
        <v>0.63888888888888884</v>
      </c>
      <c r="U87" s="50">
        <v>0.67430555555555549</v>
      </c>
      <c r="V87" s="621">
        <v>7</v>
      </c>
      <c r="W87" s="631">
        <f t="shared" si="60"/>
        <v>50.999999999999979</v>
      </c>
      <c r="X87" s="53"/>
      <c r="Y87" s="53"/>
      <c r="Z87" s="54"/>
      <c r="AA87" s="54"/>
      <c r="AB87" s="928"/>
      <c r="AC87" s="928"/>
      <c r="AD87" s="619"/>
      <c r="AE87" s="619"/>
      <c r="AF87" s="48">
        <f>N87-K87</f>
        <v>-309.23529411764662</v>
      </c>
      <c r="AG87" s="623">
        <f>N87/K87</f>
        <v>0.80240556286412357</v>
      </c>
      <c r="AH87" s="943"/>
    </row>
    <row r="88" spans="1:34" ht="19.2" customHeight="1">
      <c r="A88" s="952"/>
      <c r="B88" s="110" t="s">
        <v>102</v>
      </c>
      <c r="C88" s="627"/>
      <c r="D88" s="42" t="s">
        <v>149</v>
      </c>
      <c r="E88" s="43"/>
      <c r="F88" s="280">
        <v>49.91</v>
      </c>
      <c r="G88" s="57">
        <v>1210.2</v>
      </c>
      <c r="H88" s="84">
        <f t="shared" si="54"/>
        <v>60401.081999999995</v>
      </c>
      <c r="I88" s="621">
        <v>1</v>
      </c>
      <c r="J88" s="87">
        <v>17</v>
      </c>
      <c r="K88" s="57">
        <v>1565</v>
      </c>
      <c r="L88" s="86">
        <v>92.058823529411768</v>
      </c>
      <c r="M88" s="629">
        <v>17</v>
      </c>
      <c r="N88" s="57">
        <f t="shared" si="55"/>
        <v>1370.0377358490573</v>
      </c>
      <c r="O88" s="183">
        <f t="shared" si="56"/>
        <v>80.590455049944552</v>
      </c>
      <c r="P88" s="54">
        <f t="shared" ref="P88:P89" si="63">M88-J88</f>
        <v>0</v>
      </c>
      <c r="Q88" s="88">
        <f t="shared" ref="Q88:Q89" si="64">O88-L88</f>
        <v>-11.468368479467216</v>
      </c>
      <c r="R88" s="185">
        <f t="shared" ref="R88:R89" si="65">O88/L88</f>
        <v>0.87542347338597915</v>
      </c>
      <c r="S88" s="943"/>
      <c r="T88" s="50">
        <v>0.68958333333333321</v>
      </c>
      <c r="U88" s="50">
        <v>0.72638888888888875</v>
      </c>
      <c r="V88" s="621">
        <v>22</v>
      </c>
      <c r="W88" s="631">
        <f t="shared" si="60"/>
        <v>52.999999999999972</v>
      </c>
      <c r="X88" s="53">
        <v>0.6791666666666667</v>
      </c>
      <c r="Y88" s="53">
        <v>0.68888888888888899</v>
      </c>
      <c r="Z88" s="54"/>
      <c r="AA88" s="54"/>
      <c r="AB88" s="928"/>
      <c r="AC88" s="928"/>
      <c r="AD88" s="619"/>
      <c r="AE88" s="619"/>
      <c r="AF88" s="48">
        <f>N88-K88</f>
        <v>-194.9622641509427</v>
      </c>
      <c r="AG88" s="623">
        <f>N88/K88</f>
        <v>0.87542347338597915</v>
      </c>
      <c r="AH88" s="943"/>
    </row>
    <row r="89" spans="1:34" ht="19.2" customHeight="1">
      <c r="A89" s="952"/>
      <c r="B89" s="110" t="s">
        <v>102</v>
      </c>
      <c r="C89" s="627"/>
      <c r="D89" s="42" t="s">
        <v>174</v>
      </c>
      <c r="E89" s="43"/>
      <c r="F89" s="280">
        <v>49.91</v>
      </c>
      <c r="G89" s="114">
        <v>676.8</v>
      </c>
      <c r="H89" s="84">
        <f t="shared" si="54"/>
        <v>33779.087999999996</v>
      </c>
      <c r="I89" s="621">
        <v>1</v>
      </c>
      <c r="J89" s="87">
        <v>17</v>
      </c>
      <c r="K89" s="57">
        <v>1565</v>
      </c>
      <c r="L89" s="86">
        <v>92.058823529411768</v>
      </c>
      <c r="M89" s="629">
        <v>17</v>
      </c>
      <c r="N89" s="57">
        <f t="shared" si="55"/>
        <v>1353.5999999999976</v>
      </c>
      <c r="O89" s="183">
        <f t="shared" si="56"/>
        <v>79.623529411764565</v>
      </c>
      <c r="P89" s="54">
        <f t="shared" si="63"/>
        <v>0</v>
      </c>
      <c r="Q89" s="88">
        <f t="shared" si="64"/>
        <v>-12.435294117647203</v>
      </c>
      <c r="R89" s="185">
        <f t="shared" si="65"/>
        <v>0.86492012779552563</v>
      </c>
      <c r="S89" s="943"/>
      <c r="T89" s="50">
        <v>0.73124999999999984</v>
      </c>
      <c r="U89" s="50">
        <v>0.75208333333333321</v>
      </c>
      <c r="V89" s="621">
        <v>7</v>
      </c>
      <c r="W89" s="631">
        <f t="shared" si="60"/>
        <v>30.000000000000053</v>
      </c>
      <c r="X89" s="53"/>
      <c r="Y89" s="53"/>
      <c r="Z89" s="54"/>
      <c r="AA89" s="54"/>
      <c r="AB89" s="928"/>
      <c r="AC89" s="928"/>
      <c r="AD89" s="619"/>
      <c r="AE89" s="619"/>
      <c r="AF89" s="48">
        <f>N89-K89</f>
        <v>-211.40000000000236</v>
      </c>
      <c r="AG89" s="623">
        <f>N89/K89</f>
        <v>0.86492012779552563</v>
      </c>
      <c r="AH89" s="943"/>
    </row>
    <row r="90" spans="1:34" ht="19.2" customHeight="1">
      <c r="A90" s="952"/>
      <c r="B90" s="110">
        <v>0</v>
      </c>
      <c r="C90" s="62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29"/>
      <c r="N90" s="57"/>
      <c r="O90" s="183"/>
      <c r="P90" s="54"/>
      <c r="Q90" s="88"/>
      <c r="R90" s="185"/>
      <c r="S90" s="943"/>
      <c r="T90" s="50"/>
      <c r="U90" s="50"/>
      <c r="V90" s="621" t="s">
        <v>15</v>
      </c>
      <c r="W90" s="631">
        <f t="shared" si="60"/>
        <v>0</v>
      </c>
      <c r="X90" s="188"/>
      <c r="Y90" s="188"/>
      <c r="Z90" s="54"/>
      <c r="AA90" s="54"/>
      <c r="AB90" s="928"/>
      <c r="AC90" s="928"/>
      <c r="AD90" s="619"/>
      <c r="AE90" s="619"/>
      <c r="AF90" s="48">
        <f t="shared" si="61"/>
        <v>0</v>
      </c>
      <c r="AG90" s="623" t="e">
        <f t="shared" si="62"/>
        <v>#DIV/0!</v>
      </c>
      <c r="AH90" s="943"/>
    </row>
    <row r="91" spans="1:34" ht="19.2" customHeight="1">
      <c r="A91" s="952"/>
      <c r="B91" s="110">
        <v>0</v>
      </c>
      <c r="C91" s="62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29"/>
      <c r="N91" s="57"/>
      <c r="O91" s="183"/>
      <c r="P91" s="54"/>
      <c r="Q91" s="88"/>
      <c r="R91" s="185"/>
      <c r="S91" s="944"/>
      <c r="T91" s="50"/>
      <c r="U91" s="50"/>
      <c r="V91" s="621"/>
      <c r="W91" s="631">
        <f t="shared" si="60"/>
        <v>0</v>
      </c>
      <c r="X91" s="115"/>
      <c r="Y91" s="115"/>
      <c r="Z91" s="54"/>
      <c r="AA91" s="54"/>
      <c r="AB91" s="928"/>
      <c r="AC91" s="928"/>
      <c r="AD91" s="619"/>
      <c r="AE91" s="619"/>
      <c r="AF91" s="48">
        <f t="shared" si="61"/>
        <v>0</v>
      </c>
      <c r="AG91" s="623" t="e">
        <f t="shared" si="62"/>
        <v>#DIV/0!</v>
      </c>
      <c r="AH91" s="944"/>
    </row>
    <row r="92" spans="1:34" ht="19.2" customHeight="1">
      <c r="A92" s="952"/>
      <c r="B92" s="110">
        <v>0</v>
      </c>
      <c r="C92" s="62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621"/>
      <c r="W92" s="631">
        <f t="shared" si="60"/>
        <v>0</v>
      </c>
      <c r="X92" s="180"/>
      <c r="Y92" s="180"/>
      <c r="Z92" s="124"/>
      <c r="AA92" s="124"/>
      <c r="AB92" s="928"/>
      <c r="AC92" s="928"/>
      <c r="AD92" s="619"/>
      <c r="AE92" s="619"/>
      <c r="AF92" s="48">
        <f t="shared" si="61"/>
        <v>0</v>
      </c>
      <c r="AG92" s="623" t="e">
        <f t="shared" si="62"/>
        <v>#DIV/0!</v>
      </c>
      <c r="AH92" s="944"/>
    </row>
    <row r="93" spans="1:34" ht="19.2" customHeight="1">
      <c r="A93" s="952"/>
      <c r="B93" s="63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29"/>
      <c r="N93" s="57"/>
      <c r="O93" s="86"/>
      <c r="P93" s="54"/>
      <c r="Q93" s="88"/>
      <c r="R93" s="620"/>
      <c r="S93" s="953"/>
      <c r="T93" s="63"/>
      <c r="U93" s="63"/>
      <c r="V93" s="633"/>
      <c r="W93" s="631">
        <f t="shared" si="60"/>
        <v>0</v>
      </c>
      <c r="X93" s="194"/>
      <c r="Y93" s="194"/>
      <c r="Z93" s="124"/>
      <c r="AA93" s="124"/>
      <c r="AB93" s="928"/>
      <c r="AC93" s="928"/>
      <c r="AD93" s="619"/>
      <c r="AE93" s="619"/>
      <c r="AF93" s="48">
        <f t="shared" si="61"/>
        <v>0</v>
      </c>
      <c r="AG93" s="623" t="e">
        <f t="shared" si="62"/>
        <v>#DIV/0!</v>
      </c>
      <c r="AH93" s="944"/>
    </row>
    <row r="94" spans="1:34" ht="19.2" customHeight="1">
      <c r="A94" s="952"/>
      <c r="B94" s="63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20"/>
      <c r="S94" s="953"/>
      <c r="T94" s="63"/>
      <c r="U94" s="63"/>
      <c r="V94" s="633"/>
      <c r="W94" s="631">
        <f>(U94-T94)*24*60</f>
        <v>0</v>
      </c>
      <c r="X94" s="194"/>
      <c r="Y94" s="194"/>
      <c r="Z94" s="124"/>
      <c r="AA94" s="124"/>
      <c r="AB94" s="928"/>
      <c r="AC94" s="928"/>
      <c r="AD94" s="619"/>
      <c r="AE94" s="619"/>
      <c r="AF94" s="48">
        <f t="shared" si="61"/>
        <v>0</v>
      </c>
      <c r="AG94" s="623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234</v>
      </c>
      <c r="D95" s="924" t="s">
        <v>221</v>
      </c>
      <c r="E95" s="924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66">AVERAGE(M83:M94)</f>
        <v>17.285714285714285</v>
      </c>
      <c r="N95" s="199">
        <f t="shared" si="66"/>
        <v>1306.0844180066747</v>
      </c>
      <c r="O95" s="200">
        <f t="shared" si="66"/>
        <v>75.783195007868741</v>
      </c>
      <c r="P95" s="201">
        <f>M95-J95</f>
        <v>0</v>
      </c>
      <c r="Q95" s="202">
        <f t="shared" ref="Q95:Q101" si="67">O95-L95</f>
        <v>-11.811527091497311</v>
      </c>
      <c r="R95" s="203">
        <f>O95/L95</f>
        <v>0.86515709156427822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0</v>
      </c>
      <c r="AF95" s="65">
        <f t="shared" si="61"/>
        <v>-204.62986770761108</v>
      </c>
      <c r="AG95" s="624">
        <f t="shared" si="62"/>
        <v>0.86454760529992647</v>
      </c>
      <c r="AH95" s="944"/>
    </row>
    <row r="96" spans="1:34" ht="19.2" customHeight="1">
      <c r="A96" s="954" t="s">
        <v>235</v>
      </c>
      <c r="B96" s="621" t="s">
        <v>103</v>
      </c>
      <c r="C96" s="97"/>
      <c r="D96" s="42" t="s">
        <v>169</v>
      </c>
      <c r="E96" s="43"/>
      <c r="F96" s="273">
        <v>29.46</v>
      </c>
      <c r="G96" s="44">
        <v>1331</v>
      </c>
      <c r="H96" s="45">
        <f t="shared" ref="H96:H105" si="68">F96*G96</f>
        <v>39211.26</v>
      </c>
      <c r="I96" s="621"/>
      <c r="J96" s="46">
        <v>16</v>
      </c>
      <c r="K96" s="44">
        <v>1385</v>
      </c>
      <c r="L96" s="47">
        <v>86.5625</v>
      </c>
      <c r="M96" s="632">
        <v>16</v>
      </c>
      <c r="N96" s="44">
        <f t="shared" ref="N96:N101" si="69">G96/W96*60</f>
        <v>1109.166666666667</v>
      </c>
      <c r="O96" s="47">
        <f t="shared" ref="O96:O101" si="70">N96/M96</f>
        <v>69.322916666666686</v>
      </c>
      <c r="P96" s="48">
        <f t="shared" ref="P96:P101" si="71">M96-J96</f>
        <v>0</v>
      </c>
      <c r="Q96" s="49">
        <f t="shared" si="67"/>
        <v>-17.239583333333314</v>
      </c>
      <c r="R96" s="623">
        <f t="shared" ref="R96:R101" si="72">O96/L96</f>
        <v>0.8008423586040917</v>
      </c>
      <c r="S96" s="943">
        <f>R108</f>
        <v>0.85529897794127119</v>
      </c>
      <c r="T96" s="89">
        <v>0.33333333333333331</v>
      </c>
      <c r="U96" s="89">
        <v>0.3833333333333333</v>
      </c>
      <c r="V96" s="619">
        <v>5</v>
      </c>
      <c r="W96" s="90">
        <f t="shared" ref="W96:W133" si="73">(U96-T96)*24*60</f>
        <v>71.999999999999986</v>
      </c>
      <c r="X96" s="96"/>
      <c r="Y96" s="96"/>
      <c r="Z96" s="54"/>
      <c r="AA96" s="54"/>
      <c r="AB96" s="928"/>
      <c r="AC96" s="928"/>
      <c r="AD96" s="619"/>
      <c r="AE96" s="619"/>
      <c r="AF96" s="54">
        <f t="shared" si="61"/>
        <v>-275.83333333333303</v>
      </c>
      <c r="AG96" s="620">
        <f t="shared" si="62"/>
        <v>0.8008423586040917</v>
      </c>
      <c r="AH96" s="927">
        <f>AG108</f>
        <v>0.85807569629579639</v>
      </c>
    </row>
    <row r="97" spans="1:34" s="212" customFormat="1" ht="19.2" customHeight="1">
      <c r="A97" s="954"/>
      <c r="B97" s="621" t="s">
        <v>103</v>
      </c>
      <c r="C97" s="204"/>
      <c r="D97" s="205" t="s">
        <v>63</v>
      </c>
      <c r="E97" s="56"/>
      <c r="F97" s="284">
        <v>29.113149847094796</v>
      </c>
      <c r="G97" s="206">
        <v>3676</v>
      </c>
      <c r="H97" s="207">
        <f t="shared" si="68"/>
        <v>107019.93883792048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1328.6746987951797</v>
      </c>
      <c r="O97" s="47">
        <f t="shared" si="70"/>
        <v>66.433734939758978</v>
      </c>
      <c r="P97" s="48">
        <f t="shared" si="71"/>
        <v>0</v>
      </c>
      <c r="Q97" s="49">
        <f t="shared" si="67"/>
        <v>-2.8162650602410224</v>
      </c>
      <c r="R97" s="623">
        <f t="shared" si="72"/>
        <v>0.95933191248749428</v>
      </c>
      <c r="S97" s="943"/>
      <c r="T97" s="208">
        <v>0.39861111111111108</v>
      </c>
      <c r="U97" s="208">
        <v>0.51388888888888895</v>
      </c>
      <c r="V97" s="209">
        <v>22</v>
      </c>
      <c r="W97" s="90">
        <f t="shared" si="73"/>
        <v>166.00000000000014</v>
      </c>
      <c r="X97" s="53">
        <v>0.38750000000000001</v>
      </c>
      <c r="Y97" s="53">
        <v>0.3972222222222222</v>
      </c>
      <c r="Z97" s="54"/>
      <c r="AA97" s="54"/>
      <c r="AB97" s="928"/>
      <c r="AC97" s="928"/>
      <c r="AD97" s="209"/>
      <c r="AE97" s="209"/>
      <c r="AF97" s="210">
        <f t="shared" si="61"/>
        <v>-56.325301204820335</v>
      </c>
      <c r="AG97" s="211">
        <f t="shared" si="62"/>
        <v>0.95933191248749439</v>
      </c>
      <c r="AH97" s="927"/>
    </row>
    <row r="98" spans="1:34" s="215" customFormat="1" ht="19.2" customHeight="1">
      <c r="A98" s="954"/>
      <c r="B98" s="621" t="s">
        <v>101</v>
      </c>
      <c r="C98" s="55"/>
      <c r="D98" s="42" t="s">
        <v>58</v>
      </c>
      <c r="E98" s="83"/>
      <c r="F98" s="284">
        <v>59.54</v>
      </c>
      <c r="G98" s="57">
        <v>1514</v>
      </c>
      <c r="H98" s="207">
        <f t="shared" si="68"/>
        <v>90143.56</v>
      </c>
      <c r="I98" s="61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1211.1999999999989</v>
      </c>
      <c r="O98" s="47">
        <f t="shared" si="70"/>
        <v>67.288888888888835</v>
      </c>
      <c r="P98" s="48">
        <f t="shared" si="71"/>
        <v>0</v>
      </c>
      <c r="Q98" s="49">
        <f t="shared" si="67"/>
        <v>-9.6555555555556083</v>
      </c>
      <c r="R98" s="623">
        <f t="shared" si="72"/>
        <v>0.87451263537906065</v>
      </c>
      <c r="S98" s="943"/>
      <c r="T98" s="89">
        <v>0.54999999999999993</v>
      </c>
      <c r="U98" s="89">
        <v>0.6020833333333333</v>
      </c>
      <c r="V98" s="619">
        <v>6</v>
      </c>
      <c r="W98" s="90">
        <f t="shared" si="73"/>
        <v>75.000000000000057</v>
      </c>
      <c r="X98" s="213"/>
      <c r="Y98" s="213"/>
      <c r="Z98" s="214"/>
      <c r="AA98" s="214"/>
      <c r="AB98" s="928"/>
      <c r="AC98" s="928"/>
      <c r="AD98" s="619"/>
      <c r="AE98" s="619"/>
      <c r="AF98" s="54">
        <f t="shared" si="61"/>
        <v>-173.80000000000109</v>
      </c>
      <c r="AG98" s="620">
        <f t="shared" si="62"/>
        <v>0.87451263537906054</v>
      </c>
      <c r="AH98" s="927"/>
    </row>
    <row r="99" spans="1:34" ht="19.2" customHeight="1">
      <c r="A99" s="954"/>
      <c r="B99" s="621" t="s">
        <v>105</v>
      </c>
      <c r="C99" s="81"/>
      <c r="D99" s="82" t="s">
        <v>177</v>
      </c>
      <c r="E99" s="83"/>
      <c r="F99" s="284">
        <v>51.44</v>
      </c>
      <c r="G99" s="57">
        <v>1317</v>
      </c>
      <c r="H99" s="207">
        <f t="shared" si="68"/>
        <v>67746.48</v>
      </c>
      <c r="I99" s="619"/>
      <c r="J99" s="46">
        <v>20</v>
      </c>
      <c r="K99" s="44">
        <v>1440</v>
      </c>
      <c r="L99" s="47">
        <v>72</v>
      </c>
      <c r="M99" s="632">
        <v>20</v>
      </c>
      <c r="N99" s="44">
        <f t="shared" si="69"/>
        <v>1254.2857142857156</v>
      </c>
      <c r="O99" s="47">
        <f t="shared" si="70"/>
        <v>62.714285714285779</v>
      </c>
      <c r="P99" s="48">
        <f t="shared" si="71"/>
        <v>0</v>
      </c>
      <c r="Q99" s="49">
        <f t="shared" si="67"/>
        <v>-9.2857142857142208</v>
      </c>
      <c r="R99" s="623">
        <f t="shared" si="72"/>
        <v>0.87103174603174693</v>
      </c>
      <c r="S99" s="943"/>
      <c r="T99" s="89">
        <v>0.6069444444444444</v>
      </c>
      <c r="U99" s="89">
        <v>0.65069444444444435</v>
      </c>
      <c r="V99" s="619">
        <v>7</v>
      </c>
      <c r="W99" s="90">
        <f t="shared" si="73"/>
        <v>62.999999999999936</v>
      </c>
      <c r="X99" s="180"/>
      <c r="Y99" s="180"/>
      <c r="Z99" s="124"/>
      <c r="AA99" s="124"/>
      <c r="AB99" s="928"/>
      <c r="AC99" s="928"/>
      <c r="AD99" s="619">
        <v>1</v>
      </c>
      <c r="AE99" s="619"/>
      <c r="AF99" s="210">
        <f t="shared" si="61"/>
        <v>-185.71428571428442</v>
      </c>
      <c r="AG99" s="211">
        <f t="shared" si="62"/>
        <v>0.87103174603174693</v>
      </c>
      <c r="AH99" s="927"/>
    </row>
    <row r="100" spans="1:34" s="215" customFormat="1" ht="19.2" customHeight="1">
      <c r="A100" s="954"/>
      <c r="B100" s="621" t="s">
        <v>101</v>
      </c>
      <c r="C100" s="55"/>
      <c r="D100" s="42" t="s">
        <v>69</v>
      </c>
      <c r="E100" s="83"/>
      <c r="F100" s="284">
        <v>53.36</v>
      </c>
      <c r="G100" s="57">
        <v>2296</v>
      </c>
      <c r="H100" s="207">
        <f t="shared" si="68"/>
        <v>122514.56</v>
      </c>
      <c r="I100" s="619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1363.9603960396046</v>
      </c>
      <c r="O100" s="47">
        <f t="shared" si="70"/>
        <v>71.787389265242339</v>
      </c>
      <c r="P100" s="48">
        <f t="shared" si="71"/>
        <v>0</v>
      </c>
      <c r="Q100" s="49">
        <f t="shared" si="67"/>
        <v>-14.317873892652401</v>
      </c>
      <c r="R100" s="623">
        <f t="shared" si="72"/>
        <v>0.83371662349609066</v>
      </c>
      <c r="S100" s="943"/>
      <c r="T100" s="208">
        <v>0.66527777777777763</v>
      </c>
      <c r="U100" s="208">
        <v>0.7354166666666665</v>
      </c>
      <c r="V100" s="209">
        <v>21</v>
      </c>
      <c r="W100" s="90">
        <f t="shared" si="73"/>
        <v>100.99999999999996</v>
      </c>
      <c r="X100" s="216">
        <v>0.65555555555555556</v>
      </c>
      <c r="Y100" s="216">
        <v>0.66388888888888886</v>
      </c>
      <c r="Z100" s="214"/>
      <c r="AA100" s="214"/>
      <c r="AB100" s="928"/>
      <c r="AC100" s="928"/>
      <c r="AD100" s="619"/>
      <c r="AE100" s="619"/>
      <c r="AF100" s="54">
        <f t="shared" si="61"/>
        <v>-272.03960396039543</v>
      </c>
      <c r="AG100" s="620">
        <f t="shared" si="62"/>
        <v>0.83371662349609077</v>
      </c>
      <c r="AH100" s="927"/>
    </row>
    <row r="101" spans="1:34" s="215" customFormat="1" ht="19.2" customHeight="1">
      <c r="A101" s="954"/>
      <c r="B101" s="621" t="s">
        <v>105</v>
      </c>
      <c r="C101" s="55"/>
      <c r="D101" s="82" t="s">
        <v>75</v>
      </c>
      <c r="E101" s="83"/>
      <c r="F101" s="284">
        <v>56.43</v>
      </c>
      <c r="G101" s="57">
        <v>428.6</v>
      </c>
      <c r="H101" s="207">
        <f t="shared" si="68"/>
        <v>24185.898000000001</v>
      </c>
      <c r="I101" s="619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9"/>
        <v>1224.571428571433</v>
      </c>
      <c r="O101" s="47">
        <f t="shared" si="70"/>
        <v>68.03174603174628</v>
      </c>
      <c r="P101" s="48">
        <f t="shared" si="71"/>
        <v>0</v>
      </c>
      <c r="Q101" s="49">
        <f t="shared" si="67"/>
        <v>-15.301587301587048</v>
      </c>
      <c r="R101" s="623">
        <f t="shared" si="72"/>
        <v>0.81638095238095543</v>
      </c>
      <c r="S101" s="943"/>
      <c r="T101" s="208">
        <v>0.73958333333333315</v>
      </c>
      <c r="U101" s="89">
        <v>0.75416666666666643</v>
      </c>
      <c r="V101" s="209">
        <v>6</v>
      </c>
      <c r="W101" s="90">
        <f t="shared" si="73"/>
        <v>20.999999999999925</v>
      </c>
      <c r="X101" s="217"/>
      <c r="Y101" s="217"/>
      <c r="Z101" s="214"/>
      <c r="AA101" s="214"/>
      <c r="AB101" s="928"/>
      <c r="AC101" s="928"/>
      <c r="AD101" s="619"/>
      <c r="AE101" s="619"/>
      <c r="AF101" s="210">
        <f t="shared" si="61"/>
        <v>-275.42857142856701</v>
      </c>
      <c r="AG101" s="211">
        <f t="shared" si="62"/>
        <v>0.81638095238095532</v>
      </c>
      <c r="AH101" s="927"/>
    </row>
    <row r="102" spans="1:34" s="215" customFormat="1" ht="19.2" customHeight="1">
      <c r="A102" s="954"/>
      <c r="B102" s="62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21"/>
      <c r="J102" s="46"/>
      <c r="K102" s="44"/>
      <c r="L102" s="47"/>
      <c r="M102" s="87"/>
      <c r="N102" s="44"/>
      <c r="O102" s="47"/>
      <c r="P102" s="48"/>
      <c r="Q102" s="49"/>
      <c r="R102" s="623"/>
      <c r="S102" s="94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928"/>
      <c r="AC102" s="928"/>
      <c r="AD102" s="619"/>
      <c r="AE102" s="619"/>
      <c r="AF102" s="54">
        <f t="shared" si="61"/>
        <v>0</v>
      </c>
      <c r="AG102" s="620" t="e">
        <f t="shared" si="62"/>
        <v>#DIV/0!</v>
      </c>
      <c r="AH102" s="927"/>
    </row>
    <row r="103" spans="1:34" s="215" customFormat="1" ht="19.2" customHeight="1">
      <c r="A103" s="954"/>
      <c r="B103" s="62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623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619"/>
      <c r="AE103" s="619"/>
      <c r="AF103" s="54">
        <f t="shared" si="61"/>
        <v>0</v>
      </c>
      <c r="AG103" s="620" t="e">
        <f t="shared" si="62"/>
        <v>#DIV/0!</v>
      </c>
      <c r="AH103" s="927"/>
    </row>
    <row r="104" spans="1:34" s="215" customFormat="1" ht="19.2" customHeight="1">
      <c r="A104" s="954"/>
      <c r="B104" s="62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23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619"/>
      <c r="AE104" s="619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62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23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619"/>
      <c r="AE105" s="619"/>
      <c r="AF105" s="54">
        <f t="shared" si="61"/>
        <v>0</v>
      </c>
      <c r="AG105" s="62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23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619"/>
      <c r="AE106" s="619"/>
      <c r="AF106" s="54">
        <f t="shared" si="61"/>
        <v>0</v>
      </c>
      <c r="AG106" s="62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2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619"/>
      <c r="AE107" s="619"/>
      <c r="AF107" s="214"/>
      <c r="AG107" s="620"/>
      <c r="AH107" s="927"/>
    </row>
    <row r="108" spans="1:34" ht="19.2" customHeight="1">
      <c r="A108" s="954"/>
      <c r="B108" s="110">
        <v>0</v>
      </c>
      <c r="C108" s="100" t="s">
        <v>236</v>
      </c>
      <c r="D108" s="924" t="s">
        <v>221</v>
      </c>
      <c r="E108" s="924"/>
      <c r="F108" s="285"/>
      <c r="G108" s="101"/>
      <c r="H108" s="102"/>
      <c r="I108" s="103"/>
      <c r="J108" s="101">
        <v>18.5</v>
      </c>
      <c r="K108" s="101">
        <v>1455.1666666666667</v>
      </c>
      <c r="L108" s="104">
        <v>79.032590155945414</v>
      </c>
      <c r="M108" s="101">
        <f t="shared" ref="M108:O108" si="74">AVERAGE(M96:M107)</f>
        <v>18.5</v>
      </c>
      <c r="N108" s="101">
        <f t="shared" si="74"/>
        <v>1248.6431507264331</v>
      </c>
      <c r="O108" s="104">
        <f t="shared" si="74"/>
        <v>67.596493584431485</v>
      </c>
      <c r="P108" s="54">
        <f t="shared" ref="P108:P116" si="75">M108-J108</f>
        <v>0</v>
      </c>
      <c r="Q108" s="88">
        <f t="shared" ref="Q108:Q116" si="76">O108-L108</f>
        <v>-11.436096571513929</v>
      </c>
      <c r="R108" s="105">
        <f t="shared" ref="R108:R116" si="77">O108/L108</f>
        <v>0.85529897794127119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1"/>
        <v>-206.52351594023366</v>
      </c>
      <c r="AG108" s="620">
        <f t="shared" si="62"/>
        <v>0.85807569629579639</v>
      </c>
      <c r="AH108" s="927"/>
    </row>
    <row r="109" spans="1:34" ht="19.2" customHeight="1">
      <c r="A109" s="945" t="s">
        <v>237</v>
      </c>
      <c r="B109" s="621" t="s">
        <v>104</v>
      </c>
      <c r="C109" s="627"/>
      <c r="D109" s="320" t="s">
        <v>176</v>
      </c>
      <c r="E109" s="43"/>
      <c r="F109" s="273">
        <v>29.965493443754308</v>
      </c>
      <c r="G109" s="44">
        <v>1919</v>
      </c>
      <c r="H109" s="45">
        <f t="shared" ref="H109:H119" si="78">F109*G109</f>
        <v>57503.78191856452</v>
      </c>
      <c r="I109" s="621"/>
      <c r="J109" s="46">
        <v>18</v>
      </c>
      <c r="K109" s="44">
        <v>1200</v>
      </c>
      <c r="L109" s="47">
        <v>66.666666666666671</v>
      </c>
      <c r="M109" s="632">
        <v>18</v>
      </c>
      <c r="N109" s="44">
        <f t="shared" ref="N109:N116" si="79">G109/W109*60</f>
        <v>1096.5714285714291</v>
      </c>
      <c r="O109" s="47">
        <f t="shared" ref="O109:O116" si="80">N109/M109</f>
        <v>60.920634920634953</v>
      </c>
      <c r="P109" s="48">
        <f t="shared" si="75"/>
        <v>0</v>
      </c>
      <c r="Q109" s="49">
        <f t="shared" si="76"/>
        <v>-5.7460317460317185</v>
      </c>
      <c r="R109" s="623">
        <f t="shared" si="77"/>
        <v>0.91380952380952418</v>
      </c>
      <c r="S109" s="948">
        <f>R121</f>
        <v>0.93578534589968265</v>
      </c>
      <c r="T109" s="223">
        <v>0.5</v>
      </c>
      <c r="U109" s="223">
        <v>0.57291666666666663</v>
      </c>
      <c r="V109" s="224">
        <v>5</v>
      </c>
      <c r="W109" s="631">
        <f t="shared" si="73"/>
        <v>104.99999999999994</v>
      </c>
      <c r="X109" s="53"/>
      <c r="Y109" s="53"/>
      <c r="Z109" s="54"/>
      <c r="AA109" s="54"/>
      <c r="AB109" s="928"/>
      <c r="AC109" s="928"/>
      <c r="AD109" s="619"/>
      <c r="AE109" s="619"/>
      <c r="AF109" s="48">
        <f t="shared" si="61"/>
        <v>-103.42857142857088</v>
      </c>
      <c r="AG109" s="125">
        <f t="shared" si="62"/>
        <v>0.91380952380952429</v>
      </c>
      <c r="AH109" s="927">
        <f>AG121</f>
        <v>0.92952546090068067</v>
      </c>
    </row>
    <row r="110" spans="1:34" ht="19.2" customHeight="1">
      <c r="A110" s="946"/>
      <c r="B110" s="621" t="s">
        <v>105</v>
      </c>
      <c r="C110" s="175"/>
      <c r="D110" s="42" t="s">
        <v>160</v>
      </c>
      <c r="E110" s="177"/>
      <c r="F110" s="273">
        <v>53.27</v>
      </c>
      <c r="G110" s="174">
        <v>1331</v>
      </c>
      <c r="H110" s="45">
        <f t="shared" si="78"/>
        <v>70902.37000000001</v>
      </c>
      <c r="I110" s="621"/>
      <c r="J110" s="46">
        <v>16</v>
      </c>
      <c r="K110" s="44">
        <v>1500</v>
      </c>
      <c r="L110" s="47">
        <v>93.75</v>
      </c>
      <c r="M110" s="632">
        <v>16</v>
      </c>
      <c r="N110" s="44">
        <f t="shared" si="79"/>
        <v>1401.0526315789484</v>
      </c>
      <c r="O110" s="47">
        <f t="shared" si="80"/>
        <v>87.565789473684276</v>
      </c>
      <c r="P110" s="48">
        <f t="shared" si="75"/>
        <v>0</v>
      </c>
      <c r="Q110" s="49">
        <f t="shared" si="76"/>
        <v>-6.1842105263157237</v>
      </c>
      <c r="R110" s="623">
        <f t="shared" si="77"/>
        <v>0.934035087719299</v>
      </c>
      <c r="S110" s="934"/>
      <c r="T110" s="223">
        <v>0.58819444444444435</v>
      </c>
      <c r="U110" s="223">
        <v>0.62777777777777766</v>
      </c>
      <c r="V110" s="224">
        <v>22</v>
      </c>
      <c r="W110" s="631">
        <f t="shared" si="73"/>
        <v>56.999999999999957</v>
      </c>
      <c r="X110" s="188">
        <v>0.57777777777777783</v>
      </c>
      <c r="Y110" s="188">
        <v>0.58750000000000002</v>
      </c>
      <c r="Z110" s="54"/>
      <c r="AA110" s="54"/>
      <c r="AB110" s="928"/>
      <c r="AC110" s="928"/>
      <c r="AD110" s="619"/>
      <c r="AE110" s="619"/>
      <c r="AF110" s="48">
        <f t="shared" si="61"/>
        <v>-98.947368421051578</v>
      </c>
      <c r="AG110" s="125">
        <f t="shared" si="62"/>
        <v>0.934035087719299</v>
      </c>
      <c r="AH110" s="927"/>
    </row>
    <row r="111" spans="1:34" ht="19.2" customHeight="1">
      <c r="A111" s="946"/>
      <c r="B111" s="621" t="s">
        <v>104</v>
      </c>
      <c r="C111" s="175"/>
      <c r="D111" s="176" t="s">
        <v>61</v>
      </c>
      <c r="E111" s="177"/>
      <c r="F111" s="273">
        <v>35.33</v>
      </c>
      <c r="G111" s="57">
        <v>676.9</v>
      </c>
      <c r="H111" s="45">
        <f t="shared" si="78"/>
        <v>23914.876999999997</v>
      </c>
      <c r="I111" s="619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2030.7000000000071</v>
      </c>
      <c r="O111" s="47">
        <f t="shared" si="80"/>
        <v>169.22500000000059</v>
      </c>
      <c r="P111" s="48">
        <f t="shared" si="75"/>
        <v>0</v>
      </c>
      <c r="Q111" s="49">
        <f t="shared" si="76"/>
        <v>-7.2749999999994088</v>
      </c>
      <c r="R111" s="623">
        <f t="shared" si="77"/>
        <v>0.95878186968838863</v>
      </c>
      <c r="S111" s="934"/>
      <c r="T111" s="223">
        <v>0.63263888888888875</v>
      </c>
      <c r="U111" s="223">
        <v>0.64652777777777759</v>
      </c>
      <c r="V111" s="224">
        <v>7</v>
      </c>
      <c r="W111" s="631">
        <f t="shared" si="73"/>
        <v>19.999999999999929</v>
      </c>
      <c r="X111" s="53"/>
      <c r="Y111" s="53"/>
      <c r="Z111" s="54"/>
      <c r="AA111" s="54"/>
      <c r="AB111" s="928"/>
      <c r="AC111" s="928"/>
      <c r="AD111" s="619"/>
      <c r="AE111" s="619"/>
      <c r="AF111" s="48">
        <f t="shared" si="61"/>
        <v>-87.299999999992906</v>
      </c>
      <c r="AG111" s="125">
        <f t="shared" si="62"/>
        <v>0.95878186968838863</v>
      </c>
      <c r="AH111" s="927"/>
    </row>
    <row r="112" spans="1:34" ht="19.2" customHeight="1">
      <c r="A112" s="946"/>
      <c r="B112" s="621" t="s">
        <v>104</v>
      </c>
      <c r="C112" s="175"/>
      <c r="D112" s="176" t="s">
        <v>87</v>
      </c>
      <c r="E112" s="83"/>
      <c r="F112" s="273">
        <v>34.229999999999997</v>
      </c>
      <c r="G112" s="57">
        <v>1247.3999999999999</v>
      </c>
      <c r="H112" s="45">
        <f t="shared" si="78"/>
        <v>42698.501999999993</v>
      </c>
      <c r="I112" s="619">
        <v>1</v>
      </c>
      <c r="J112" s="46">
        <v>13</v>
      </c>
      <c r="K112" s="44">
        <v>2250</v>
      </c>
      <c r="L112" s="47">
        <v>173.07692307692307</v>
      </c>
      <c r="M112" s="632">
        <v>13</v>
      </c>
      <c r="N112" s="44">
        <f t="shared" si="79"/>
        <v>2201.2941176470558</v>
      </c>
      <c r="O112" s="47">
        <f t="shared" si="80"/>
        <v>169.33031674208121</v>
      </c>
      <c r="P112" s="48">
        <f t="shared" si="75"/>
        <v>0</v>
      </c>
      <c r="Q112" s="49">
        <f t="shared" si="76"/>
        <v>-3.7466063348418572</v>
      </c>
      <c r="R112" s="623">
        <f t="shared" si="77"/>
        <v>0.97835294117646932</v>
      </c>
      <c r="S112" s="934"/>
      <c r="T112" s="223">
        <v>0.65069444444444424</v>
      </c>
      <c r="U112" s="223">
        <v>0.67430555555555538</v>
      </c>
      <c r="V112" s="224">
        <v>6</v>
      </c>
      <c r="W112" s="631">
        <f t="shared" si="73"/>
        <v>34.000000000000043</v>
      </c>
      <c r="X112" s="213"/>
      <c r="Y112" s="213"/>
      <c r="Z112" s="54"/>
      <c r="AA112" s="54"/>
      <c r="AB112" s="928"/>
      <c r="AC112" s="928"/>
      <c r="AD112" s="619"/>
      <c r="AE112" s="619"/>
      <c r="AF112" s="48">
        <f t="shared" si="61"/>
        <v>-48.705882352944172</v>
      </c>
      <c r="AG112" s="125">
        <f t="shared" si="62"/>
        <v>0.9783529411764692</v>
      </c>
      <c r="AH112" s="927"/>
    </row>
    <row r="113" spans="1:34" s="215" customFormat="1" ht="19.2" customHeight="1">
      <c r="A113" s="946"/>
      <c r="B113" s="621" t="s">
        <v>105</v>
      </c>
      <c r="C113" s="175"/>
      <c r="D113" s="176" t="s">
        <v>162</v>
      </c>
      <c r="E113" s="83"/>
      <c r="F113" s="273">
        <v>51.06</v>
      </c>
      <c r="G113" s="57">
        <v>1654</v>
      </c>
      <c r="H113" s="45">
        <f t="shared" si="78"/>
        <v>84453.24</v>
      </c>
      <c r="I113" s="619"/>
      <c r="J113" s="46">
        <v>16</v>
      </c>
      <c r="K113" s="44">
        <v>1500</v>
      </c>
      <c r="L113" s="47">
        <v>93.75</v>
      </c>
      <c r="M113" s="629">
        <v>16</v>
      </c>
      <c r="N113" s="44">
        <f t="shared" si="79"/>
        <v>1359.4520547945194</v>
      </c>
      <c r="O113" s="47">
        <f t="shared" si="80"/>
        <v>84.965753424657464</v>
      </c>
      <c r="P113" s="48">
        <f t="shared" si="75"/>
        <v>0</v>
      </c>
      <c r="Q113" s="49">
        <f t="shared" si="76"/>
        <v>-8.7842465753425358</v>
      </c>
      <c r="R113" s="623">
        <f t="shared" si="77"/>
        <v>0.90630136986301291</v>
      </c>
      <c r="S113" s="934"/>
      <c r="T113" s="223">
        <v>0.71527777777777757</v>
      </c>
      <c r="U113" s="223">
        <v>0.76597222222222205</v>
      </c>
      <c r="V113" s="224">
        <v>6</v>
      </c>
      <c r="W113" s="631">
        <f t="shared" si="73"/>
        <v>73.000000000000057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-140.54794520548057</v>
      </c>
      <c r="AG113" s="125">
        <f t="shared" si="62"/>
        <v>0.90630136986301291</v>
      </c>
      <c r="AH113" s="927"/>
    </row>
    <row r="114" spans="1:34" s="215" customFormat="1" ht="19.2" customHeight="1">
      <c r="A114" s="946"/>
      <c r="B114" s="621" t="s">
        <v>105</v>
      </c>
      <c r="C114" s="175"/>
      <c r="D114" s="82" t="s">
        <v>76</v>
      </c>
      <c r="E114" s="43"/>
      <c r="F114" s="273">
        <v>55.56</v>
      </c>
      <c r="G114" s="44">
        <v>1286</v>
      </c>
      <c r="H114" s="45">
        <f t="shared" si="78"/>
        <v>71450.16</v>
      </c>
      <c r="I114" s="619"/>
      <c r="J114" s="46">
        <v>16</v>
      </c>
      <c r="K114" s="44">
        <v>1440</v>
      </c>
      <c r="L114" s="47">
        <v>90</v>
      </c>
      <c r="M114" s="629">
        <v>16</v>
      </c>
      <c r="N114" s="44">
        <f t="shared" si="79"/>
        <v>1353.6842105263167</v>
      </c>
      <c r="O114" s="47">
        <f t="shared" si="80"/>
        <v>84.605263157894797</v>
      </c>
      <c r="P114" s="48">
        <f t="shared" si="75"/>
        <v>0</v>
      </c>
      <c r="Q114" s="49">
        <f t="shared" si="76"/>
        <v>-5.3947368421052033</v>
      </c>
      <c r="R114" s="623">
        <f t="shared" si="77"/>
        <v>0.94005847953216437</v>
      </c>
      <c r="S114" s="934"/>
      <c r="T114" s="223">
        <v>0.77013888888888871</v>
      </c>
      <c r="U114" s="223">
        <v>0.80972222222222201</v>
      </c>
      <c r="V114" s="224">
        <v>6</v>
      </c>
      <c r="W114" s="631">
        <f t="shared" si="73"/>
        <v>56.999999999999957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-86.315789473683253</v>
      </c>
      <c r="AG114" s="125">
        <f t="shared" si="62"/>
        <v>0.94005847953216437</v>
      </c>
      <c r="AH114" s="927"/>
    </row>
    <row r="115" spans="1:34" s="215" customFormat="1" ht="19.2" customHeight="1">
      <c r="A115" s="946"/>
      <c r="B115" s="621" t="s">
        <v>105</v>
      </c>
      <c r="C115" s="175"/>
      <c r="D115" s="82" t="s">
        <v>474</v>
      </c>
      <c r="E115" s="83"/>
      <c r="F115" s="273">
        <v>58.17</v>
      </c>
      <c r="G115" s="226">
        <v>1827</v>
      </c>
      <c r="H115" s="45">
        <f t="shared" si="78"/>
        <v>106276.59</v>
      </c>
      <c r="I115" s="619"/>
      <c r="J115" s="46">
        <v>15</v>
      </c>
      <c r="K115" s="44">
        <v>1440</v>
      </c>
      <c r="L115" s="47">
        <v>96</v>
      </c>
      <c r="M115" s="629">
        <v>15</v>
      </c>
      <c r="N115" s="44">
        <f t="shared" si="79"/>
        <v>1353.3333333333328</v>
      </c>
      <c r="O115" s="47">
        <f t="shared" si="80"/>
        <v>90.222222222222186</v>
      </c>
      <c r="P115" s="48">
        <f t="shared" si="75"/>
        <v>0</v>
      </c>
      <c r="Q115" s="49">
        <f t="shared" si="76"/>
        <v>-5.7777777777778141</v>
      </c>
      <c r="R115" s="623">
        <f t="shared" si="77"/>
        <v>0.93981481481481444</v>
      </c>
      <c r="S115" s="934"/>
      <c r="T115" s="223">
        <v>0.82430555555555529</v>
      </c>
      <c r="U115" s="223">
        <v>0.88055555555555531</v>
      </c>
      <c r="V115" s="224">
        <v>21</v>
      </c>
      <c r="W115" s="631">
        <f t="shared" si="73"/>
        <v>81.000000000000028</v>
      </c>
      <c r="X115" s="213">
        <v>0.81388888888888899</v>
      </c>
      <c r="Y115" s="213">
        <v>0.82361111111111107</v>
      </c>
      <c r="Z115" s="214"/>
      <c r="AA115" s="214"/>
      <c r="AB115" s="928"/>
      <c r="AC115" s="928"/>
      <c r="AD115" s="218"/>
      <c r="AE115" s="218"/>
      <c r="AF115" s="48">
        <f t="shared" si="61"/>
        <v>-86.666666666667197</v>
      </c>
      <c r="AG115" s="125">
        <f t="shared" si="62"/>
        <v>0.93981481481481444</v>
      </c>
      <c r="AH115" s="927"/>
    </row>
    <row r="116" spans="1:34" s="215" customFormat="1" ht="19.2" customHeight="1">
      <c r="A116" s="946"/>
      <c r="B116" s="621" t="s">
        <v>105</v>
      </c>
      <c r="C116" s="55"/>
      <c r="D116" s="82" t="s">
        <v>182</v>
      </c>
      <c r="E116" s="83"/>
      <c r="F116" s="273">
        <v>54.5</v>
      </c>
      <c r="G116" s="226">
        <v>1085</v>
      </c>
      <c r="H116" s="45">
        <f t="shared" si="78"/>
        <v>59132.5</v>
      </c>
      <c r="I116" s="619"/>
      <c r="J116" s="46">
        <v>21</v>
      </c>
      <c r="K116" s="44">
        <v>1440</v>
      </c>
      <c r="L116" s="47">
        <v>68.571428571428569</v>
      </c>
      <c r="M116" s="629">
        <v>21</v>
      </c>
      <c r="N116" s="44">
        <f t="shared" si="79"/>
        <v>1183.6363636363644</v>
      </c>
      <c r="O116" s="47">
        <f t="shared" si="80"/>
        <v>56.363636363636402</v>
      </c>
      <c r="P116" s="48">
        <f t="shared" si="75"/>
        <v>0</v>
      </c>
      <c r="Q116" s="49">
        <f t="shared" si="76"/>
        <v>-12.207792207792167</v>
      </c>
      <c r="R116" s="623">
        <f t="shared" si="77"/>
        <v>0.82196969696969757</v>
      </c>
      <c r="S116" s="934"/>
      <c r="T116" s="223">
        <v>0.88541666666666641</v>
      </c>
      <c r="U116" s="223">
        <v>0.92361111111111083</v>
      </c>
      <c r="V116" s="224">
        <v>7</v>
      </c>
      <c r="W116" s="631">
        <f t="shared" si="73"/>
        <v>54.999999999999964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-256.36363636363558</v>
      </c>
      <c r="AG116" s="125">
        <f t="shared" si="62"/>
        <v>0.82196969696969746</v>
      </c>
      <c r="AH116" s="927"/>
    </row>
    <row r="117" spans="1:34" s="215" customFormat="1" ht="19.2" customHeight="1">
      <c r="A117" s="946"/>
      <c r="B117" s="62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19"/>
      <c r="J117" s="46"/>
      <c r="K117" s="44"/>
      <c r="L117" s="47"/>
      <c r="M117" s="629"/>
      <c r="N117" s="44"/>
      <c r="O117" s="47"/>
      <c r="P117" s="48"/>
      <c r="Q117" s="49"/>
      <c r="R117" s="623"/>
      <c r="S117" s="934"/>
      <c r="T117" s="223"/>
      <c r="U117" s="223"/>
      <c r="V117" s="224"/>
      <c r="W117" s="631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62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19"/>
      <c r="J118" s="46"/>
      <c r="K118" s="44"/>
      <c r="L118" s="47"/>
      <c r="M118" s="629"/>
      <c r="N118" s="44"/>
      <c r="O118" s="47"/>
      <c r="P118" s="48"/>
      <c r="Q118" s="49"/>
      <c r="R118" s="623"/>
      <c r="S118" s="934"/>
      <c r="T118" s="223"/>
      <c r="U118" s="223"/>
      <c r="V118" s="224"/>
      <c r="W118" s="631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62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19"/>
      <c r="J119" s="46"/>
      <c r="K119" s="44"/>
      <c r="L119" s="47"/>
      <c r="M119" s="629"/>
      <c r="N119" s="44"/>
      <c r="O119" s="47"/>
      <c r="P119" s="48"/>
      <c r="Q119" s="49"/>
      <c r="R119" s="623"/>
      <c r="S119" s="934"/>
      <c r="T119" s="223"/>
      <c r="U119" s="223"/>
      <c r="V119" s="224"/>
      <c r="W119" s="631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62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19"/>
      <c r="J120" s="178"/>
      <c r="K120" s="228"/>
      <c r="L120" s="47"/>
      <c r="M120" s="629"/>
      <c r="N120" s="179"/>
      <c r="O120" s="221"/>
      <c r="P120" s="165"/>
      <c r="Q120" s="49"/>
      <c r="R120" s="623"/>
      <c r="S120" s="934"/>
      <c r="T120" s="223"/>
      <c r="U120" s="223"/>
      <c r="V120" s="224"/>
      <c r="W120" s="631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1">AVERAGE(M109:M120)</f>
        <v>15.875</v>
      </c>
      <c r="N121" s="199">
        <f t="shared" si="81"/>
        <v>1497.4655175109965</v>
      </c>
      <c r="O121" s="200">
        <f t="shared" si="81"/>
        <v>100.39982703810148</v>
      </c>
      <c r="P121" s="48">
        <f t="shared" ref="P121:P130" si="82">M121-J121</f>
        <v>0</v>
      </c>
      <c r="Q121" s="49">
        <f t="shared" ref="Q121:Q130" si="83">O121-L121</f>
        <v>-6.8895502512758071</v>
      </c>
      <c r="R121" s="172">
        <f t="shared" ref="R121:R130" si="84">O121/L121</f>
        <v>0.93578534589968265</v>
      </c>
      <c r="S121" s="942"/>
      <c r="T121" s="50"/>
      <c r="U121" s="50"/>
      <c r="V121" s="44"/>
      <c r="W121" s="63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0</v>
      </c>
      <c r="AF121" s="48">
        <f>N121-K121</f>
        <v>-113.53448248900349</v>
      </c>
      <c r="AG121" s="125">
        <f>N121/K121</f>
        <v>0.92952546090068067</v>
      </c>
      <c r="AH121" s="927"/>
    </row>
    <row r="122" spans="1:34" ht="19.2" customHeight="1">
      <c r="A122" s="949" t="s">
        <v>240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1676</v>
      </c>
      <c r="H122" s="45">
        <f t="shared" ref="H122:H132" si="85">F122*G122</f>
        <v>98330.92</v>
      </c>
      <c r="I122" s="621"/>
      <c r="J122" s="46">
        <v>19</v>
      </c>
      <c r="K122" s="44">
        <v>1440</v>
      </c>
      <c r="L122" s="47">
        <v>75.78947368421052</v>
      </c>
      <c r="M122" s="632">
        <v>19</v>
      </c>
      <c r="N122" s="174">
        <f t="shared" ref="N122:N130" si="86">G122/W122*60</f>
        <v>1358.9189189189178</v>
      </c>
      <c r="O122" s="234">
        <f t="shared" ref="O122:O130" si="87">N122/M122</f>
        <v>71.522048364153576</v>
      </c>
      <c r="P122" s="108">
        <f t="shared" si="82"/>
        <v>0</v>
      </c>
      <c r="Q122" s="182">
        <f t="shared" si="83"/>
        <v>-4.2674253200569439</v>
      </c>
      <c r="R122" s="109">
        <f t="shared" si="84"/>
        <v>0.94369369369369305</v>
      </c>
      <c r="S122" s="943">
        <f>R134</f>
        <v>0.92277041257882808</v>
      </c>
      <c r="T122" s="50">
        <v>0.5</v>
      </c>
      <c r="U122" s="50">
        <v>0.55138888888888893</v>
      </c>
      <c r="V122" s="224">
        <v>5</v>
      </c>
      <c r="W122" s="631">
        <f t="shared" si="73"/>
        <v>74.000000000000057</v>
      </c>
      <c r="X122" s="53"/>
      <c r="Y122" s="53"/>
      <c r="Z122" s="54"/>
      <c r="AA122" s="54"/>
      <c r="AB122" s="928"/>
      <c r="AC122" s="928"/>
      <c r="AD122" s="619"/>
      <c r="AE122" s="619"/>
      <c r="AF122" s="48">
        <f t="shared" si="61"/>
        <v>-81.081081081082175</v>
      </c>
      <c r="AG122" s="623">
        <f t="shared" si="62"/>
        <v>0.94369369369369294</v>
      </c>
      <c r="AH122" s="942">
        <f>AG134</f>
        <v>0.92388185106536602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2350</v>
      </c>
      <c r="H123" s="45">
        <f t="shared" si="85"/>
        <v>139872</v>
      </c>
      <c r="I123" s="619"/>
      <c r="J123" s="46">
        <v>21</v>
      </c>
      <c r="K123" s="44">
        <v>1385</v>
      </c>
      <c r="L123" s="47">
        <v>65.952380952380949</v>
      </c>
      <c r="M123" s="629">
        <v>21</v>
      </c>
      <c r="N123" s="57">
        <f t="shared" si="86"/>
        <v>1305.5555555555561</v>
      </c>
      <c r="O123" s="86">
        <f t="shared" si="87"/>
        <v>62.169312169312192</v>
      </c>
      <c r="P123" s="54">
        <f t="shared" si="82"/>
        <v>0</v>
      </c>
      <c r="Q123" s="88">
        <f t="shared" si="83"/>
        <v>-3.7830687830687566</v>
      </c>
      <c r="R123" s="620">
        <f t="shared" si="84"/>
        <v>0.94263939029282029</v>
      </c>
      <c r="S123" s="943"/>
      <c r="T123" s="50">
        <v>0.56666666666666665</v>
      </c>
      <c r="U123" s="50">
        <v>0.64166666666666661</v>
      </c>
      <c r="V123" s="224">
        <v>22</v>
      </c>
      <c r="W123" s="631">
        <f t="shared" si="73"/>
        <v>107.99999999999994</v>
      </c>
      <c r="X123" s="53">
        <v>0.55555555555555558</v>
      </c>
      <c r="Y123" s="53">
        <v>0.56597222222222221</v>
      </c>
      <c r="Z123" s="54"/>
      <c r="AA123" s="54"/>
      <c r="AB123" s="928"/>
      <c r="AC123" s="928"/>
      <c r="AD123" s="619"/>
      <c r="AE123" s="619"/>
      <c r="AF123" s="48">
        <f t="shared" si="61"/>
        <v>-79.444444444443889</v>
      </c>
      <c r="AG123" s="623">
        <f t="shared" si="62"/>
        <v>0.94263939029282029</v>
      </c>
      <c r="AH123" s="943"/>
    </row>
    <row r="124" spans="1:34" ht="19.2" customHeight="1">
      <c r="A124" s="94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1168.4000000000001</v>
      </c>
      <c r="H124" s="45">
        <f t="shared" si="85"/>
        <v>90364.056000000011</v>
      </c>
      <c r="I124" s="235"/>
      <c r="J124" s="46">
        <v>18</v>
      </c>
      <c r="K124" s="44">
        <v>1440</v>
      </c>
      <c r="L124" s="47">
        <v>80</v>
      </c>
      <c r="M124" s="632">
        <v>18</v>
      </c>
      <c r="N124" s="174">
        <f t="shared" si="86"/>
        <v>1348.1538461538471</v>
      </c>
      <c r="O124" s="234">
        <f t="shared" si="87"/>
        <v>74.897435897435955</v>
      </c>
      <c r="P124" s="108">
        <f t="shared" si="82"/>
        <v>0</v>
      </c>
      <c r="Q124" s="182">
        <f t="shared" si="83"/>
        <v>-5.1025641025640454</v>
      </c>
      <c r="R124" s="109">
        <f t="shared" si="84"/>
        <v>0.93621794871794939</v>
      </c>
      <c r="S124" s="950"/>
      <c r="T124" s="50">
        <v>0.6465277777777777</v>
      </c>
      <c r="U124" s="50">
        <v>0.6826388888888888</v>
      </c>
      <c r="V124" s="224">
        <v>7</v>
      </c>
      <c r="W124" s="631">
        <f t="shared" si="73"/>
        <v>51.999999999999972</v>
      </c>
      <c r="X124" s="188"/>
      <c r="Y124" s="188"/>
      <c r="Z124" s="54"/>
      <c r="AA124" s="54"/>
      <c r="AB124" s="928"/>
      <c r="AC124" s="928"/>
      <c r="AD124" s="619"/>
      <c r="AE124" s="619">
        <v>1</v>
      </c>
      <c r="AF124" s="108">
        <f t="shared" si="61"/>
        <v>-91.846153846152902</v>
      </c>
      <c r="AG124" s="109">
        <f t="shared" si="62"/>
        <v>0.93621794871794939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1489</v>
      </c>
      <c r="H125" s="45">
        <f t="shared" si="85"/>
        <v>84560.31</v>
      </c>
      <c r="I125" s="621"/>
      <c r="J125" s="46">
        <v>18</v>
      </c>
      <c r="K125" s="44">
        <v>1636</v>
      </c>
      <c r="L125" s="47">
        <v>90.888888888888886</v>
      </c>
      <c r="M125" s="632">
        <v>18</v>
      </c>
      <c r="N125" s="174">
        <f t="shared" si="86"/>
        <v>1464.5901639344274</v>
      </c>
      <c r="O125" s="234">
        <f t="shared" si="87"/>
        <v>81.366120218579297</v>
      </c>
      <c r="P125" s="108">
        <f t="shared" si="82"/>
        <v>0</v>
      </c>
      <c r="Q125" s="182">
        <f t="shared" si="83"/>
        <v>-9.5227686703095884</v>
      </c>
      <c r="R125" s="109">
        <f t="shared" si="84"/>
        <v>0.89522626157361085</v>
      </c>
      <c r="S125" s="950"/>
      <c r="T125" s="50">
        <v>0.72361111111111098</v>
      </c>
      <c r="U125" s="50">
        <v>0.76597222222222205</v>
      </c>
      <c r="V125" s="224">
        <v>6</v>
      </c>
      <c r="W125" s="631">
        <f t="shared" si="73"/>
        <v>60.999999999999943</v>
      </c>
      <c r="X125" s="64"/>
      <c r="Y125" s="64"/>
      <c r="Z125" s="54"/>
      <c r="AA125" s="54"/>
      <c r="AB125" s="928"/>
      <c r="AC125" s="928"/>
      <c r="AD125" s="619"/>
      <c r="AE125" s="619"/>
      <c r="AF125" s="48">
        <f t="shared" si="61"/>
        <v>-171.40983606557256</v>
      </c>
      <c r="AG125" s="623">
        <f t="shared" si="62"/>
        <v>0.89522626157361085</v>
      </c>
      <c r="AH125" s="944"/>
    </row>
    <row r="126" spans="1:34" ht="19.2" customHeight="1">
      <c r="A126" s="949"/>
      <c r="B126" s="130" t="s">
        <v>105</v>
      </c>
      <c r="C126" s="619"/>
      <c r="D126" s="321" t="s">
        <v>80</v>
      </c>
      <c r="E126" s="177"/>
      <c r="F126" s="273">
        <v>56.87</v>
      </c>
      <c r="G126" s="57">
        <v>1227</v>
      </c>
      <c r="H126" s="45">
        <f t="shared" si="85"/>
        <v>69779.489999999991</v>
      </c>
      <c r="I126" s="619"/>
      <c r="J126" s="46">
        <v>18</v>
      </c>
      <c r="K126" s="44">
        <v>1636</v>
      </c>
      <c r="L126" s="47">
        <v>90.888888888888886</v>
      </c>
      <c r="M126" s="629">
        <v>18</v>
      </c>
      <c r="N126" s="57">
        <f t="shared" si="86"/>
        <v>1472.4000000000003</v>
      </c>
      <c r="O126" s="86">
        <f t="shared" si="87"/>
        <v>81.800000000000011</v>
      </c>
      <c r="P126" s="54">
        <f t="shared" si="82"/>
        <v>0</v>
      </c>
      <c r="Q126" s="88">
        <f t="shared" si="83"/>
        <v>-9.0888888888888744</v>
      </c>
      <c r="R126" s="620">
        <f t="shared" si="84"/>
        <v>0.90000000000000013</v>
      </c>
      <c r="S126" s="950"/>
      <c r="T126" s="50">
        <v>0.77083333333333315</v>
      </c>
      <c r="U126" s="50">
        <v>0.80555555555555536</v>
      </c>
      <c r="V126" s="224">
        <v>7</v>
      </c>
      <c r="W126" s="631">
        <f t="shared" si="73"/>
        <v>49.999999999999986</v>
      </c>
      <c r="X126" s="64"/>
      <c r="Y126" s="64"/>
      <c r="Z126" s="54"/>
      <c r="AA126" s="54"/>
      <c r="AB126" s="928"/>
      <c r="AC126" s="928"/>
      <c r="AD126" s="619"/>
      <c r="AE126" s="619"/>
      <c r="AF126" s="108">
        <f t="shared" si="61"/>
        <v>-163.59999999999968</v>
      </c>
      <c r="AG126" s="109">
        <f t="shared" si="62"/>
        <v>0.90000000000000024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1586</v>
      </c>
      <c r="H127" s="45">
        <f t="shared" si="85"/>
        <v>75493.600000000006</v>
      </c>
      <c r="I127" s="218"/>
      <c r="J127" s="46">
        <v>19</v>
      </c>
      <c r="K127" s="44">
        <v>1440</v>
      </c>
      <c r="L127" s="47">
        <v>75.78947368421052</v>
      </c>
      <c r="M127" s="632">
        <v>19</v>
      </c>
      <c r="N127" s="57">
        <f t="shared" si="86"/>
        <v>1359.42857142857</v>
      </c>
      <c r="O127" s="86">
        <f t="shared" si="87"/>
        <v>71.548872180451056</v>
      </c>
      <c r="P127" s="54">
        <f t="shared" si="82"/>
        <v>0</v>
      </c>
      <c r="Q127" s="88">
        <f t="shared" si="83"/>
        <v>-4.2406015037594642</v>
      </c>
      <c r="R127" s="620">
        <f t="shared" si="84"/>
        <v>0.94404761904761814</v>
      </c>
      <c r="S127" s="950"/>
      <c r="T127" s="50">
        <v>0.82013888888888864</v>
      </c>
      <c r="U127" s="50">
        <v>0.8687499999999998</v>
      </c>
      <c r="V127" s="621">
        <v>21</v>
      </c>
      <c r="W127" s="631">
        <f t="shared" si="73"/>
        <v>70.000000000000071</v>
      </c>
      <c r="X127" s="64">
        <v>0.80972222222222223</v>
      </c>
      <c r="Y127" s="64">
        <v>0.81944444444444453</v>
      </c>
      <c r="Z127" s="54"/>
      <c r="AA127" s="54"/>
      <c r="AB127" s="928"/>
      <c r="AC127" s="928"/>
      <c r="AD127" s="619"/>
      <c r="AE127" s="619"/>
      <c r="AF127" s="108">
        <f t="shared" si="61"/>
        <v>-80.571428571430033</v>
      </c>
      <c r="AG127" s="109">
        <f t="shared" si="62"/>
        <v>0.94404761904761803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1423</v>
      </c>
      <c r="H128" s="45">
        <f t="shared" si="85"/>
        <v>72103.41</v>
      </c>
      <c r="I128" s="61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1423.0000000000014</v>
      </c>
      <c r="O128" s="86">
        <f t="shared" si="87"/>
        <v>79.055555555555628</v>
      </c>
      <c r="P128" s="54">
        <f t="shared" si="82"/>
        <v>0</v>
      </c>
      <c r="Q128" s="88">
        <f t="shared" si="83"/>
        <v>-4.2777777777777004</v>
      </c>
      <c r="R128" s="620">
        <f t="shared" si="84"/>
        <v>0.94866666666666755</v>
      </c>
      <c r="S128" s="950"/>
      <c r="T128" s="50">
        <v>0.87291666666666645</v>
      </c>
      <c r="U128" s="50">
        <v>0.91458333333333308</v>
      </c>
      <c r="V128" s="621">
        <v>6</v>
      </c>
      <c r="W128" s="631">
        <f t="shared" si="73"/>
        <v>59.999999999999943</v>
      </c>
      <c r="X128" s="64"/>
      <c r="Y128" s="64"/>
      <c r="Z128" s="54"/>
      <c r="AA128" s="54"/>
      <c r="AB128" s="928"/>
      <c r="AC128" s="928"/>
      <c r="AD128" s="619"/>
      <c r="AE128" s="619"/>
      <c r="AF128" s="48">
        <f t="shared" si="61"/>
        <v>-76.999999999998636</v>
      </c>
      <c r="AG128" s="623">
        <f t="shared" si="62"/>
        <v>0.94866666666666755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1112</v>
      </c>
      <c r="H129" s="45">
        <f t="shared" si="85"/>
        <v>64685.04</v>
      </c>
      <c r="I129" s="61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1450.4347826086957</v>
      </c>
      <c r="O129" s="86">
        <f t="shared" si="87"/>
        <v>90.652173913043484</v>
      </c>
      <c r="P129" s="54">
        <f t="shared" si="82"/>
        <v>0</v>
      </c>
      <c r="Q129" s="88">
        <f t="shared" si="83"/>
        <v>-11.597826086956516</v>
      </c>
      <c r="R129" s="620">
        <f t="shared" si="84"/>
        <v>0.88657382800042528</v>
      </c>
      <c r="S129" s="950"/>
      <c r="T129" s="50">
        <v>0.91944444444444418</v>
      </c>
      <c r="U129" s="50">
        <v>0.95138888888888862</v>
      </c>
      <c r="V129" s="621">
        <v>7</v>
      </c>
      <c r="W129" s="631">
        <f t="shared" si="73"/>
        <v>46</v>
      </c>
      <c r="X129" s="64"/>
      <c r="Y129" s="64"/>
      <c r="Z129" s="54"/>
      <c r="AA129" s="54"/>
      <c r="AB129" s="928"/>
      <c r="AC129" s="928"/>
      <c r="AD129" s="619"/>
      <c r="AE129" s="619"/>
      <c r="AF129" s="108">
        <f t="shared" si="61"/>
        <v>-185.56521739130426</v>
      </c>
      <c r="AG129" s="109">
        <f t="shared" si="62"/>
        <v>0.88657382800042528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1205</v>
      </c>
      <c r="H130" s="45">
        <f t="shared" si="85"/>
        <v>69046.5</v>
      </c>
      <c r="I130" s="619"/>
      <c r="J130" s="46">
        <v>19</v>
      </c>
      <c r="K130" s="44">
        <v>1440</v>
      </c>
      <c r="L130" s="47">
        <v>75.78947368421052</v>
      </c>
      <c r="M130" s="629">
        <v>19</v>
      </c>
      <c r="N130" s="57">
        <f t="shared" si="86"/>
        <v>1338.8888888888896</v>
      </c>
      <c r="O130" s="86">
        <f t="shared" si="87"/>
        <v>70.467836257309983</v>
      </c>
      <c r="P130" s="54">
        <f t="shared" si="82"/>
        <v>0</v>
      </c>
      <c r="Q130" s="88">
        <f t="shared" si="83"/>
        <v>-5.3216374269005371</v>
      </c>
      <c r="R130" s="620">
        <f t="shared" si="84"/>
        <v>0.92978395061728458</v>
      </c>
      <c r="S130" s="950"/>
      <c r="T130" s="50">
        <v>0.95555555555555527</v>
      </c>
      <c r="U130" s="50">
        <v>0.99305555555555525</v>
      </c>
      <c r="V130" s="621">
        <v>6</v>
      </c>
      <c r="W130" s="631">
        <f t="shared" si="73"/>
        <v>53.999999999999972</v>
      </c>
      <c r="X130" s="64"/>
      <c r="Y130" s="64"/>
      <c r="Z130" s="54"/>
      <c r="AA130" s="54"/>
      <c r="AB130" s="928"/>
      <c r="AC130" s="928"/>
      <c r="AD130" s="619"/>
      <c r="AE130" s="619"/>
      <c r="AF130" s="108">
        <f t="shared" si="61"/>
        <v>-101.1111111111104</v>
      </c>
      <c r="AG130" s="109">
        <f t="shared" si="62"/>
        <v>0.92978395061728447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20"/>
      <c r="S131" s="950"/>
      <c r="T131" s="50"/>
      <c r="U131" s="50"/>
      <c r="V131" s="621"/>
      <c r="W131" s="631">
        <f t="shared" si="73"/>
        <v>0</v>
      </c>
      <c r="X131" s="64"/>
      <c r="Y131" s="64"/>
      <c r="Z131" s="54"/>
      <c r="AA131" s="54"/>
      <c r="AB131" s="928"/>
      <c r="AC131" s="928"/>
      <c r="AD131" s="619"/>
      <c r="AE131" s="619"/>
      <c r="AF131" s="48">
        <f t="shared" si="61"/>
        <v>0</v>
      </c>
      <c r="AG131" s="623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19"/>
      <c r="J132" s="87"/>
      <c r="K132" s="57"/>
      <c r="L132" s="86"/>
      <c r="M132" s="629"/>
      <c r="N132" s="57"/>
      <c r="O132" s="86"/>
      <c r="P132" s="54"/>
      <c r="Q132" s="88"/>
      <c r="R132" s="620"/>
      <c r="S132" s="950"/>
      <c r="T132" s="50"/>
      <c r="U132" s="50"/>
      <c r="V132" s="621"/>
      <c r="W132" s="631">
        <f t="shared" si="73"/>
        <v>0</v>
      </c>
      <c r="X132" s="64"/>
      <c r="Y132" s="64"/>
      <c r="Z132" s="54"/>
      <c r="AA132" s="54"/>
      <c r="AB132" s="928"/>
      <c r="AC132" s="928"/>
      <c r="AD132" s="619"/>
      <c r="AE132" s="619"/>
      <c r="AF132" s="65"/>
      <c r="AG132" s="624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19"/>
      <c r="J133" s="87"/>
      <c r="K133" s="57"/>
      <c r="L133" s="86"/>
      <c r="M133" s="629"/>
      <c r="N133" s="57"/>
      <c r="O133" s="86"/>
      <c r="P133" s="54"/>
      <c r="Q133" s="88"/>
      <c r="R133" s="620"/>
      <c r="S133" s="950"/>
      <c r="T133" s="50"/>
      <c r="U133" s="50"/>
      <c r="V133" s="621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619"/>
      <c r="AE133" s="619"/>
      <c r="AF133" s="65"/>
      <c r="AG133" s="624"/>
      <c r="AH133" s="944"/>
    </row>
    <row r="134" spans="1:34" ht="19.2" customHeight="1">
      <c r="A134" s="949"/>
      <c r="B134" s="168">
        <v>0</v>
      </c>
      <c r="C134" s="100" t="s">
        <v>241</v>
      </c>
      <c r="D134" s="924" t="s">
        <v>221</v>
      </c>
      <c r="E134" s="92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1391.2634141654339</v>
      </c>
      <c r="O134" s="240">
        <f t="shared" si="88"/>
        <v>75.94215050620457</v>
      </c>
      <c r="P134" s="51">
        <f t="shared" ref="P134:P143" si="89">M134-J134</f>
        <v>0</v>
      </c>
      <c r="Q134" s="139">
        <f t="shared" ref="Q134:Q143" si="90">O134-L134</f>
        <v>-6.3558398400313934</v>
      </c>
      <c r="R134" s="241">
        <f t="shared" ref="R134:R143" si="91">O134/L134</f>
        <v>0.92277041257882808</v>
      </c>
      <c r="S134" s="943"/>
      <c r="T134" s="50"/>
      <c r="U134" s="50"/>
      <c r="V134" s="621"/>
      <c r="W134" s="62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1</v>
      </c>
      <c r="AF134" s="48">
        <f t="shared" si="61"/>
        <v>-114.625474723455</v>
      </c>
      <c r="AG134" s="623">
        <f t="shared" si="62"/>
        <v>0.92388185106536602</v>
      </c>
      <c r="AH134" s="944"/>
    </row>
    <row r="135" spans="1:34" ht="19.2" customHeight="1">
      <c r="A135" s="930" t="s">
        <v>242</v>
      </c>
      <c r="B135" s="621" t="s">
        <v>105</v>
      </c>
      <c r="C135" s="619"/>
      <c r="D135" s="82" t="s">
        <v>115</v>
      </c>
      <c r="E135" s="83"/>
      <c r="F135" s="273">
        <v>54.09</v>
      </c>
      <c r="G135" s="57">
        <v>2163.2000000000003</v>
      </c>
      <c r="H135" s="242">
        <f t="shared" ref="H135:H146" si="92">F135*G135</f>
        <v>117007.48800000003</v>
      </c>
      <c r="I135" s="61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1410.7826086956536</v>
      </c>
      <c r="O135" s="115">
        <f t="shared" ref="O135:O143" si="94">N135/M135</f>
        <v>88.17391304347835</v>
      </c>
      <c r="P135" s="54">
        <f t="shared" si="89"/>
        <v>0</v>
      </c>
      <c r="Q135" s="88">
        <f t="shared" si="90"/>
        <v>-5.5760869565216495</v>
      </c>
      <c r="R135" s="620">
        <f t="shared" si="91"/>
        <v>0.94052173913043569</v>
      </c>
      <c r="S135" s="934">
        <f>R147</f>
        <v>0.93522880003040465</v>
      </c>
      <c r="T135" s="243">
        <v>0.45833333333333331</v>
      </c>
      <c r="U135" s="50">
        <v>0.52222222222222214</v>
      </c>
      <c r="V135" s="142">
        <v>5</v>
      </c>
      <c r="W135" s="244">
        <f t="shared" ref="W135:W147" si="95">(U135-T135)*24*60</f>
        <v>91.999999999999915</v>
      </c>
      <c r="X135" s="53"/>
      <c r="Y135" s="53"/>
      <c r="Z135" s="54"/>
      <c r="AA135" s="54"/>
      <c r="AB135" s="928"/>
      <c r="AC135" s="928"/>
      <c r="AD135" s="619"/>
      <c r="AE135" s="619"/>
      <c r="AF135" s="116">
        <f t="shared" si="61"/>
        <v>-89.217391304346393</v>
      </c>
      <c r="AG135" s="120">
        <f t="shared" si="62"/>
        <v>0.94052173913043569</v>
      </c>
      <c r="AH135" s="927">
        <f>AG147</f>
        <v>0.93560960339225185</v>
      </c>
    </row>
    <row r="136" spans="1:34" ht="19.2" customHeight="1">
      <c r="A136" s="931"/>
      <c r="B136" s="621" t="s">
        <v>105</v>
      </c>
      <c r="C136" s="619"/>
      <c r="D136" s="82" t="s">
        <v>74</v>
      </c>
      <c r="E136" s="83"/>
      <c r="F136" s="273">
        <v>57.734999999999999</v>
      </c>
      <c r="G136" s="57">
        <v>1777</v>
      </c>
      <c r="H136" s="84">
        <f t="shared" si="92"/>
        <v>102595.095</v>
      </c>
      <c r="I136" s="619"/>
      <c r="J136" s="46">
        <v>16</v>
      </c>
      <c r="K136" s="57">
        <v>1565</v>
      </c>
      <c r="L136" s="86">
        <v>97.8125</v>
      </c>
      <c r="M136" s="629">
        <v>16</v>
      </c>
      <c r="N136" s="57">
        <f t="shared" si="93"/>
        <v>1402.8947368421043</v>
      </c>
      <c r="O136" s="86">
        <f t="shared" si="94"/>
        <v>87.680921052631518</v>
      </c>
      <c r="P136" s="54">
        <f t="shared" si="89"/>
        <v>0</v>
      </c>
      <c r="Q136" s="88">
        <f t="shared" si="90"/>
        <v>-10.131578947368482</v>
      </c>
      <c r="R136" s="620">
        <f t="shared" si="91"/>
        <v>0.89641836219942761</v>
      </c>
      <c r="S136" s="934"/>
      <c r="T136" s="243">
        <v>0.53680555555555542</v>
      </c>
      <c r="U136" s="50">
        <v>0.58958333333333324</v>
      </c>
      <c r="V136" s="142">
        <v>21</v>
      </c>
      <c r="W136" s="244">
        <f t="shared" si="95"/>
        <v>76.000000000000057</v>
      </c>
      <c r="X136" s="53">
        <v>0.52638888888888891</v>
      </c>
      <c r="Y136" s="53">
        <v>0.53611111111111109</v>
      </c>
      <c r="Z136" s="54"/>
      <c r="AA136" s="54"/>
      <c r="AB136" s="928"/>
      <c r="AC136" s="928"/>
      <c r="AD136" s="619"/>
      <c r="AE136" s="619"/>
      <c r="AF136" s="48">
        <f t="shared" si="61"/>
        <v>-162.10526315789571</v>
      </c>
      <c r="AG136" s="125">
        <f t="shared" si="62"/>
        <v>0.89641836219942761</v>
      </c>
      <c r="AH136" s="927"/>
    </row>
    <row r="137" spans="1:34" ht="19.2" customHeight="1">
      <c r="A137" s="931"/>
      <c r="B137" s="621" t="s">
        <v>105</v>
      </c>
      <c r="C137" s="619"/>
      <c r="D137" s="82" t="s">
        <v>146</v>
      </c>
      <c r="E137" s="83"/>
      <c r="F137" s="273">
        <v>50.67</v>
      </c>
      <c r="G137" s="206">
        <v>1304</v>
      </c>
      <c r="H137" s="84">
        <f t="shared" si="92"/>
        <v>66073.680000000008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1422.5454545454554</v>
      </c>
      <c r="O137" s="86">
        <f t="shared" si="94"/>
        <v>79.030303030303074</v>
      </c>
      <c r="P137" s="54">
        <f t="shared" si="89"/>
        <v>0</v>
      </c>
      <c r="Q137" s="88">
        <f t="shared" si="90"/>
        <v>-4.3030303030302548</v>
      </c>
      <c r="R137" s="620">
        <f t="shared" si="91"/>
        <v>0.94836363636363696</v>
      </c>
      <c r="S137" s="934"/>
      <c r="T137" s="50">
        <v>0.59374999999999989</v>
      </c>
      <c r="U137" s="50">
        <v>0.63194444444444431</v>
      </c>
      <c r="V137" s="246">
        <v>6</v>
      </c>
      <c r="W137" s="244">
        <f t="shared" si="95"/>
        <v>54.999999999999964</v>
      </c>
      <c r="X137" s="53"/>
      <c r="Y137" s="53"/>
      <c r="Z137" s="54"/>
      <c r="AA137" s="54"/>
      <c r="AB137" s="928"/>
      <c r="AC137" s="928"/>
      <c r="AD137" s="619"/>
      <c r="AE137" s="619"/>
      <c r="AF137" s="48">
        <f t="shared" si="61"/>
        <v>-77.454545454544586</v>
      </c>
      <c r="AG137" s="125">
        <f t="shared" si="62"/>
        <v>0.94836363636363696</v>
      </c>
      <c r="AH137" s="927"/>
    </row>
    <row r="138" spans="1:34" ht="19.2" customHeight="1">
      <c r="A138" s="931"/>
      <c r="B138" s="621" t="s">
        <v>105</v>
      </c>
      <c r="C138" s="220"/>
      <c r="D138" s="82" t="s">
        <v>83</v>
      </c>
      <c r="E138" s="83"/>
      <c r="F138" s="273">
        <v>50.98</v>
      </c>
      <c r="G138" s="57">
        <v>1646</v>
      </c>
      <c r="H138" s="84">
        <f t="shared" si="92"/>
        <v>83913.08</v>
      </c>
      <c r="I138" s="61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1352.876712328766</v>
      </c>
      <c r="O138" s="86">
        <f t="shared" si="94"/>
        <v>67.643835616438295</v>
      </c>
      <c r="P138" s="54">
        <f t="shared" si="89"/>
        <v>0</v>
      </c>
      <c r="Q138" s="88">
        <f t="shared" si="90"/>
        <v>-4.3561643835617048</v>
      </c>
      <c r="R138" s="625">
        <f t="shared" si="91"/>
        <v>0.9394977168949763</v>
      </c>
      <c r="S138" s="934"/>
      <c r="T138" s="50">
        <v>0.70833333333333337</v>
      </c>
      <c r="U138" s="50">
        <v>0.75902777777777786</v>
      </c>
      <c r="V138" s="246">
        <v>6</v>
      </c>
      <c r="W138" s="244">
        <f t="shared" si="95"/>
        <v>73.000000000000057</v>
      </c>
      <c r="X138" s="53"/>
      <c r="Y138" s="53"/>
      <c r="Z138" s="54"/>
      <c r="AA138" s="54"/>
      <c r="AB138" s="928"/>
      <c r="AC138" s="928"/>
      <c r="AD138" s="619"/>
      <c r="AE138" s="619"/>
      <c r="AF138" s="48">
        <f t="shared" si="61"/>
        <v>-87.123287671234038</v>
      </c>
      <c r="AG138" s="125">
        <f t="shared" si="62"/>
        <v>0.93949771689497641</v>
      </c>
      <c r="AH138" s="927"/>
    </row>
    <row r="139" spans="1:34" ht="19.2" customHeight="1">
      <c r="A139" s="931"/>
      <c r="B139" s="621" t="s">
        <v>105</v>
      </c>
      <c r="C139" s="627"/>
      <c r="D139" s="42" t="s">
        <v>82</v>
      </c>
      <c r="E139" s="43"/>
      <c r="F139" s="273">
        <v>50.67</v>
      </c>
      <c r="G139" s="57">
        <v>1052</v>
      </c>
      <c r="H139" s="84">
        <f t="shared" si="92"/>
        <v>53304.840000000004</v>
      </c>
      <c r="I139" s="61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1402.6666666666665</v>
      </c>
      <c r="O139" s="86">
        <f t="shared" si="94"/>
        <v>82.509803921568619</v>
      </c>
      <c r="P139" s="54">
        <f t="shared" si="89"/>
        <v>0</v>
      </c>
      <c r="Q139" s="88">
        <f t="shared" si="90"/>
        <v>-5.7254901960784395</v>
      </c>
      <c r="R139" s="620">
        <f t="shared" si="91"/>
        <v>0.935111111111111</v>
      </c>
      <c r="S139" s="934"/>
      <c r="T139" s="50">
        <v>0.76388888888888895</v>
      </c>
      <c r="U139" s="50">
        <v>0.79513888888888895</v>
      </c>
      <c r="V139" s="247">
        <v>7</v>
      </c>
      <c r="W139" s="244">
        <f t="shared" si="95"/>
        <v>45</v>
      </c>
      <c r="X139" s="53"/>
      <c r="Y139" s="53"/>
      <c r="Z139" s="54"/>
      <c r="AA139" s="54"/>
      <c r="AB139" s="928"/>
      <c r="AC139" s="928"/>
      <c r="AD139" s="619"/>
      <c r="AE139" s="619"/>
      <c r="AF139" s="48">
        <f t="shared" si="61"/>
        <v>-97.333333333333485</v>
      </c>
      <c r="AG139" s="125">
        <f t="shared" si="62"/>
        <v>0.935111111111111</v>
      </c>
      <c r="AH139" s="927"/>
    </row>
    <row r="140" spans="1:34" ht="19.2" customHeight="1">
      <c r="A140" s="932"/>
      <c r="B140" s="621" t="s">
        <v>105</v>
      </c>
      <c r="C140" s="627"/>
      <c r="D140" s="248" t="s">
        <v>84</v>
      </c>
      <c r="E140" s="83"/>
      <c r="F140" s="273">
        <v>50.92</v>
      </c>
      <c r="G140" s="57">
        <v>1841</v>
      </c>
      <c r="H140" s="84">
        <f t="shared" si="92"/>
        <v>93743.72</v>
      </c>
      <c r="I140" s="61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1363.7037037037032</v>
      </c>
      <c r="O140" s="86">
        <f t="shared" si="94"/>
        <v>71.773879142300174</v>
      </c>
      <c r="P140" s="54">
        <f t="shared" si="89"/>
        <v>0</v>
      </c>
      <c r="Q140" s="88">
        <f t="shared" si="90"/>
        <v>-4.015594541910346</v>
      </c>
      <c r="R140" s="620">
        <f t="shared" si="91"/>
        <v>0.94701646090534963</v>
      </c>
      <c r="S140" s="935"/>
      <c r="T140" s="63">
        <v>0.7993055555555556</v>
      </c>
      <c r="U140" s="249">
        <v>0.85555555555555562</v>
      </c>
      <c r="V140" s="250">
        <v>6</v>
      </c>
      <c r="W140" s="244">
        <f t="shared" si="95"/>
        <v>81.000000000000028</v>
      </c>
      <c r="X140" s="53"/>
      <c r="Y140" s="53"/>
      <c r="Z140" s="54"/>
      <c r="AA140" s="54"/>
      <c r="AB140" s="928"/>
      <c r="AC140" s="928"/>
      <c r="AD140" s="619"/>
      <c r="AE140" s="619"/>
      <c r="AF140" s="48">
        <f t="shared" si="61"/>
        <v>-76.296296296296759</v>
      </c>
      <c r="AG140" s="125">
        <f t="shared" si="62"/>
        <v>0.94701646090534952</v>
      </c>
      <c r="AH140" s="927"/>
    </row>
    <row r="141" spans="1:34" ht="19.2" customHeight="1">
      <c r="A141" s="932"/>
      <c r="B141" s="621" t="s">
        <v>105</v>
      </c>
      <c r="C141" s="627"/>
      <c r="D141" s="42" t="s">
        <v>85</v>
      </c>
      <c r="E141" s="251"/>
      <c r="F141" s="273">
        <v>50.67</v>
      </c>
      <c r="G141" s="57">
        <v>1004</v>
      </c>
      <c r="H141" s="84">
        <f t="shared" si="92"/>
        <v>50872.68</v>
      </c>
      <c r="I141" s="61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1338.6666666666665</v>
      </c>
      <c r="O141" s="86">
        <f t="shared" si="94"/>
        <v>78.745098039215677</v>
      </c>
      <c r="P141" s="54">
        <f t="shared" si="89"/>
        <v>0</v>
      </c>
      <c r="Q141" s="88">
        <f t="shared" si="90"/>
        <v>-5.9607843137254974</v>
      </c>
      <c r="R141" s="620">
        <f t="shared" si="91"/>
        <v>0.92962962962962958</v>
      </c>
      <c r="S141" s="935"/>
      <c r="T141" s="63">
        <v>0.87013888888888891</v>
      </c>
      <c r="U141" s="249">
        <v>0.90138888888888891</v>
      </c>
      <c r="V141" s="55">
        <v>21</v>
      </c>
      <c r="W141" s="244">
        <f t="shared" si="95"/>
        <v>45</v>
      </c>
      <c r="X141" s="53">
        <v>0.85972222222222217</v>
      </c>
      <c r="Y141" s="53">
        <v>0.86944444444444446</v>
      </c>
      <c r="Z141" s="54"/>
      <c r="AA141" s="54"/>
      <c r="AB141" s="928"/>
      <c r="AC141" s="928"/>
      <c r="AD141" s="619"/>
      <c r="AE141" s="619"/>
      <c r="AF141" s="48">
        <f t="shared" si="61"/>
        <v>-101.33333333333348</v>
      </c>
      <c r="AG141" s="125">
        <f t="shared" si="62"/>
        <v>0.92962962962962947</v>
      </c>
      <c r="AH141" s="927"/>
    </row>
    <row r="142" spans="1:34" ht="19.2" customHeight="1">
      <c r="A142" s="932"/>
      <c r="B142" s="621" t="s">
        <v>105</v>
      </c>
      <c r="C142" s="627"/>
      <c r="D142" s="42" t="s">
        <v>86</v>
      </c>
      <c r="E142" s="251"/>
      <c r="F142" s="273">
        <v>50.49</v>
      </c>
      <c r="G142" s="57">
        <v>1328</v>
      </c>
      <c r="H142" s="84">
        <f t="shared" si="92"/>
        <v>67050.720000000001</v>
      </c>
      <c r="I142" s="61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1350.5084745762722</v>
      </c>
      <c r="O142" s="86">
        <f t="shared" si="94"/>
        <v>96.464891041162304</v>
      </c>
      <c r="P142" s="54">
        <f t="shared" si="89"/>
        <v>0</v>
      </c>
      <c r="Q142" s="88">
        <f t="shared" si="90"/>
        <v>-6.3922518159805577</v>
      </c>
      <c r="R142" s="620">
        <f t="shared" si="91"/>
        <v>0.93785310734463345</v>
      </c>
      <c r="S142" s="935"/>
      <c r="T142" s="63">
        <v>0.90625</v>
      </c>
      <c r="U142" s="249">
        <v>0.94722222222222219</v>
      </c>
      <c r="V142" s="55">
        <v>7</v>
      </c>
      <c r="W142" s="244">
        <f t="shared" si="95"/>
        <v>58.99999999999995</v>
      </c>
      <c r="X142" s="53"/>
      <c r="Y142" s="53"/>
      <c r="Z142" s="54"/>
      <c r="AA142" s="54"/>
      <c r="AB142" s="928"/>
      <c r="AC142" s="928"/>
      <c r="AD142" s="619"/>
      <c r="AE142" s="619"/>
      <c r="AF142" s="48">
        <f t="shared" si="61"/>
        <v>-89.491525423727808</v>
      </c>
      <c r="AG142" s="125">
        <f t="shared" si="62"/>
        <v>0.93785310734463345</v>
      </c>
      <c r="AH142" s="927"/>
    </row>
    <row r="143" spans="1:34" ht="19.2" customHeight="1">
      <c r="A143" s="932"/>
      <c r="B143" s="621" t="s">
        <v>105</v>
      </c>
      <c r="C143" s="252"/>
      <c r="D143" s="82" t="s">
        <v>166</v>
      </c>
      <c r="E143" s="83"/>
      <c r="F143" s="273">
        <v>56.43</v>
      </c>
      <c r="G143" s="57">
        <v>1209</v>
      </c>
      <c r="H143" s="84">
        <f t="shared" si="92"/>
        <v>68223.87</v>
      </c>
      <c r="I143" s="619"/>
      <c r="J143" s="87">
        <v>16</v>
      </c>
      <c r="K143" s="57">
        <v>1500</v>
      </c>
      <c r="L143" s="86">
        <v>93.75</v>
      </c>
      <c r="M143" s="225">
        <v>16</v>
      </c>
      <c r="N143" s="57">
        <f t="shared" si="93"/>
        <v>1422.3529411764712</v>
      </c>
      <c r="O143" s="86">
        <f t="shared" si="94"/>
        <v>88.897058823529449</v>
      </c>
      <c r="P143" s="54">
        <f t="shared" si="89"/>
        <v>0</v>
      </c>
      <c r="Q143" s="88">
        <f t="shared" si="90"/>
        <v>-4.8529411764705515</v>
      </c>
      <c r="R143" s="620">
        <f t="shared" si="91"/>
        <v>0.9482352941176474</v>
      </c>
      <c r="S143" s="935"/>
      <c r="T143" s="63">
        <v>0.95138888888888884</v>
      </c>
      <c r="U143" s="249">
        <v>0.98680555555555549</v>
      </c>
      <c r="V143" s="55">
        <v>6</v>
      </c>
      <c r="W143" s="244">
        <f t="shared" si="95"/>
        <v>50.999999999999979</v>
      </c>
      <c r="X143" s="53"/>
      <c r="Y143" s="53"/>
      <c r="Z143" s="54"/>
      <c r="AA143" s="54"/>
      <c r="AB143" s="928"/>
      <c r="AC143" s="928"/>
      <c r="AD143" s="619"/>
      <c r="AE143" s="619"/>
      <c r="AF143" s="48">
        <f t="shared" si="61"/>
        <v>-77.647058823528823</v>
      </c>
      <c r="AG143" s="125">
        <f t="shared" si="62"/>
        <v>0.9482352941176474</v>
      </c>
      <c r="AH143" s="927"/>
    </row>
    <row r="144" spans="1:34" ht="19.2" customHeight="1">
      <c r="A144" s="932"/>
      <c r="B144" s="621">
        <v>0</v>
      </c>
      <c r="C144" s="627"/>
      <c r="D144" s="42"/>
      <c r="E144" s="251"/>
      <c r="F144" s="273" t="s">
        <v>106</v>
      </c>
      <c r="G144" s="57"/>
      <c r="H144" s="84">
        <f t="shared" si="92"/>
        <v>0</v>
      </c>
      <c r="I144" s="619"/>
      <c r="J144" s="87"/>
      <c r="K144" s="57"/>
      <c r="L144" s="86"/>
      <c r="M144" s="629"/>
      <c r="N144" s="57"/>
      <c r="O144" s="86"/>
      <c r="P144" s="54"/>
      <c r="Q144" s="88"/>
      <c r="R144" s="620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619"/>
      <c r="AE144" s="619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621">
        <v>0</v>
      </c>
      <c r="C145" s="627"/>
      <c r="D145" s="42"/>
      <c r="E145" s="251"/>
      <c r="F145" s="273" t="s">
        <v>106</v>
      </c>
      <c r="G145" s="57"/>
      <c r="H145" s="84"/>
      <c r="I145" s="619"/>
      <c r="J145" s="87"/>
      <c r="K145" s="57"/>
      <c r="L145" s="86"/>
      <c r="M145" s="629"/>
      <c r="N145" s="57"/>
      <c r="O145" s="86"/>
      <c r="P145" s="54"/>
      <c r="Q145" s="88"/>
      <c r="R145" s="62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619"/>
      <c r="AE145" s="619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63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19"/>
      <c r="J146" s="87"/>
      <c r="K146" s="57"/>
      <c r="L146" s="86"/>
      <c r="M146" s="629"/>
      <c r="N146" s="57"/>
      <c r="O146" s="86"/>
      <c r="P146" s="54"/>
      <c r="Q146" s="88"/>
      <c r="R146" s="62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619"/>
      <c r="AE146" s="619"/>
      <c r="AF146" s="54"/>
      <c r="AG146" s="620"/>
      <c r="AH146" s="927"/>
    </row>
    <row r="147" spans="1:34" ht="19.2" customHeight="1">
      <c r="A147" s="933"/>
      <c r="B147" s="254">
        <v>0</v>
      </c>
      <c r="C147" s="100" t="s">
        <v>243</v>
      </c>
      <c r="D147" s="924" t="s">
        <v>221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1385.2219961335286</v>
      </c>
      <c r="O147" s="240">
        <f t="shared" si="96"/>
        <v>82.324411523403057</v>
      </c>
      <c r="P147" s="51">
        <f t="shared" ref="P147:P155" si="97">M147-J147</f>
        <v>0</v>
      </c>
      <c r="Q147" s="139">
        <f t="shared" ref="Q147:Q155" si="98">O147-L147</f>
        <v>-5.7015469594052774</v>
      </c>
      <c r="R147" s="255">
        <f t="shared" ref="R147:R155" si="99">O147/L147</f>
        <v>0.93522880003040465</v>
      </c>
      <c r="S147" s="936"/>
      <c r="T147" s="63"/>
      <c r="U147" s="63"/>
      <c r="V147" s="55"/>
      <c r="W147" s="63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0</v>
      </c>
      <c r="AF147" s="201">
        <f t="shared" si="61"/>
        <v>-95.333559422027065</v>
      </c>
      <c r="AG147" s="256">
        <f t="shared" si="62"/>
        <v>0.93560960339225185</v>
      </c>
      <c r="AH147" s="927"/>
    </row>
    <row r="148" spans="1:34" ht="19.2" customHeight="1">
      <c r="A148" s="939" t="s">
        <v>244</v>
      </c>
      <c r="B148" s="619" t="s">
        <v>103</v>
      </c>
      <c r="C148" s="121"/>
      <c r="D148" s="173" t="s">
        <v>114</v>
      </c>
      <c r="E148" s="43"/>
      <c r="F148" s="280">
        <v>36.92</v>
      </c>
      <c r="G148" s="57">
        <v>2070.6</v>
      </c>
      <c r="H148" s="84">
        <f t="shared" ref="H148:H172" si="100">F148*G148</f>
        <v>76446.551999999996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1479.0000000000009</v>
      </c>
      <c r="O148" s="47">
        <f t="shared" ref="O148:O155" si="102">N148/M148</f>
        <v>123.25000000000007</v>
      </c>
      <c r="P148" s="48">
        <f t="shared" si="97"/>
        <v>0</v>
      </c>
      <c r="Q148" s="49">
        <f t="shared" si="98"/>
        <v>-43.416666666666586</v>
      </c>
      <c r="R148" s="623">
        <f t="shared" si="99"/>
        <v>0.73950000000000049</v>
      </c>
      <c r="S148" s="940">
        <f>R160</f>
        <v>0.86734479809513365</v>
      </c>
      <c r="T148" s="243">
        <v>0.45833333333333331</v>
      </c>
      <c r="U148" s="50">
        <v>0.51666666666666661</v>
      </c>
      <c r="V148" s="621">
        <v>5</v>
      </c>
      <c r="W148" s="631">
        <f>(U148-T148)*24*60</f>
        <v>83.999999999999943</v>
      </c>
      <c r="X148" s="53"/>
      <c r="Y148" s="53"/>
      <c r="Z148" s="54"/>
      <c r="AA148" s="54"/>
      <c r="AB148" s="928"/>
      <c r="AC148" s="928"/>
      <c r="AD148" s="619"/>
      <c r="AE148" s="619"/>
      <c r="AF148" s="48">
        <f t="shared" si="61"/>
        <v>-520.99999999999909</v>
      </c>
      <c r="AG148" s="125">
        <f t="shared" si="62"/>
        <v>0.73950000000000049</v>
      </c>
      <c r="AH148" s="927">
        <f>AG160</f>
        <v>0.85382846886412711</v>
      </c>
    </row>
    <row r="149" spans="1:34" ht="19.2" customHeight="1">
      <c r="A149" s="939"/>
      <c r="B149" s="619" t="s">
        <v>103</v>
      </c>
      <c r="C149" s="218"/>
      <c r="D149" s="248" t="s">
        <v>159</v>
      </c>
      <c r="E149" s="60"/>
      <c r="F149" s="280">
        <v>26.5</v>
      </c>
      <c r="G149" s="57">
        <v>838.25</v>
      </c>
      <c r="H149" s="84">
        <f t="shared" si="100"/>
        <v>22213.625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1479.2647058823511</v>
      </c>
      <c r="O149" s="47">
        <f t="shared" si="102"/>
        <v>123.27205882352926</v>
      </c>
      <c r="P149" s="48">
        <f t="shared" si="97"/>
        <v>0</v>
      </c>
      <c r="Q149" s="49">
        <f t="shared" si="98"/>
        <v>-43.394607843137393</v>
      </c>
      <c r="R149" s="623">
        <f t="shared" si="99"/>
        <v>0.73963235294117557</v>
      </c>
      <c r="S149" s="941"/>
      <c r="T149" s="243">
        <v>0.5215277777777777</v>
      </c>
      <c r="U149" s="50">
        <v>0.54513888888888884</v>
      </c>
      <c r="V149" s="621">
        <v>7</v>
      </c>
      <c r="W149" s="631">
        <f t="shared" ref="W149:W159" si="103">(U149-T149)*24*60</f>
        <v>34.000000000000043</v>
      </c>
      <c r="X149" s="53"/>
      <c r="Y149" s="53"/>
      <c r="Z149" s="54"/>
      <c r="AA149" s="54"/>
      <c r="AB149" s="928"/>
      <c r="AC149" s="928"/>
      <c r="AD149" s="619">
        <v>1</v>
      </c>
      <c r="AE149" s="619"/>
      <c r="AF149" s="48">
        <f t="shared" si="61"/>
        <v>-520.73529411764889</v>
      </c>
      <c r="AG149" s="125">
        <f t="shared" si="62"/>
        <v>0.73963235294117557</v>
      </c>
      <c r="AH149" s="929"/>
    </row>
    <row r="150" spans="1:34" ht="19.2" customHeight="1">
      <c r="A150" s="939"/>
      <c r="B150" s="619" t="s">
        <v>103</v>
      </c>
      <c r="C150" s="218"/>
      <c r="D150" s="176" t="s">
        <v>165</v>
      </c>
      <c r="E150" s="60"/>
      <c r="F150" s="280">
        <v>55.51</v>
      </c>
      <c r="G150" s="57">
        <v>126</v>
      </c>
      <c r="H150" s="84">
        <f t="shared" si="100"/>
        <v>6994.2599999999993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1260.0000000000045</v>
      </c>
      <c r="O150" s="47">
        <f t="shared" si="102"/>
        <v>105.00000000000038</v>
      </c>
      <c r="P150" s="48">
        <f t="shared" si="97"/>
        <v>0</v>
      </c>
      <c r="Q150" s="49">
        <f t="shared" si="98"/>
        <v>-19.999999999999616</v>
      </c>
      <c r="R150" s="623">
        <f t="shared" si="99"/>
        <v>0.84000000000000308</v>
      </c>
      <c r="S150" s="941"/>
      <c r="T150" s="243">
        <v>0.70833333333333337</v>
      </c>
      <c r="U150" s="50">
        <v>0.71250000000000002</v>
      </c>
      <c r="V150" s="621">
        <v>5</v>
      </c>
      <c r="W150" s="631">
        <f t="shared" si="103"/>
        <v>5.9999999999999787</v>
      </c>
      <c r="X150" s="213"/>
      <c r="Y150" s="213"/>
      <c r="Z150" s="214"/>
      <c r="AA150" s="214"/>
      <c r="AB150" s="928"/>
      <c r="AC150" s="928"/>
      <c r="AD150" s="619"/>
      <c r="AE150" s="619"/>
      <c r="AF150" s="48">
        <f t="shared" si="61"/>
        <v>-239.99999999999545</v>
      </c>
      <c r="AG150" s="125">
        <f t="shared" si="62"/>
        <v>0.84000000000000308</v>
      </c>
      <c r="AH150" s="929"/>
    </row>
    <row r="151" spans="1:34" s="215" customFormat="1" ht="19.2" customHeight="1">
      <c r="A151" s="939"/>
      <c r="B151" s="619" t="s">
        <v>104</v>
      </c>
      <c r="C151" s="218"/>
      <c r="D151" s="59" t="s">
        <v>155</v>
      </c>
      <c r="E151" s="60"/>
      <c r="F151" s="280">
        <v>28.57</v>
      </c>
      <c r="G151" s="57">
        <v>1407</v>
      </c>
      <c r="H151" s="84">
        <f t="shared" si="100"/>
        <v>40197.99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1481.0526315789484</v>
      </c>
      <c r="O151" s="47">
        <f t="shared" si="102"/>
        <v>123.42105263157903</v>
      </c>
      <c r="P151" s="48">
        <f t="shared" si="97"/>
        <v>0</v>
      </c>
      <c r="Q151" s="49">
        <f t="shared" si="98"/>
        <v>-1.5789473684209696</v>
      </c>
      <c r="R151" s="623">
        <f t="shared" si="99"/>
        <v>0.98736842105263223</v>
      </c>
      <c r="S151" s="941"/>
      <c r="T151" s="243">
        <v>0.71666666666666667</v>
      </c>
      <c r="U151" s="50">
        <v>0.75624999999999998</v>
      </c>
      <c r="V151" s="621">
        <v>6</v>
      </c>
      <c r="W151" s="631">
        <f t="shared" si="103"/>
        <v>56.999999999999957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-18.947368421051578</v>
      </c>
      <c r="AG151" s="125">
        <f t="shared" si="62"/>
        <v>0.98736842105263223</v>
      </c>
      <c r="AH151" s="929"/>
    </row>
    <row r="152" spans="1:34" s="215" customFormat="1" ht="19.2" customHeight="1">
      <c r="A152" s="939"/>
      <c r="B152" s="619" t="s">
        <v>104</v>
      </c>
      <c r="C152" s="218"/>
      <c r="D152" s="59" t="s">
        <v>179</v>
      </c>
      <c r="E152" s="60"/>
      <c r="F152" s="280">
        <v>18.920000000000002</v>
      </c>
      <c r="G152" s="57">
        <v>393</v>
      </c>
      <c r="H152" s="84">
        <f t="shared" si="100"/>
        <v>7435.56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1965.0000000000068</v>
      </c>
      <c r="O152" s="47">
        <f t="shared" si="102"/>
        <v>393.00000000000136</v>
      </c>
      <c r="P152" s="48">
        <f t="shared" si="97"/>
        <v>0</v>
      </c>
      <c r="Q152" s="49">
        <f t="shared" si="98"/>
        <v>-46.999999999998636</v>
      </c>
      <c r="R152" s="623">
        <f t="shared" si="99"/>
        <v>0.8931818181818213</v>
      </c>
      <c r="S152" s="941"/>
      <c r="T152" s="258">
        <v>0.76041666666666663</v>
      </c>
      <c r="U152" s="63">
        <v>0.76874999999999993</v>
      </c>
      <c r="V152" s="633">
        <v>6</v>
      </c>
      <c r="W152" s="631">
        <f t="shared" si="103"/>
        <v>11.999999999999957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-234.99999999999318</v>
      </c>
      <c r="AG152" s="125">
        <f t="shared" si="62"/>
        <v>0.8931818181818213</v>
      </c>
      <c r="AH152" s="929"/>
    </row>
    <row r="153" spans="1:34" s="215" customFormat="1" ht="19.2" customHeight="1">
      <c r="A153" s="939"/>
      <c r="B153" s="619" t="s">
        <v>104</v>
      </c>
      <c r="C153" s="218"/>
      <c r="D153" s="248" t="s">
        <v>180</v>
      </c>
      <c r="E153" s="60"/>
      <c r="F153" s="280">
        <v>17.71</v>
      </c>
      <c r="G153" s="57">
        <v>233</v>
      </c>
      <c r="H153" s="84">
        <f t="shared" si="100"/>
        <v>4126.43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1997.1428571428644</v>
      </c>
      <c r="O153" s="47">
        <f t="shared" si="102"/>
        <v>399.42857142857287</v>
      </c>
      <c r="P153" s="48">
        <f t="shared" si="97"/>
        <v>0</v>
      </c>
      <c r="Q153" s="49">
        <f t="shared" si="98"/>
        <v>-40.571428571427134</v>
      </c>
      <c r="R153" s="623">
        <f t="shared" si="99"/>
        <v>0.90779220779221104</v>
      </c>
      <c r="S153" s="941"/>
      <c r="T153" s="258">
        <v>0.7729166666666667</v>
      </c>
      <c r="U153" s="63">
        <v>0.77777777777777779</v>
      </c>
      <c r="V153" s="633">
        <v>6</v>
      </c>
      <c r="W153" s="631">
        <f t="shared" si="103"/>
        <v>6.9999999999999751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-202.85714285713561</v>
      </c>
      <c r="AG153" s="125">
        <f t="shared" si="62"/>
        <v>0.90779220779221104</v>
      </c>
      <c r="AH153" s="929"/>
    </row>
    <row r="154" spans="1:34" s="215" customFormat="1" ht="19.2" customHeight="1">
      <c r="A154" s="939"/>
      <c r="B154" s="619" t="s">
        <v>105</v>
      </c>
      <c r="C154" s="218"/>
      <c r="D154" s="248" t="s">
        <v>184</v>
      </c>
      <c r="E154" s="60"/>
      <c r="F154" s="280">
        <v>54.09</v>
      </c>
      <c r="G154" s="57">
        <v>1563</v>
      </c>
      <c r="H154" s="84">
        <f t="shared" si="100"/>
        <v>84542.67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1267.2972972973018</v>
      </c>
      <c r="O154" s="47">
        <f t="shared" si="102"/>
        <v>66.699857752489564</v>
      </c>
      <c r="P154" s="48">
        <f t="shared" si="97"/>
        <v>0</v>
      </c>
      <c r="Q154" s="49">
        <f t="shared" si="98"/>
        <v>-9.0896159317209566</v>
      </c>
      <c r="R154" s="623">
        <f t="shared" si="99"/>
        <v>0.88006756756757065</v>
      </c>
      <c r="S154" s="941"/>
      <c r="T154" s="258">
        <v>0.78263888888888899</v>
      </c>
      <c r="U154" s="63">
        <v>0.8340277777777777</v>
      </c>
      <c r="V154" s="633">
        <v>7</v>
      </c>
      <c r="W154" s="631">
        <f t="shared" si="103"/>
        <v>73.999999999999744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-172.70270270269816</v>
      </c>
      <c r="AG154" s="125">
        <f t="shared" si="62"/>
        <v>0.88006756756757076</v>
      </c>
      <c r="AH154" s="929"/>
    </row>
    <row r="155" spans="1:34" s="215" customFormat="1" ht="19.2" customHeight="1">
      <c r="A155" s="939"/>
      <c r="B155" s="619" t="s">
        <v>105</v>
      </c>
      <c r="C155" s="218"/>
      <c r="D155" s="248" t="s">
        <v>186</v>
      </c>
      <c r="E155" s="60"/>
      <c r="F155" s="280">
        <v>57.3</v>
      </c>
      <c r="G155" s="57">
        <v>969</v>
      </c>
      <c r="H155" s="84">
        <f t="shared" si="100"/>
        <v>55523.7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1263.9130434782567</v>
      </c>
      <c r="O155" s="47">
        <f t="shared" si="102"/>
        <v>74.347826086956275</v>
      </c>
      <c r="P155" s="48">
        <f t="shared" si="97"/>
        <v>0</v>
      </c>
      <c r="Q155" s="49">
        <f t="shared" si="98"/>
        <v>-10.358056265984899</v>
      </c>
      <c r="R155" s="623">
        <f t="shared" si="99"/>
        <v>0.8777173913043449</v>
      </c>
      <c r="S155" s="941"/>
      <c r="T155" s="258">
        <v>0.83958333333333324</v>
      </c>
      <c r="U155" s="63">
        <v>0.87152777777777779</v>
      </c>
      <c r="V155" s="633">
        <v>8</v>
      </c>
      <c r="W155" s="631">
        <f t="shared" si="103"/>
        <v>46.000000000000156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-176.08695652174333</v>
      </c>
      <c r="AG155" s="125">
        <f t="shared" si="62"/>
        <v>0.8777173913043449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623"/>
      <c r="S156" s="941"/>
      <c r="T156" s="258"/>
      <c r="U156" s="63"/>
      <c r="V156" s="633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941"/>
      <c r="T157" s="258"/>
      <c r="U157" s="63"/>
      <c r="V157" s="633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633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29"/>
      <c r="N159" s="179"/>
      <c r="O159" s="221"/>
      <c r="P159" s="260"/>
      <c r="Q159" s="74"/>
      <c r="R159" s="129"/>
      <c r="S159" s="941"/>
      <c r="T159" s="258"/>
      <c r="U159" s="63"/>
      <c r="V159" s="633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245</v>
      </c>
      <c r="D160" s="937" t="s">
        <v>221</v>
      </c>
      <c r="E160" s="93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1524.0838169224669</v>
      </c>
      <c r="O160" s="267">
        <f t="shared" si="104"/>
        <v>176.05242084039111</v>
      </c>
      <c r="P160" s="65">
        <f t="shared" ref="P160:P166" si="105">M160-J160</f>
        <v>0</v>
      </c>
      <c r="Q160" s="74">
        <f t="shared" ref="Q160:Q166" si="106">O160-L160</f>
        <v>-26.926165330919531</v>
      </c>
      <c r="R160" s="268">
        <f>O160/L160</f>
        <v>0.86734479809513365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1</v>
      </c>
      <c r="AE160" s="79">
        <f>SUM(AE148:AE159)</f>
        <v>0</v>
      </c>
      <c r="AF160" s="65">
        <f t="shared" si="61"/>
        <v>-260.91618307753311</v>
      </c>
      <c r="AG160" s="129">
        <f t="shared" si="62"/>
        <v>0.85382846886412711</v>
      </c>
      <c r="AH160" s="929"/>
    </row>
    <row r="161" spans="1:36" ht="19.2" customHeight="1">
      <c r="A161" s="926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3956</v>
      </c>
      <c r="H161" s="84">
        <f t="shared" ref="H161:H170" si="107">F161*G161</f>
        <v>119194.28</v>
      </c>
      <c r="I161" s="61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1074.0271493212672</v>
      </c>
      <c r="O161" s="86">
        <f t="shared" ref="O161:O166" si="109">N161/M161</f>
        <v>59.668174962292625</v>
      </c>
      <c r="P161" s="54">
        <f t="shared" si="105"/>
        <v>0</v>
      </c>
      <c r="Q161" s="88">
        <f t="shared" si="106"/>
        <v>-6.9984917043740467</v>
      </c>
      <c r="R161" s="620">
        <f t="shared" ref="R161:R166" si="110">O161/L161</f>
        <v>0.89502262443438929</v>
      </c>
      <c r="S161" s="927">
        <f>R173</f>
        <v>0.9414413649375224</v>
      </c>
      <c r="T161" s="89">
        <v>0.16666666666666666</v>
      </c>
      <c r="U161" s="89">
        <v>0.32013888888888886</v>
      </c>
      <c r="V161" s="619">
        <v>5</v>
      </c>
      <c r="W161" s="90">
        <f t="shared" ref="W161:W172" si="111">(U161-T161)*24*60</f>
        <v>220.99999999999997</v>
      </c>
      <c r="X161" s="96"/>
      <c r="Y161" s="96"/>
      <c r="Z161" s="54"/>
      <c r="AA161" s="54"/>
      <c r="AB161" s="928"/>
      <c r="AC161" s="928"/>
      <c r="AD161" s="619">
        <v>1</v>
      </c>
      <c r="AE161" s="619"/>
      <c r="AF161" s="54">
        <f t="shared" si="61"/>
        <v>-125.97285067873281</v>
      </c>
      <c r="AG161" s="620">
        <f t="shared" si="62"/>
        <v>0.89502262443438929</v>
      </c>
      <c r="AH161" s="927">
        <f>AG173</f>
        <v>0.94309687213590188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3456</v>
      </c>
      <c r="H162" s="84">
        <f t="shared" si="107"/>
        <v>118298.87999999999</v>
      </c>
      <c r="I162" s="61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2229.677419354839</v>
      </c>
      <c r="O162" s="86">
        <f t="shared" si="109"/>
        <v>171.51364764267993</v>
      </c>
      <c r="P162" s="54">
        <f t="shared" si="105"/>
        <v>0</v>
      </c>
      <c r="Q162" s="88">
        <f t="shared" si="106"/>
        <v>-1.5632754342431383</v>
      </c>
      <c r="R162" s="620">
        <f t="shared" si="110"/>
        <v>0.99096774193548409</v>
      </c>
      <c r="S162" s="927"/>
      <c r="T162" s="89">
        <v>0.33541666666666664</v>
      </c>
      <c r="U162" s="89">
        <v>0.39999999999999997</v>
      </c>
      <c r="V162" s="619">
        <v>22</v>
      </c>
      <c r="W162" s="90">
        <f t="shared" si="111"/>
        <v>92.999999999999986</v>
      </c>
      <c r="X162" s="96">
        <v>0.32500000000000001</v>
      </c>
      <c r="Y162" s="96">
        <v>0.3347222222222222</v>
      </c>
      <c r="Z162" s="54"/>
      <c r="AA162" s="54"/>
      <c r="AB162" s="928"/>
      <c r="AC162" s="928"/>
      <c r="AD162" s="619"/>
      <c r="AE162" s="619"/>
      <c r="AF162" s="54">
        <f t="shared" si="61"/>
        <v>-20.322580645160997</v>
      </c>
      <c r="AG162" s="620">
        <f t="shared" si="62"/>
        <v>0.99096774193548398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3372.2000000000003</v>
      </c>
      <c r="H163" s="84">
        <f t="shared" si="107"/>
        <v>120825.92600000001</v>
      </c>
      <c r="I163" s="61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2248.1333333333337</v>
      </c>
      <c r="O163" s="86">
        <f t="shared" si="109"/>
        <v>204.3757575757576</v>
      </c>
      <c r="P163" s="54">
        <f t="shared" si="105"/>
        <v>0</v>
      </c>
      <c r="Q163" s="88">
        <f t="shared" si="106"/>
        <v>-0.16969696969692905</v>
      </c>
      <c r="R163" s="620">
        <f t="shared" si="110"/>
        <v>0.9991703703703706</v>
      </c>
      <c r="S163" s="927"/>
      <c r="T163" s="89">
        <v>0.40416666666666662</v>
      </c>
      <c r="U163" s="89">
        <v>0.46666666666666662</v>
      </c>
      <c r="V163" s="619">
        <v>6</v>
      </c>
      <c r="W163" s="90">
        <f t="shared" si="111"/>
        <v>90</v>
      </c>
      <c r="X163" s="96"/>
      <c r="Y163" s="96"/>
      <c r="Z163" s="54"/>
      <c r="AA163" s="54"/>
      <c r="AB163" s="928"/>
      <c r="AC163" s="928"/>
      <c r="AD163" s="619"/>
      <c r="AE163" s="619"/>
      <c r="AF163" s="54">
        <f t="shared" si="61"/>
        <v>-1.8666666666663332</v>
      </c>
      <c r="AG163" s="620">
        <f t="shared" si="62"/>
        <v>0.99917037037037049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2585.1</v>
      </c>
      <c r="H164" s="84">
        <f t="shared" si="107"/>
        <v>94123.490999999995</v>
      </c>
      <c r="I164" s="61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2461.9999999999995</v>
      </c>
      <c r="O164" s="86">
        <f t="shared" si="109"/>
        <v>246.19999999999996</v>
      </c>
      <c r="P164" s="54">
        <f t="shared" si="105"/>
        <v>0</v>
      </c>
      <c r="Q164" s="88">
        <f t="shared" si="106"/>
        <v>-30.700000000000017</v>
      </c>
      <c r="R164" s="620">
        <f t="shared" si="110"/>
        <v>0.88912964969302988</v>
      </c>
      <c r="S164" s="927"/>
      <c r="T164" s="89">
        <v>0.47152777777777771</v>
      </c>
      <c r="U164" s="89">
        <v>0.51527777777777772</v>
      </c>
      <c r="V164" s="619">
        <v>7</v>
      </c>
      <c r="W164" s="90">
        <f t="shared" si="111"/>
        <v>63.000000000000014</v>
      </c>
      <c r="X164" s="96"/>
      <c r="Y164" s="96"/>
      <c r="Z164" s="54"/>
      <c r="AA164" s="54"/>
      <c r="AB164" s="928"/>
      <c r="AC164" s="928"/>
      <c r="AD164" s="619"/>
      <c r="AE164" s="619"/>
      <c r="AF164" s="54">
        <f>N164-K164</f>
        <v>-307.00000000000045</v>
      </c>
      <c r="AG164" s="620">
        <f>N164/K164</f>
        <v>0.88912964969302977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4800.9000000000005</v>
      </c>
      <c r="H165" s="84">
        <f t="shared" si="107"/>
        <v>174800.769</v>
      </c>
      <c r="I165" s="61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2483.2241379310335</v>
      </c>
      <c r="O165" s="86">
        <f t="shared" si="109"/>
        <v>248.32241379310335</v>
      </c>
      <c r="P165" s="54">
        <f t="shared" si="105"/>
        <v>0</v>
      </c>
      <c r="Q165" s="88">
        <f t="shared" si="106"/>
        <v>-28.577586206896626</v>
      </c>
      <c r="R165" s="620">
        <f t="shared" si="110"/>
        <v>0.89679456046624551</v>
      </c>
      <c r="S165" s="927"/>
      <c r="T165" s="89">
        <v>0.55624999999999991</v>
      </c>
      <c r="U165" s="89">
        <v>0.63680555555555551</v>
      </c>
      <c r="V165" s="619">
        <v>6</v>
      </c>
      <c r="W165" s="90">
        <f t="shared" si="111"/>
        <v>116.00000000000007</v>
      </c>
      <c r="X165" s="96"/>
      <c r="Y165" s="96"/>
      <c r="Z165" s="54"/>
      <c r="AA165" s="54"/>
      <c r="AB165" s="928"/>
      <c r="AC165" s="928"/>
      <c r="AD165" s="619"/>
      <c r="AE165" s="619"/>
      <c r="AF165" s="54">
        <f>N165-K165</f>
        <v>-285.77586206896649</v>
      </c>
      <c r="AG165" s="620">
        <f>N165/K165</f>
        <v>0.89679456046624539</v>
      </c>
      <c r="AH165" s="927"/>
    </row>
    <row r="166" spans="1:36" ht="19.2" customHeight="1">
      <c r="A166" s="92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1815.8</v>
      </c>
      <c r="H166" s="84">
        <f t="shared" si="107"/>
        <v>65060.113999999994</v>
      </c>
      <c r="I166" s="61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2223.428571428572</v>
      </c>
      <c r="O166" s="86">
        <f t="shared" si="109"/>
        <v>202.12987012987017</v>
      </c>
      <c r="P166" s="54">
        <f t="shared" si="105"/>
        <v>0</v>
      </c>
      <c r="Q166" s="88">
        <f t="shared" si="106"/>
        <v>-2.4155844155843624</v>
      </c>
      <c r="R166" s="620">
        <f t="shared" si="110"/>
        <v>0.9881904761904764</v>
      </c>
      <c r="S166" s="927"/>
      <c r="T166" s="89">
        <v>0.64097222222222217</v>
      </c>
      <c r="U166" s="89">
        <v>0.67499999999999993</v>
      </c>
      <c r="V166" s="619">
        <v>6</v>
      </c>
      <c r="W166" s="90">
        <f t="shared" si="111"/>
        <v>48.999999999999986</v>
      </c>
      <c r="X166" s="96"/>
      <c r="Y166" s="96"/>
      <c r="Z166" s="54"/>
      <c r="AA166" s="54"/>
      <c r="AB166" s="928"/>
      <c r="AC166" s="928"/>
      <c r="AD166" s="619"/>
      <c r="AE166" s="619"/>
      <c r="AF166" s="54">
        <f>N166-K166</f>
        <v>-26.571428571427987</v>
      </c>
      <c r="AG166" s="620">
        <f>N166/K166</f>
        <v>0.9881904761904764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19"/>
      <c r="J167" s="87"/>
      <c r="K167" s="57"/>
      <c r="L167" s="86"/>
      <c r="M167" s="87"/>
      <c r="N167" s="57"/>
      <c r="O167" s="86"/>
      <c r="P167" s="54"/>
      <c r="Q167" s="88"/>
      <c r="R167" s="620"/>
      <c r="S167" s="927"/>
      <c r="T167" s="89"/>
      <c r="U167" s="89"/>
      <c r="V167" s="619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619"/>
      <c r="AE167" s="619"/>
      <c r="AF167" s="54">
        <f t="shared" si="61"/>
        <v>0</v>
      </c>
      <c r="AG167" s="62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19"/>
      <c r="J168" s="87"/>
      <c r="K168" s="57"/>
      <c r="L168" s="86"/>
      <c r="M168" s="87"/>
      <c r="N168" s="57"/>
      <c r="O168" s="86"/>
      <c r="P168" s="54"/>
      <c r="Q168" s="88"/>
      <c r="R168" s="620"/>
      <c r="S168" s="927"/>
      <c r="T168" s="89"/>
      <c r="U168" s="89"/>
      <c r="V168" s="619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619"/>
      <c r="AE168" s="619"/>
      <c r="AF168" s="54">
        <f t="shared" si="61"/>
        <v>0</v>
      </c>
      <c r="AG168" s="62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19"/>
      <c r="J169" s="87"/>
      <c r="K169" s="57"/>
      <c r="L169" s="86"/>
      <c r="M169" s="87"/>
      <c r="N169" s="57"/>
      <c r="O169" s="86"/>
      <c r="P169" s="54"/>
      <c r="Q169" s="88"/>
      <c r="R169" s="620"/>
      <c r="S169" s="927"/>
      <c r="T169" s="89"/>
      <c r="U169" s="89"/>
      <c r="V169" s="619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619"/>
      <c r="AE169" s="619"/>
      <c r="AF169" s="54">
        <f t="shared" si="61"/>
        <v>0</v>
      </c>
      <c r="AG169" s="62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19"/>
      <c r="J170" s="87"/>
      <c r="K170" s="57"/>
      <c r="L170" s="86"/>
      <c r="M170" s="87"/>
      <c r="N170" s="57"/>
      <c r="O170" s="86"/>
      <c r="P170" s="54"/>
      <c r="Q170" s="88"/>
      <c r="R170" s="620"/>
      <c r="S170" s="927"/>
      <c r="T170" s="89"/>
      <c r="U170" s="89"/>
      <c r="V170" s="619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619"/>
      <c r="AE170" s="619"/>
      <c r="AF170" s="54">
        <f t="shared" si="61"/>
        <v>0</v>
      </c>
      <c r="AG170" s="62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19"/>
      <c r="J171" s="87"/>
      <c r="K171" s="57"/>
      <c r="L171" s="86"/>
      <c r="M171" s="87"/>
      <c r="N171" s="57"/>
      <c r="O171" s="86"/>
      <c r="P171" s="54"/>
      <c r="Q171" s="88"/>
      <c r="R171" s="620"/>
      <c r="S171" s="927"/>
      <c r="T171" s="89"/>
      <c r="U171" s="89"/>
      <c r="V171" s="619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619"/>
      <c r="AE171" s="619"/>
      <c r="AF171" s="54"/>
      <c r="AG171" s="62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19"/>
      <c r="J172" s="87"/>
      <c r="K172" s="57"/>
      <c r="L172" s="86"/>
      <c r="M172" s="87"/>
      <c r="N172" s="57"/>
      <c r="O172" s="86"/>
      <c r="P172" s="54"/>
      <c r="Q172" s="88"/>
      <c r="R172" s="620"/>
      <c r="S172" s="927"/>
      <c r="T172" s="89"/>
      <c r="U172" s="89"/>
      <c r="V172" s="619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619"/>
      <c r="AE172" s="619"/>
      <c r="AF172" s="54"/>
      <c r="AG172" s="620"/>
      <c r="AH172" s="927"/>
    </row>
    <row r="173" spans="1:36" ht="19.2" customHeight="1">
      <c r="A173" s="926"/>
      <c r="B173" s="121">
        <v>0</v>
      </c>
      <c r="C173" s="100" t="s">
        <v>483</v>
      </c>
      <c r="D173" s="924" t="s">
        <v>221</v>
      </c>
      <c r="E173" s="924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2120.0817685615075</v>
      </c>
      <c r="O173" s="104">
        <f t="shared" si="112"/>
        <v>188.70164401728394</v>
      </c>
      <c r="P173" s="54">
        <f>M173-J173</f>
        <v>0</v>
      </c>
      <c r="Q173" s="88">
        <f>O173-L173</f>
        <v>-11.737439121799184</v>
      </c>
      <c r="R173" s="105">
        <f>O173/L173</f>
        <v>0.9414413649375224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0</v>
      </c>
      <c r="AF173" s="54">
        <f t="shared" si="61"/>
        <v>-127.91823143849251</v>
      </c>
      <c r="AG173" s="620">
        <f t="shared" si="62"/>
        <v>0.94309687213590188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7" sqref="Z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1099</v>
      </c>
      <c r="E3" s="860"/>
      <c r="F3" s="849" t="s">
        <v>2</v>
      </c>
      <c r="G3" s="810"/>
      <c r="H3" s="861">
        <v>258788.96000000002</v>
      </c>
      <c r="I3" s="862"/>
      <c r="J3" s="849" t="s">
        <v>3</v>
      </c>
      <c r="K3" s="810"/>
      <c r="L3" s="854">
        <v>8656512.7328067161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360.67575193828753</v>
      </c>
      <c r="G6" s="851"/>
      <c r="H6" s="829">
        <f>AVERAGE(D13:P13,Q13)</f>
        <v>144.9421993360028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6</v>
      </c>
      <c r="Q6" s="818">
        <v>4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344.30567218006246</v>
      </c>
      <c r="G7" s="822"/>
      <c r="H7" s="823">
        <f>AVERAGE(D14:P14,Q14)</f>
        <v>133.46558038935785</v>
      </c>
      <c r="I7" s="824"/>
      <c r="J7" s="823">
        <f>AVERAGE(D31:E31,G31:H31)</f>
        <v>745.12767408529044</v>
      </c>
      <c r="K7" s="824"/>
      <c r="L7" s="825">
        <f>AVERAGE(K31:M31)</f>
        <v>793.79676466304636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0.92708245459275707</v>
      </c>
      <c r="G8" s="828"/>
      <c r="H8" s="827">
        <f>AVERAGE(D15:O15,P15:Q15)</f>
        <v>0.91734257478601378</v>
      </c>
      <c r="I8" s="828"/>
      <c r="J8" s="827">
        <f>AVERAGE(D32:E32,G32:H32)</f>
        <v>0.99498657097505472</v>
      </c>
      <c r="K8" s="828"/>
      <c r="L8" s="827">
        <f>AVERAGE(K32:M32)</f>
        <v>0.88199640518116273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138.45504201680674</v>
      </c>
      <c r="E13" s="19">
        <v>110.90360705685782</v>
      </c>
      <c r="F13" s="19">
        <v>158.05372189361574</v>
      </c>
      <c r="G13" s="19">
        <v>314.46258503401361</v>
      </c>
      <c r="H13" s="19">
        <v>228.57142857142858</v>
      </c>
      <c r="I13" s="19">
        <v>85.760190918472645</v>
      </c>
      <c r="J13" s="19">
        <v>85.396456828345364</v>
      </c>
      <c r="K13" s="19">
        <v>76.685367933723199</v>
      </c>
      <c r="L13" s="19">
        <v>107.40964244089244</v>
      </c>
      <c r="M13" s="19">
        <v>82.297990346235963</v>
      </c>
      <c r="N13" s="19">
        <v>88.59836263452749</v>
      </c>
      <c r="O13" s="19">
        <v>202.97858617131064</v>
      </c>
      <c r="P13" s="19">
        <v>199.61780885780882</v>
      </c>
      <c r="Q13" s="21">
        <v>150</v>
      </c>
    </row>
    <row r="14" spans="2:17" ht="39.9" customHeight="1">
      <c r="B14" s="802"/>
      <c r="C14" s="14" t="s">
        <v>133</v>
      </c>
      <c r="D14" s="19">
        <v>130.23000266735806</v>
      </c>
      <c r="E14" s="19">
        <v>99.923244130819143</v>
      </c>
      <c r="F14" s="19">
        <v>137.78063131882863</v>
      </c>
      <c r="G14" s="19">
        <v>291.75114519132455</v>
      </c>
      <c r="H14" s="19">
        <v>227.76785157699447</v>
      </c>
      <c r="I14" s="19">
        <v>80.779713700440567</v>
      </c>
      <c r="J14" s="19">
        <v>73.935412169806696</v>
      </c>
      <c r="K14" s="19">
        <v>67.85259010195854</v>
      </c>
      <c r="L14" s="19">
        <v>102.06664709583488</v>
      </c>
      <c r="M14" s="19">
        <v>75.808063438619016</v>
      </c>
      <c r="N14" s="19">
        <v>82.314609149084617</v>
      </c>
      <c r="O14" s="19">
        <v>172.79922421447387</v>
      </c>
      <c r="P14" s="19">
        <v>186.57260016292238</v>
      </c>
      <c r="Q14" s="9">
        <v>138.93639053254441</v>
      </c>
    </row>
    <row r="15" spans="2:17" ht="39.9" customHeight="1">
      <c r="B15" s="803"/>
      <c r="C15" s="290" t="s">
        <v>134</v>
      </c>
      <c r="D15" s="10">
        <f t="shared" ref="D15:Q15" si="0">D14/D13</f>
        <v>0.94059415078253161</v>
      </c>
      <c r="E15" s="10">
        <f t="shared" si="0"/>
        <v>0.90099183229983415</v>
      </c>
      <c r="F15" s="10">
        <f t="shared" si="0"/>
        <v>0.87173291250659246</v>
      </c>
      <c r="G15" s="10">
        <f t="shared" si="0"/>
        <v>0.92777697276694304</v>
      </c>
      <c r="H15" s="10">
        <f t="shared" si="0"/>
        <v>0.99648435064935081</v>
      </c>
      <c r="I15" s="10">
        <f t="shared" si="0"/>
        <v>0.94192553485839681</v>
      </c>
      <c r="J15" s="10">
        <f t="shared" si="0"/>
        <v>0.8657901617443402</v>
      </c>
      <c r="K15" s="10">
        <f t="shared" si="0"/>
        <v>0.88481795067608526</v>
      </c>
      <c r="L15" s="10">
        <f t="shared" si="0"/>
        <v>0.95025590604681687</v>
      </c>
      <c r="M15" s="10">
        <f t="shared" si="0"/>
        <v>0.9211411253140791</v>
      </c>
      <c r="N15" s="10">
        <f t="shared" si="0"/>
        <v>0.92907596372448031</v>
      </c>
      <c r="O15" s="10">
        <f t="shared" si="0"/>
        <v>0.85131750828451491</v>
      </c>
      <c r="P15" s="292">
        <f t="shared" si="0"/>
        <v>0.93464907379992956</v>
      </c>
      <c r="Q15" s="11">
        <f t="shared" si="0"/>
        <v>0.92624260355029608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0.44791666666666669</v>
      </c>
    </row>
    <row r="17" spans="2:23" ht="22.8" customHeight="1">
      <c r="B17" s="805"/>
      <c r="C17" s="290" t="s">
        <v>36</v>
      </c>
      <c r="D17" s="12">
        <v>0.67361111111111083</v>
      </c>
      <c r="E17" s="12">
        <v>0.58611111111111103</v>
      </c>
      <c r="F17" s="12">
        <v>0.62361111111111112</v>
      </c>
      <c r="G17" s="12">
        <v>0.64513888888888893</v>
      </c>
      <c r="H17" s="12">
        <v>0.63194444444444442</v>
      </c>
      <c r="I17" s="12">
        <v>0.68055555555555536</v>
      </c>
      <c r="J17" s="12">
        <v>0.68749999999999978</v>
      </c>
      <c r="K17" s="12">
        <v>0.74513888888888891</v>
      </c>
      <c r="L17" s="12">
        <v>0.9409722222222221</v>
      </c>
      <c r="M17" s="12">
        <v>0.96666666666666634</v>
      </c>
      <c r="N17" s="12">
        <v>0.99861111111111089</v>
      </c>
      <c r="O17" s="22">
        <v>0.86388888888888882</v>
      </c>
      <c r="P17" s="12">
        <v>0.57152777777777763</v>
      </c>
      <c r="Q17" s="293">
        <v>0.61805555555555558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 t="s">
        <v>15</v>
      </c>
      <c r="J20" s="295">
        <v>1</v>
      </c>
      <c r="K20" s="295">
        <v>1</v>
      </c>
      <c r="L20" s="295">
        <v>1</v>
      </c>
      <c r="M20" s="295" t="s">
        <v>15</v>
      </c>
      <c r="N20" s="295" t="s">
        <v>15</v>
      </c>
      <c r="O20" s="295">
        <v>1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>
        <v>1</v>
      </c>
      <c r="O21" s="295" t="s">
        <v>15</v>
      </c>
      <c r="P21" s="295">
        <v>1</v>
      </c>
      <c r="Q21" s="296"/>
    </row>
    <row r="22" spans="2:23" ht="22.8" customHeight="1">
      <c r="B22" s="787" t="s">
        <v>140</v>
      </c>
      <c r="C22" s="810"/>
      <c r="D22" s="297">
        <v>18.714285714285715</v>
      </c>
      <c r="E22" s="297">
        <v>17</v>
      </c>
      <c r="F22" s="297">
        <v>14.857142857142858</v>
      </c>
      <c r="G22" s="297">
        <v>6</v>
      </c>
      <c r="H22" s="297">
        <v>6.6</v>
      </c>
      <c r="I22" s="297">
        <v>17.166666666666668</v>
      </c>
      <c r="J22" s="297">
        <v>17.5</v>
      </c>
      <c r="K22" s="297">
        <v>18.5</v>
      </c>
      <c r="L22" s="297">
        <v>16</v>
      </c>
      <c r="M22" s="297">
        <v>18.444444444444443</v>
      </c>
      <c r="N22" s="297">
        <v>17</v>
      </c>
      <c r="O22" s="297">
        <v>11.75</v>
      </c>
      <c r="P22" s="297">
        <v>12.4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63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6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169.62918286841358</v>
      </c>
      <c r="E31" s="8">
        <v>848.45833333333485</v>
      </c>
      <c r="F31" s="8">
        <v>0</v>
      </c>
      <c r="G31" s="8">
        <v>982.31285908791574</v>
      </c>
      <c r="H31" s="306">
        <v>980.11032105149729</v>
      </c>
      <c r="I31" s="305">
        <v>0</v>
      </c>
      <c r="J31" s="8">
        <v>0</v>
      </c>
      <c r="K31" s="8">
        <v>691.40170940170935</v>
      </c>
      <c r="L31" s="8">
        <v>790.50649350649758</v>
      </c>
      <c r="M31" s="306">
        <v>899.48209108093215</v>
      </c>
      <c r="N31" s="289"/>
      <c r="O31" s="289"/>
      <c r="P31" s="289"/>
      <c r="Q31" s="289"/>
    </row>
    <row r="32" spans="2:23" ht="39.9" customHeight="1">
      <c r="B32" s="803"/>
      <c r="C32" s="637" t="s">
        <v>134</v>
      </c>
      <c r="D32" s="307">
        <f t="shared" ref="D32:M32" si="1">D31/D30</f>
        <v>0.77104174031097084</v>
      </c>
      <c r="E32" s="10">
        <f t="shared" si="1"/>
        <v>1.0284343434343453</v>
      </c>
      <c r="F32" s="10">
        <f t="shared" si="1"/>
        <v>0</v>
      </c>
      <c r="G32" s="10">
        <f t="shared" si="1"/>
        <v>1.0914587323199063</v>
      </c>
      <c r="H32" s="10">
        <f t="shared" si="1"/>
        <v>1.0890114678349969</v>
      </c>
      <c r="I32" s="305">
        <f t="shared" si="1"/>
        <v>0</v>
      </c>
      <c r="J32" s="10">
        <f t="shared" si="1"/>
        <v>0</v>
      </c>
      <c r="K32" s="10">
        <f t="shared" si="1"/>
        <v>0.76822412155745479</v>
      </c>
      <c r="L32" s="10">
        <f t="shared" si="1"/>
        <v>0.87834054834055286</v>
      </c>
      <c r="M32" s="11">
        <f t="shared" si="1"/>
        <v>0.99942454564548022</v>
      </c>
      <c r="N32" s="289"/>
      <c r="O32" s="289"/>
      <c r="P32" s="289"/>
      <c r="Q32" s="289"/>
    </row>
    <row r="33" spans="2:17" ht="25.8" customHeight="1">
      <c r="B33" s="804" t="s">
        <v>135</v>
      </c>
      <c r="C33" s="637" t="s">
        <v>136</v>
      </c>
      <c r="D33" s="308">
        <v>0.17013888888888887</v>
      </c>
      <c r="E33" s="12">
        <v>0.22222222222222221</v>
      </c>
      <c r="F33" s="12">
        <v>0</v>
      </c>
      <c r="G33" s="12">
        <v>3079.9999999999836</v>
      </c>
      <c r="H33" s="293">
        <v>0.18055555555555555</v>
      </c>
      <c r="I33" s="308">
        <v>0</v>
      </c>
      <c r="J33" s="12">
        <v>0</v>
      </c>
      <c r="K33" s="12">
        <v>0.72569444444444453</v>
      </c>
      <c r="L33" s="12">
        <v>0.72222222222222221</v>
      </c>
      <c r="M33" s="13">
        <v>0.72222222222222221</v>
      </c>
      <c r="N33" s="289"/>
      <c r="O33" s="289"/>
      <c r="P33" s="289"/>
      <c r="Q33" s="289"/>
    </row>
    <row r="34" spans="2:17" ht="25.8" customHeight="1">
      <c r="B34" s="805"/>
      <c r="C34" s="637" t="s">
        <v>36</v>
      </c>
      <c r="D34" s="308">
        <v>0.40625</v>
      </c>
      <c r="E34" s="12">
        <v>0.39097222222222222</v>
      </c>
      <c r="F34" s="12">
        <v>0</v>
      </c>
      <c r="G34" s="12">
        <v>1138.5714285714259</v>
      </c>
      <c r="H34" s="293">
        <v>0.4826388888888889</v>
      </c>
      <c r="I34" s="23">
        <v>0</v>
      </c>
      <c r="J34" s="12">
        <v>0</v>
      </c>
      <c r="K34" s="12">
        <v>0.80555555555555547</v>
      </c>
      <c r="L34" s="12">
        <v>1.0659722222222221</v>
      </c>
      <c r="M34" s="13">
        <v>46245.027777777781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B19" sqref="B1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1065</v>
      </c>
      <c r="B1" s="347"/>
      <c r="C1" s="348"/>
      <c r="D1" s="349" t="s">
        <v>1066</v>
      </c>
      <c r="E1" s="350">
        <f>SUM(G5:G124)</f>
        <v>80722</v>
      </c>
      <c r="F1" s="351" t="s">
        <v>3</v>
      </c>
      <c r="G1" s="352">
        <f>SUM(H5:H124)</f>
        <v>1497041.7627272727</v>
      </c>
      <c r="H1" s="353" t="s">
        <v>258</v>
      </c>
      <c r="I1" s="354">
        <f>+J16+J64+J24+J38+J51+J81+J100+J91+J57+J124+J111</f>
        <v>43.930952380952377</v>
      </c>
      <c r="J1" s="863" t="s">
        <v>1067</v>
      </c>
      <c r="K1" s="864"/>
      <c r="L1" s="865"/>
      <c r="M1" s="863" t="s">
        <v>260</v>
      </c>
      <c r="N1" s="864"/>
      <c r="O1" s="864"/>
      <c r="P1" s="864"/>
      <c r="Q1" s="864"/>
      <c r="R1" s="865"/>
    </row>
    <row r="2" spans="1:18" ht="26.25" customHeight="1" thickBot="1">
      <c r="A2" s="869" t="s">
        <v>1068</v>
      </c>
      <c r="B2" s="870"/>
      <c r="C2" s="356"/>
      <c r="D2" s="642" t="s">
        <v>618</v>
      </c>
      <c r="E2" s="358">
        <f>AVERAGE(L16,L24,L38,L51,L100,L111,L91)</f>
        <v>527.78642192849998</v>
      </c>
      <c r="F2" s="359" t="s">
        <v>40</v>
      </c>
      <c r="G2" s="360">
        <f>G1/E1</f>
        <v>18.545647564818424</v>
      </c>
      <c r="H2" s="361" t="s">
        <v>263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264</v>
      </c>
      <c r="B3" s="873" t="s">
        <v>265</v>
      </c>
      <c r="C3" s="644"/>
      <c r="D3" s="874" t="s">
        <v>266</v>
      </c>
      <c r="E3" s="874"/>
      <c r="F3" s="875" t="s">
        <v>43</v>
      </c>
      <c r="G3" s="876" t="s">
        <v>1069</v>
      </c>
      <c r="H3" s="877" t="s">
        <v>745</v>
      </c>
      <c r="I3" s="878" t="s">
        <v>269</v>
      </c>
      <c r="J3" s="880" t="s">
        <v>270</v>
      </c>
      <c r="K3" s="888" t="s">
        <v>627</v>
      </c>
      <c r="L3" s="890" t="s">
        <v>618</v>
      </c>
      <c r="M3" s="881" t="s">
        <v>48</v>
      </c>
      <c r="N3" s="881"/>
      <c r="O3" s="880" t="s">
        <v>273</v>
      </c>
      <c r="P3" s="883" t="s">
        <v>1031</v>
      </c>
      <c r="Q3" s="880" t="s">
        <v>629</v>
      </c>
      <c r="R3" s="880"/>
    </row>
    <row r="4" spans="1:18" ht="15.75" customHeight="1">
      <c r="A4" s="872"/>
      <c r="B4" s="873"/>
      <c r="C4" s="644"/>
      <c r="D4" s="874"/>
      <c r="E4" s="874"/>
      <c r="F4" s="875"/>
      <c r="G4" s="876"/>
      <c r="H4" s="877"/>
      <c r="I4" s="879"/>
      <c r="J4" s="882"/>
      <c r="K4" s="889"/>
      <c r="L4" s="891"/>
      <c r="M4" s="641" t="s">
        <v>50</v>
      </c>
      <c r="N4" s="641" t="s">
        <v>51</v>
      </c>
      <c r="O4" s="882"/>
      <c r="P4" s="884"/>
      <c r="Q4" s="365" t="s">
        <v>703</v>
      </c>
      <c r="R4" s="365" t="s">
        <v>277</v>
      </c>
    </row>
    <row r="5" spans="1:18">
      <c r="A5" s="892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644">
        <v>701</v>
      </c>
      <c r="H5" s="370">
        <f>F5*G5</f>
        <v>17973.64</v>
      </c>
      <c r="I5" s="646"/>
      <c r="J5" s="372">
        <v>10</v>
      </c>
      <c r="K5" s="373">
        <f t="shared" ref="K5:K8" si="0">G5/P5*60</f>
        <v>1402.0000000000014</v>
      </c>
      <c r="L5" s="374">
        <f t="shared" ref="L5:L8" si="1">K5/J5</f>
        <v>140.20000000000013</v>
      </c>
      <c r="M5" s="375">
        <v>0.44791666666666669</v>
      </c>
      <c r="N5" s="375">
        <v>0.46875</v>
      </c>
      <c r="O5" s="365">
        <v>5</v>
      </c>
      <c r="P5" s="648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644">
        <v>2168</v>
      </c>
      <c r="H6" s="370">
        <f t="shared" ref="H6:H15" si="3">F6*G6</f>
        <v>64714.8</v>
      </c>
      <c r="I6" s="646"/>
      <c r="J6" s="372">
        <v>13</v>
      </c>
      <c r="K6" s="373">
        <f t="shared" si="0"/>
        <v>1734.4000000000005</v>
      </c>
      <c r="L6" s="374">
        <f t="shared" si="1"/>
        <v>133.41538461538465</v>
      </c>
      <c r="M6" s="375">
        <v>0.47222222222222227</v>
      </c>
      <c r="N6" s="375">
        <v>0.52430555555555558</v>
      </c>
      <c r="O6" s="365">
        <v>5</v>
      </c>
      <c r="P6" s="648">
        <f t="shared" si="2"/>
        <v>74.999999999999972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644">
        <v>1876</v>
      </c>
      <c r="H7" s="370">
        <f t="shared" si="3"/>
        <v>55379.519999999997</v>
      </c>
      <c r="I7" s="646"/>
      <c r="J7" s="372">
        <v>13</v>
      </c>
      <c r="K7" s="373">
        <f t="shared" si="0"/>
        <v>1876.0000000000018</v>
      </c>
      <c r="L7" s="374">
        <f t="shared" si="1"/>
        <v>144.30769230769243</v>
      </c>
      <c r="M7" s="375">
        <v>0.52777777777777779</v>
      </c>
      <c r="N7" s="375">
        <v>0.56944444444444442</v>
      </c>
      <c r="O7" s="365">
        <v>5</v>
      </c>
      <c r="P7" s="648">
        <f t="shared" si="2"/>
        <v>59.999999999999943</v>
      </c>
      <c r="Q7" s="377"/>
      <c r="R7" s="377"/>
    </row>
    <row r="8" spans="1:18">
      <c r="A8" s="892"/>
      <c r="B8" s="366" t="s">
        <v>104</v>
      </c>
      <c r="C8" s="366"/>
      <c r="D8" s="367" t="s">
        <v>282</v>
      </c>
      <c r="E8" s="368"/>
      <c r="F8" s="369">
        <v>30</v>
      </c>
      <c r="G8" s="644">
        <v>1941</v>
      </c>
      <c r="H8" s="370">
        <f t="shared" si="3"/>
        <v>58230</v>
      </c>
      <c r="I8" s="646"/>
      <c r="J8" s="372">
        <v>13</v>
      </c>
      <c r="K8" s="373">
        <f t="shared" si="0"/>
        <v>1791.6923076923053</v>
      </c>
      <c r="L8" s="374">
        <f t="shared" si="1"/>
        <v>137.82248520710041</v>
      </c>
      <c r="M8" s="375">
        <v>0.57291666666666663</v>
      </c>
      <c r="N8" s="375">
        <v>0.61805555555555558</v>
      </c>
      <c r="O8" s="365">
        <v>5</v>
      </c>
      <c r="P8" s="648">
        <f t="shared" si="2"/>
        <v>65.000000000000085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46"/>
      <c r="J9" s="372"/>
      <c r="K9" s="373"/>
      <c r="L9" s="374"/>
      <c r="M9" s="375"/>
      <c r="N9" s="375"/>
      <c r="O9" s="365"/>
      <c r="P9" s="648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46"/>
      <c r="J10" s="372"/>
      <c r="K10" s="373"/>
      <c r="L10" s="374"/>
      <c r="M10" s="375"/>
      <c r="N10" s="375"/>
      <c r="O10" s="365"/>
      <c r="P10" s="648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46"/>
      <c r="J11" s="372"/>
      <c r="K11" s="373"/>
      <c r="L11" s="374"/>
      <c r="M11" s="375"/>
      <c r="N11" s="375"/>
      <c r="O11" s="365"/>
      <c r="P11" s="648"/>
      <c r="Q11" s="377"/>
      <c r="R11" s="377"/>
    </row>
    <row r="12" spans="1:18">
      <c r="A12" s="893"/>
      <c r="B12" s="366">
        <v>0</v>
      </c>
      <c r="C12" s="645"/>
      <c r="D12" s="367"/>
      <c r="E12" s="368"/>
      <c r="F12" s="369" t="s">
        <v>106</v>
      </c>
      <c r="G12" s="643"/>
      <c r="H12" s="370">
        <f t="shared" si="3"/>
        <v>0</v>
      </c>
      <c r="I12" s="646"/>
      <c r="J12" s="372"/>
      <c r="K12" s="373"/>
      <c r="L12" s="374"/>
      <c r="M12" s="375"/>
      <c r="N12" s="375"/>
      <c r="O12" s="365"/>
      <c r="P12" s="648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46"/>
      <c r="J13" s="372"/>
      <c r="K13" s="373"/>
      <c r="L13" s="374"/>
      <c r="M13" s="375"/>
      <c r="N13" s="375"/>
      <c r="O13" s="365"/>
      <c r="P13" s="648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46"/>
      <c r="J14" s="372"/>
      <c r="K14" s="373"/>
      <c r="L14" s="374"/>
      <c r="M14" s="375"/>
      <c r="N14" s="375"/>
      <c r="O14" s="365"/>
      <c r="P14" s="648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46"/>
      <c r="J15" s="372"/>
      <c r="K15" s="373"/>
      <c r="L15" s="374"/>
      <c r="M15" s="375"/>
      <c r="N15" s="375"/>
      <c r="O15" s="365"/>
      <c r="P15" s="648"/>
      <c r="Q15" s="365"/>
      <c r="R15" s="365"/>
    </row>
    <row r="16" spans="1:18" ht="15.75" customHeight="1">
      <c r="A16" s="894"/>
      <c r="B16" s="366">
        <v>0</v>
      </c>
      <c r="C16" s="383" t="s">
        <v>634</v>
      </c>
      <c r="D16" s="895" t="s">
        <v>327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1701.023076923077</v>
      </c>
      <c r="L16" s="389">
        <f>AVERAGE(L5:L15)</f>
        <v>138.93639053254441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636</v>
      </c>
      <c r="B17" s="366">
        <v>0</v>
      </c>
      <c r="C17" s="645"/>
      <c r="D17" s="367" t="s">
        <v>1070</v>
      </c>
      <c r="E17" s="367"/>
      <c r="F17" s="369" t="s">
        <v>106</v>
      </c>
      <c r="G17" s="644">
        <v>1941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1791.6923076923065</v>
      </c>
      <c r="L17" s="374">
        <f>K17/J17</f>
        <v>179.16923076923064</v>
      </c>
      <c r="M17" s="375">
        <v>0.17013888888888887</v>
      </c>
      <c r="N17" s="375">
        <v>0.21527777777777779</v>
      </c>
      <c r="O17" s="365">
        <v>5</v>
      </c>
      <c r="P17" s="648">
        <f>(N17-M17)*24*60</f>
        <v>65.000000000000043</v>
      </c>
      <c r="Q17" s="365"/>
      <c r="R17" s="365"/>
    </row>
    <row r="18" spans="1:18" ht="15.75" customHeight="1">
      <c r="A18" s="896"/>
      <c r="B18" s="366">
        <v>0</v>
      </c>
      <c r="C18" s="645"/>
      <c r="D18" s="367" t="s">
        <v>287</v>
      </c>
      <c r="E18" s="367"/>
      <c r="F18" s="369" t="s">
        <v>106</v>
      </c>
      <c r="G18" s="643">
        <v>2167</v>
      </c>
      <c r="H18" s="370">
        <f t="shared" si="4"/>
        <v>0</v>
      </c>
      <c r="I18" s="646"/>
      <c r="J18" s="372">
        <v>9</v>
      </c>
      <c r="K18" s="373">
        <f t="shared" si="5"/>
        <v>1625.2500000000007</v>
      </c>
      <c r="L18" s="374">
        <f t="shared" ref="L18:L21" si="6">K18/J18</f>
        <v>180.5833333333334</v>
      </c>
      <c r="M18" s="375">
        <v>0.21875</v>
      </c>
      <c r="N18" s="375">
        <v>0.27430555555555552</v>
      </c>
      <c r="O18" s="365">
        <v>5</v>
      </c>
      <c r="P18" s="648">
        <f t="shared" ref="P18:P21" si="7">(N18-M18)*24*60</f>
        <v>79.999999999999957</v>
      </c>
      <c r="Q18" s="377"/>
      <c r="R18" s="377"/>
    </row>
    <row r="19" spans="1:18" ht="15.75" customHeight="1">
      <c r="A19" s="896"/>
      <c r="B19" s="366">
        <v>0</v>
      </c>
      <c r="C19" s="645"/>
      <c r="D19" s="367" t="s">
        <v>288</v>
      </c>
      <c r="E19" s="367"/>
      <c r="F19" s="369" t="s">
        <v>106</v>
      </c>
      <c r="G19" s="643">
        <v>1876</v>
      </c>
      <c r="H19" s="370">
        <f t="shared" si="4"/>
        <v>0</v>
      </c>
      <c r="I19" s="646"/>
      <c r="J19" s="372">
        <v>9</v>
      </c>
      <c r="K19" s="373">
        <f t="shared" si="5"/>
        <v>1731.6923076923074</v>
      </c>
      <c r="L19" s="374">
        <f t="shared" si="6"/>
        <v>192.41025641025638</v>
      </c>
      <c r="M19" s="375">
        <v>0.27777777777777779</v>
      </c>
      <c r="N19" s="375">
        <v>0.32291666666666669</v>
      </c>
      <c r="O19" s="365">
        <v>5</v>
      </c>
      <c r="P19" s="648">
        <f t="shared" si="7"/>
        <v>65.000000000000014</v>
      </c>
      <c r="Q19" s="377"/>
      <c r="R19" s="377"/>
    </row>
    <row r="20" spans="1:18" ht="15.75" customHeight="1">
      <c r="A20" s="897"/>
      <c r="B20" s="366" t="s">
        <v>368</v>
      </c>
      <c r="C20" s="645"/>
      <c r="D20" s="367" t="s">
        <v>638</v>
      </c>
      <c r="E20" s="367"/>
      <c r="F20" s="369">
        <v>19.63</v>
      </c>
      <c r="G20" s="643">
        <v>1096</v>
      </c>
      <c r="H20" s="370">
        <f t="shared" si="4"/>
        <v>21514.48</v>
      </c>
      <c r="I20" s="646"/>
      <c r="J20" s="372">
        <v>13</v>
      </c>
      <c r="K20" s="373">
        <f t="shared" si="5"/>
        <v>1878.8571428571408</v>
      </c>
      <c r="L20" s="374">
        <f t="shared" si="6"/>
        <v>144.52747252747238</v>
      </c>
      <c r="M20" s="375">
        <v>0.3298611111111111</v>
      </c>
      <c r="N20" s="375">
        <v>0.35416666666666669</v>
      </c>
      <c r="O20" s="365">
        <v>5</v>
      </c>
      <c r="P20" s="648">
        <f t="shared" si="7"/>
        <v>35.000000000000036</v>
      </c>
      <c r="Q20" s="377"/>
      <c r="R20" s="377"/>
    </row>
    <row r="21" spans="1:18" ht="15.75" customHeight="1">
      <c r="A21" s="897"/>
      <c r="B21" s="366" t="s">
        <v>368</v>
      </c>
      <c r="C21" s="645"/>
      <c r="D21" s="367" t="s">
        <v>639</v>
      </c>
      <c r="E21" s="367"/>
      <c r="F21" s="369">
        <v>36.450000000000003</v>
      </c>
      <c r="G21" s="643">
        <v>2133</v>
      </c>
      <c r="H21" s="370">
        <f t="shared" si="4"/>
        <v>77747.850000000006</v>
      </c>
      <c r="I21" s="646"/>
      <c r="J21" s="372">
        <v>13</v>
      </c>
      <c r="K21" s="373">
        <f t="shared" si="5"/>
        <v>1968.9230769230765</v>
      </c>
      <c r="L21" s="374">
        <f t="shared" si="6"/>
        <v>151.45562130177512</v>
      </c>
      <c r="M21" s="375">
        <v>0.3611111111111111</v>
      </c>
      <c r="N21" s="375">
        <v>0.40625</v>
      </c>
      <c r="O21" s="365">
        <v>5</v>
      </c>
      <c r="P21" s="648">
        <f t="shared" si="7"/>
        <v>65.000000000000014</v>
      </c>
      <c r="Q21" s="377">
        <v>0.40625</v>
      </c>
      <c r="R21" s="377">
        <v>0.44791666666666669</v>
      </c>
    </row>
    <row r="22" spans="1:18" ht="15.75" customHeight="1">
      <c r="A22" s="897"/>
      <c r="B22" s="366">
        <v>0</v>
      </c>
      <c r="C22" s="645"/>
      <c r="D22" s="367"/>
      <c r="E22" s="368"/>
      <c r="F22" s="369" t="s">
        <v>106</v>
      </c>
      <c r="G22" s="643"/>
      <c r="H22" s="370">
        <f t="shared" si="4"/>
        <v>0</v>
      </c>
      <c r="I22" s="646"/>
      <c r="J22" s="372"/>
      <c r="K22" s="373"/>
      <c r="L22" s="374"/>
      <c r="M22" s="375"/>
      <c r="N22" s="375"/>
      <c r="O22" s="365"/>
      <c r="P22" s="648"/>
      <c r="Q22" s="365"/>
      <c r="R22" s="365"/>
    </row>
    <row r="23" spans="1:18" ht="15.75" customHeight="1">
      <c r="A23" s="897"/>
      <c r="B23" s="366">
        <v>0</v>
      </c>
      <c r="C23" s="645"/>
      <c r="D23" s="367"/>
      <c r="E23" s="368"/>
      <c r="F23" s="369" t="s">
        <v>106</v>
      </c>
      <c r="G23" s="643"/>
      <c r="H23" s="370">
        <f t="shared" si="4"/>
        <v>0</v>
      </c>
      <c r="I23" s="646"/>
      <c r="J23" s="372"/>
      <c r="K23" s="373"/>
      <c r="L23" s="374"/>
      <c r="M23" s="375"/>
      <c r="N23" s="375"/>
      <c r="O23" s="365"/>
      <c r="P23" s="648"/>
      <c r="Q23" s="365"/>
      <c r="R23" s="365"/>
    </row>
    <row r="24" spans="1:18" ht="17.399999999999999" customHeight="1">
      <c r="A24" s="898"/>
      <c r="B24" s="366">
        <v>0</v>
      </c>
      <c r="C24" s="6" t="s">
        <v>848</v>
      </c>
      <c r="D24" s="895" t="s">
        <v>327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1799.2829670329661</v>
      </c>
      <c r="L24" s="389">
        <f>AVERAGE(L17:L23)</f>
        <v>169.62918286841358</v>
      </c>
      <c r="M24" s="375"/>
      <c r="N24" s="375"/>
      <c r="O24" s="365"/>
      <c r="P24" s="365"/>
      <c r="Q24" s="365"/>
      <c r="R24" s="365"/>
    </row>
    <row r="25" spans="1:18">
      <c r="A25" s="885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644">
        <v>1415</v>
      </c>
      <c r="H25" s="370">
        <f t="shared" ref="H25:H37" si="8">F25*G25</f>
        <v>26219.95</v>
      </c>
      <c r="I25" s="646"/>
      <c r="J25" s="372">
        <v>3</v>
      </c>
      <c r="K25" s="373">
        <f t="shared" ref="K25:K28" si="9">G25/P25*60</f>
        <v>2829.9999999999986</v>
      </c>
      <c r="L25" s="374">
        <f t="shared" ref="L25:L28" si="10">K25/J25</f>
        <v>943.33333333333292</v>
      </c>
      <c r="M25" s="375">
        <v>0.22222222222222221</v>
      </c>
      <c r="N25" s="375">
        <v>0.24305555555555555</v>
      </c>
      <c r="O25" s="365">
        <v>20</v>
      </c>
      <c r="P25" s="648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885"/>
      <c r="B26" s="366" t="s">
        <v>104</v>
      </c>
      <c r="C26" s="393"/>
      <c r="D26" s="394" t="s">
        <v>850</v>
      </c>
      <c r="E26" s="396"/>
      <c r="F26" s="369">
        <v>15.03</v>
      </c>
      <c r="G26" s="644">
        <v>570</v>
      </c>
      <c r="H26" s="370">
        <f t="shared" si="8"/>
        <v>8567.1</v>
      </c>
      <c r="I26" s="646"/>
      <c r="J26" s="372">
        <v>4</v>
      </c>
      <c r="K26" s="373">
        <f t="shared" si="9"/>
        <v>2850.00000000001</v>
      </c>
      <c r="L26" s="374">
        <f t="shared" si="10"/>
        <v>712.5000000000025</v>
      </c>
      <c r="M26" s="375">
        <v>0.2986111111111111</v>
      </c>
      <c r="N26" s="375">
        <v>0.30694444444444441</v>
      </c>
      <c r="O26" s="365">
        <v>20</v>
      </c>
      <c r="P26" s="648">
        <f>(N26-M26)*24*60</f>
        <v>11.999999999999957</v>
      </c>
      <c r="Q26" s="377"/>
      <c r="R26" s="377"/>
    </row>
    <row r="27" spans="1:18">
      <c r="A27" s="885"/>
      <c r="B27" s="366" t="s">
        <v>104</v>
      </c>
      <c r="C27" s="393"/>
      <c r="D27" s="367" t="s">
        <v>295</v>
      </c>
      <c r="E27" s="396"/>
      <c r="F27" s="369">
        <v>18.18</v>
      </c>
      <c r="G27" s="644">
        <v>2867</v>
      </c>
      <c r="H27" s="370">
        <f t="shared" si="8"/>
        <v>52122.06</v>
      </c>
      <c r="I27" s="646"/>
      <c r="J27" s="372">
        <v>4</v>
      </c>
      <c r="K27" s="373">
        <f t="shared" si="9"/>
        <v>2820.0000000000027</v>
      </c>
      <c r="L27" s="374">
        <f t="shared" si="10"/>
        <v>705.00000000000068</v>
      </c>
      <c r="M27" s="375">
        <v>0.32083333333333336</v>
      </c>
      <c r="N27" s="375">
        <v>0.36319444444444443</v>
      </c>
      <c r="O27" s="365">
        <v>20</v>
      </c>
      <c r="P27" s="648">
        <f t="shared" ref="P27:P28" si="11">(N27-M27)*24*60</f>
        <v>60.999999999999943</v>
      </c>
      <c r="Q27" s="377"/>
      <c r="R27" s="377"/>
    </row>
    <row r="28" spans="1:18">
      <c r="A28" s="885"/>
      <c r="B28" s="366" t="s">
        <v>104</v>
      </c>
      <c r="C28" s="645"/>
      <c r="D28" s="367" t="s">
        <v>296</v>
      </c>
      <c r="E28" s="396"/>
      <c r="F28" s="369">
        <v>24.93</v>
      </c>
      <c r="G28" s="644">
        <v>1033</v>
      </c>
      <c r="H28" s="370">
        <f t="shared" si="8"/>
        <v>25752.69</v>
      </c>
      <c r="I28" s="646"/>
      <c r="J28" s="372">
        <v>3</v>
      </c>
      <c r="K28" s="373">
        <f t="shared" si="9"/>
        <v>3099.0000000000109</v>
      </c>
      <c r="L28" s="374">
        <f t="shared" si="10"/>
        <v>1033.0000000000036</v>
      </c>
      <c r="M28" s="375">
        <v>0.37708333333333338</v>
      </c>
      <c r="N28" s="375">
        <v>0.39097222222222222</v>
      </c>
      <c r="O28" s="365">
        <v>20</v>
      </c>
      <c r="P28" s="648">
        <f t="shared" si="11"/>
        <v>19.999999999999929</v>
      </c>
      <c r="Q28" s="377"/>
      <c r="R28" s="377"/>
    </row>
    <row r="29" spans="1:18">
      <c r="A29" s="885"/>
      <c r="B29" s="366">
        <v>0</v>
      </c>
      <c r="C29" s="644"/>
      <c r="D29" s="394"/>
      <c r="E29" s="396"/>
      <c r="F29" s="369" t="s">
        <v>106</v>
      </c>
      <c r="G29" s="644"/>
      <c r="H29" s="370">
        <f t="shared" si="8"/>
        <v>0</v>
      </c>
      <c r="I29" s="646"/>
      <c r="J29" s="372"/>
      <c r="K29" s="373"/>
      <c r="L29" s="374"/>
      <c r="M29" s="375"/>
      <c r="N29" s="375"/>
      <c r="O29" s="365"/>
      <c r="P29" s="648"/>
      <c r="Q29" s="377"/>
      <c r="R29" s="377"/>
    </row>
    <row r="30" spans="1:18">
      <c r="A30" s="885"/>
      <c r="B30" s="366">
        <v>0</v>
      </c>
      <c r="C30" s="644"/>
      <c r="D30" s="394"/>
      <c r="E30" s="396"/>
      <c r="F30" s="369" t="s">
        <v>106</v>
      </c>
      <c r="G30" s="644"/>
      <c r="H30" s="370">
        <f t="shared" si="8"/>
        <v>0</v>
      </c>
      <c r="I30" s="646"/>
      <c r="J30" s="372"/>
      <c r="K30" s="373"/>
      <c r="L30" s="374"/>
      <c r="M30" s="375"/>
      <c r="N30" s="375"/>
      <c r="O30" s="365"/>
      <c r="P30" s="648"/>
      <c r="Q30" s="377"/>
      <c r="R30" s="377"/>
    </row>
    <row r="31" spans="1:18" ht="15.75" customHeight="1">
      <c r="A31" s="885"/>
      <c r="B31" s="366">
        <v>0</v>
      </c>
      <c r="C31" s="645"/>
      <c r="D31" s="367"/>
      <c r="E31" s="396"/>
      <c r="F31" s="369" t="s">
        <v>106</v>
      </c>
      <c r="G31" s="644"/>
      <c r="H31" s="370">
        <f t="shared" si="8"/>
        <v>0</v>
      </c>
      <c r="I31" s="646"/>
      <c r="J31" s="372"/>
      <c r="K31" s="373"/>
      <c r="L31" s="374"/>
      <c r="M31" s="375"/>
      <c r="N31" s="375"/>
      <c r="O31" s="365"/>
      <c r="P31" s="648"/>
      <c r="Q31" s="377"/>
      <c r="R31" s="377"/>
    </row>
    <row r="32" spans="1:18">
      <c r="A32" s="885"/>
      <c r="B32" s="366">
        <v>0</v>
      </c>
      <c r="C32" s="645"/>
      <c r="D32" s="394"/>
      <c r="E32" s="368"/>
      <c r="F32" s="369" t="s">
        <v>106</v>
      </c>
      <c r="G32" s="644"/>
      <c r="H32" s="370">
        <f t="shared" si="8"/>
        <v>0</v>
      </c>
      <c r="I32" s="646"/>
      <c r="J32" s="372"/>
      <c r="K32" s="373"/>
      <c r="L32" s="374"/>
      <c r="M32" s="375"/>
      <c r="N32" s="375"/>
      <c r="O32" s="365"/>
      <c r="P32" s="648"/>
      <c r="Q32" s="377"/>
      <c r="R32" s="377"/>
    </row>
    <row r="33" spans="1:18">
      <c r="A33" s="885"/>
      <c r="B33" s="366">
        <v>0</v>
      </c>
      <c r="C33" s="644"/>
      <c r="D33" s="367"/>
      <c r="E33" s="396"/>
      <c r="F33" s="369" t="s">
        <v>106</v>
      </c>
      <c r="G33" s="644"/>
      <c r="H33" s="370">
        <f t="shared" si="8"/>
        <v>0</v>
      </c>
      <c r="I33" s="646"/>
      <c r="J33" s="372"/>
      <c r="K33" s="373"/>
      <c r="L33" s="374"/>
      <c r="M33" s="375"/>
      <c r="N33" s="375"/>
      <c r="O33" s="365"/>
      <c r="P33" s="648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46"/>
      <c r="J34" s="372"/>
      <c r="K34" s="373"/>
      <c r="L34" s="374"/>
      <c r="M34" s="375"/>
      <c r="N34" s="375"/>
      <c r="O34" s="365"/>
      <c r="P34" s="648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46"/>
      <c r="J35" s="372"/>
      <c r="K35" s="373"/>
      <c r="L35" s="374"/>
      <c r="M35" s="375"/>
      <c r="N35" s="375"/>
      <c r="O35" s="365"/>
      <c r="P35" s="648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46"/>
      <c r="J36" s="372"/>
      <c r="K36" s="373"/>
      <c r="L36" s="374"/>
      <c r="M36" s="375"/>
      <c r="N36" s="375"/>
      <c r="O36" s="365"/>
      <c r="P36" s="648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46"/>
      <c r="J37" s="372"/>
      <c r="K37" s="373"/>
      <c r="L37" s="374"/>
      <c r="M37" s="375"/>
      <c r="N37" s="375"/>
      <c r="O37" s="365"/>
      <c r="P37" s="648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2899.7500000000055</v>
      </c>
      <c r="L38" s="389">
        <f>AVERAGE(L25:L37)</f>
        <v>848.45833333333485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298</v>
      </c>
      <c r="B39" s="366">
        <v>0</v>
      </c>
      <c r="C39" s="645"/>
      <c r="D39" s="394"/>
      <c r="E39" s="368"/>
      <c r="F39" s="369" t="s">
        <v>106</v>
      </c>
      <c r="G39" s="644"/>
      <c r="H39" s="370">
        <f t="shared" ref="H39:H47" si="12">F39*G39</f>
        <v>0</v>
      </c>
      <c r="I39" s="64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645"/>
      <c r="D40" s="394"/>
      <c r="E40" s="368"/>
      <c r="F40" s="369" t="s">
        <v>106</v>
      </c>
      <c r="G40" s="644"/>
      <c r="H40" s="370">
        <f t="shared" si="12"/>
        <v>0</v>
      </c>
      <c r="I40" s="64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645"/>
      <c r="D41" s="400"/>
      <c r="E41" s="368"/>
      <c r="F41" s="369" t="s">
        <v>106</v>
      </c>
      <c r="G41" s="644"/>
      <c r="H41" s="370">
        <f t="shared" si="12"/>
        <v>0</v>
      </c>
      <c r="I41" s="64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645"/>
      <c r="D42" s="400"/>
      <c r="E42" s="368"/>
      <c r="F42" s="369" t="s">
        <v>106</v>
      </c>
      <c r="G42" s="644"/>
      <c r="H42" s="370">
        <f t="shared" si="12"/>
        <v>0</v>
      </c>
      <c r="I42" s="64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645"/>
      <c r="D43" s="394"/>
      <c r="E43" s="368"/>
      <c r="F43" s="369" t="s">
        <v>106</v>
      </c>
      <c r="G43" s="644"/>
      <c r="H43" s="370">
        <f t="shared" si="12"/>
        <v>0</v>
      </c>
      <c r="I43" s="646"/>
      <c r="J43" s="372"/>
      <c r="K43" s="373"/>
      <c r="L43" s="374"/>
      <c r="M43" s="375"/>
      <c r="N43" s="375"/>
      <c r="O43" s="365"/>
      <c r="P43" s="648"/>
      <c r="Q43" s="377"/>
      <c r="R43" s="377"/>
    </row>
    <row r="44" spans="1:18">
      <c r="A44" s="900"/>
      <c r="B44" s="366">
        <v>0</v>
      </c>
      <c r="C44" s="645"/>
      <c r="D44" s="401"/>
      <c r="E44" s="402"/>
      <c r="F44" s="369" t="s">
        <v>106</v>
      </c>
      <c r="G44" s="403"/>
      <c r="H44" s="404">
        <f t="shared" si="12"/>
        <v>0</v>
      </c>
      <c r="I44" s="647"/>
      <c r="J44" s="372"/>
      <c r="K44" s="373"/>
      <c r="L44" s="374"/>
      <c r="M44" s="375"/>
      <c r="N44" s="375"/>
      <c r="O44" s="365"/>
      <c r="P44" s="648"/>
      <c r="Q44" s="377"/>
      <c r="R44" s="377"/>
    </row>
    <row r="45" spans="1:18">
      <c r="A45" s="900"/>
      <c r="B45" s="366">
        <v>0</v>
      </c>
      <c r="C45" s="645"/>
      <c r="D45" s="400"/>
      <c r="E45" s="396"/>
      <c r="F45" s="369" t="s">
        <v>106</v>
      </c>
      <c r="G45" s="644"/>
      <c r="H45" s="370">
        <f t="shared" si="12"/>
        <v>0</v>
      </c>
      <c r="I45" s="646"/>
      <c r="J45" s="372"/>
      <c r="K45" s="373"/>
      <c r="L45" s="374"/>
      <c r="M45" s="375"/>
      <c r="N45" s="375"/>
      <c r="O45" s="365"/>
      <c r="P45" s="648"/>
      <c r="Q45" s="377"/>
      <c r="R45" s="377"/>
    </row>
    <row r="46" spans="1:18">
      <c r="A46" s="900"/>
      <c r="B46" s="366">
        <v>0</v>
      </c>
      <c r="C46" s="645"/>
      <c r="D46" s="400"/>
      <c r="E46" s="402"/>
      <c r="F46" s="369" t="s">
        <v>106</v>
      </c>
      <c r="G46" s="403"/>
      <c r="H46" s="404">
        <f t="shared" si="12"/>
        <v>0</v>
      </c>
      <c r="I46" s="647"/>
      <c r="J46" s="372"/>
      <c r="K46" s="373"/>
      <c r="L46" s="374"/>
      <c r="M46" s="375"/>
      <c r="N46" s="375"/>
      <c r="O46" s="365"/>
      <c r="P46" s="648"/>
      <c r="Q46" s="377"/>
      <c r="R46" s="377"/>
    </row>
    <row r="47" spans="1:18">
      <c r="A47" s="900"/>
      <c r="B47" s="366">
        <v>0</v>
      </c>
      <c r="C47" s="645"/>
      <c r="D47" s="395"/>
      <c r="E47" s="396"/>
      <c r="F47" s="369" t="s">
        <v>106</v>
      </c>
      <c r="G47" s="644"/>
      <c r="H47" s="370">
        <f t="shared" si="12"/>
        <v>0</v>
      </c>
      <c r="I47" s="646"/>
      <c r="J47" s="372"/>
      <c r="K47" s="373"/>
      <c r="L47" s="374"/>
      <c r="M47" s="375"/>
      <c r="N47" s="375"/>
      <c r="O47" s="365"/>
      <c r="P47" s="648"/>
      <c r="Q47" s="377"/>
      <c r="R47" s="377"/>
    </row>
    <row r="48" spans="1:18">
      <c r="A48" s="901"/>
      <c r="B48" s="366">
        <v>0</v>
      </c>
      <c r="C48" s="644"/>
      <c r="D48" s="395"/>
      <c r="E48" s="406"/>
      <c r="F48" s="369" t="s">
        <v>106</v>
      </c>
      <c r="G48" s="644"/>
      <c r="H48" s="370"/>
      <c r="I48" s="646"/>
      <c r="J48" s="372"/>
      <c r="K48" s="373"/>
      <c r="L48" s="374"/>
      <c r="M48" s="375"/>
      <c r="N48" s="375"/>
      <c r="O48" s="365"/>
      <c r="P48" s="648"/>
      <c r="Q48" s="377"/>
      <c r="R48" s="377"/>
    </row>
    <row r="49" spans="1:18">
      <c r="A49" s="901"/>
      <c r="B49" s="366">
        <v>0</v>
      </c>
      <c r="C49" s="644"/>
      <c r="D49" s="394"/>
      <c r="E49" s="407"/>
      <c r="F49" s="369" t="s">
        <v>106</v>
      </c>
      <c r="G49" s="365"/>
      <c r="H49" s="404">
        <f>F49*G49</f>
        <v>0</v>
      </c>
      <c r="I49" s="648"/>
      <c r="J49" s="372"/>
      <c r="K49" s="373"/>
      <c r="L49" s="374"/>
      <c r="M49" s="375"/>
      <c r="N49" s="375"/>
      <c r="O49" s="365"/>
      <c r="P49" s="648"/>
      <c r="Q49" s="377"/>
      <c r="R49" s="377"/>
    </row>
    <row r="50" spans="1:18">
      <c r="A50" s="901"/>
      <c r="B50" s="366">
        <v>0</v>
      </c>
      <c r="C50" s="644"/>
      <c r="D50" s="395"/>
      <c r="E50" s="407"/>
      <c r="F50" s="369" t="s">
        <v>106</v>
      </c>
      <c r="G50" s="365"/>
      <c r="H50" s="404">
        <f>F50*G50</f>
        <v>0</v>
      </c>
      <c r="I50" s="648"/>
      <c r="J50" s="372"/>
      <c r="K50" s="373"/>
      <c r="L50" s="374"/>
      <c r="M50" s="375"/>
      <c r="N50" s="375"/>
      <c r="O50" s="365"/>
      <c r="P50" s="648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327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646</v>
      </c>
      <c r="B52" s="366" t="s">
        <v>104</v>
      </c>
      <c r="C52" s="645"/>
      <c r="D52" s="395" t="s">
        <v>300</v>
      </c>
      <c r="E52" s="411"/>
      <c r="F52" s="369">
        <v>18.18</v>
      </c>
      <c r="G52" s="644">
        <v>797</v>
      </c>
      <c r="H52" s="370">
        <f>F52*G52</f>
        <v>14489.46</v>
      </c>
      <c r="I52" s="646"/>
      <c r="J52" s="372">
        <v>3</v>
      </c>
      <c r="K52" s="373">
        <f>G52/P52*60</f>
        <v>3415.714285714278</v>
      </c>
      <c r="L52" s="374">
        <f>K52/J52</f>
        <v>1138.5714285714259</v>
      </c>
      <c r="M52" s="375">
        <v>0.2986111111111111</v>
      </c>
      <c r="N52" s="375">
        <v>0.30833333333333335</v>
      </c>
      <c r="O52" s="373">
        <v>10</v>
      </c>
      <c r="P52" s="648">
        <f>(N52-M52)*24*60</f>
        <v>14.00000000000003</v>
      </c>
      <c r="Q52" s="377"/>
      <c r="R52" s="377"/>
    </row>
    <row r="53" spans="1:18" ht="15.6" customHeight="1">
      <c r="A53" s="904"/>
      <c r="B53" s="366" t="s">
        <v>104</v>
      </c>
      <c r="C53" s="645"/>
      <c r="D53" s="395" t="s">
        <v>301</v>
      </c>
      <c r="E53" s="412"/>
      <c r="F53" s="369">
        <v>25.03</v>
      </c>
      <c r="G53" s="378">
        <v>286</v>
      </c>
      <c r="H53" s="370">
        <f t="shared" ref="H53:H116" si="13">F53*G53</f>
        <v>7158.58</v>
      </c>
      <c r="I53" s="646"/>
      <c r="J53" s="372">
        <v>4</v>
      </c>
      <c r="K53" s="373">
        <f t="shared" ref="K53:K58" si="14">G53/P53*60</f>
        <v>3432.0000000000123</v>
      </c>
      <c r="L53" s="374">
        <f t="shared" ref="L53:L58" si="15">K53/J53</f>
        <v>858.00000000000307</v>
      </c>
      <c r="M53" s="375">
        <v>0.32222222222222224</v>
      </c>
      <c r="N53" s="375">
        <v>0.32569444444444445</v>
      </c>
      <c r="O53" s="373">
        <v>20</v>
      </c>
      <c r="P53" s="648">
        <f t="shared" ref="P53:P58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645"/>
      <c r="D54" s="395" t="s">
        <v>302</v>
      </c>
      <c r="E54" s="368"/>
      <c r="F54" s="369">
        <v>24.82</v>
      </c>
      <c r="G54" s="378">
        <v>462</v>
      </c>
      <c r="H54" s="370">
        <f t="shared" si="13"/>
        <v>11466.84</v>
      </c>
      <c r="I54" s="646"/>
      <c r="J54" s="372">
        <v>4</v>
      </c>
      <c r="K54" s="373">
        <f t="shared" si="14"/>
        <v>3079.9999999999836</v>
      </c>
      <c r="L54" s="374">
        <f t="shared" si="15"/>
        <v>769.99999999999591</v>
      </c>
      <c r="M54" s="375">
        <v>0.33958333333333335</v>
      </c>
      <c r="N54" s="375">
        <v>0.34583333333333338</v>
      </c>
      <c r="O54" s="373">
        <v>20</v>
      </c>
      <c r="P54" s="648">
        <f t="shared" si="16"/>
        <v>9.000000000000048</v>
      </c>
      <c r="Q54" s="377"/>
      <c r="R54" s="377"/>
    </row>
    <row r="55" spans="1:18" ht="15.6" customHeight="1">
      <c r="A55" s="904"/>
      <c r="B55" s="366" t="s">
        <v>104</v>
      </c>
      <c r="C55" s="645"/>
      <c r="D55" s="395" t="s">
        <v>304</v>
      </c>
      <c r="E55" s="396"/>
      <c r="F55" s="369">
        <v>30</v>
      </c>
      <c r="G55" s="378">
        <v>861</v>
      </c>
      <c r="H55" s="370">
        <f t="shared" si="13"/>
        <v>25830</v>
      </c>
      <c r="I55" s="646"/>
      <c r="J55" s="372">
        <v>4</v>
      </c>
      <c r="K55" s="373">
        <f t="shared" si="14"/>
        <v>3228.7499999999791</v>
      </c>
      <c r="L55" s="374">
        <f t="shared" si="15"/>
        <v>807.18749999999477</v>
      </c>
      <c r="M55" s="375">
        <v>0.40138888888888885</v>
      </c>
      <c r="N55" s="375">
        <v>0.41250000000000003</v>
      </c>
      <c r="O55" s="373">
        <v>20</v>
      </c>
      <c r="P55" s="648">
        <f t="shared" si="16"/>
        <v>16.000000000000103</v>
      </c>
      <c r="Q55" s="377">
        <v>0.41250000000000003</v>
      </c>
      <c r="R55" s="377">
        <v>0.45416666666666666</v>
      </c>
    </row>
    <row r="56" spans="1:18" ht="15.6" customHeight="1">
      <c r="A56" s="904"/>
      <c r="B56" s="366" t="s">
        <v>104</v>
      </c>
      <c r="C56" s="645"/>
      <c r="D56" s="400" t="s">
        <v>858</v>
      </c>
      <c r="E56" s="396"/>
      <c r="F56" s="369">
        <v>20.72</v>
      </c>
      <c r="G56" s="378">
        <v>617</v>
      </c>
      <c r="H56" s="370">
        <f t="shared" si="13"/>
        <v>12784.24</v>
      </c>
      <c r="I56" s="646"/>
      <c r="J56" s="372">
        <v>3</v>
      </c>
      <c r="K56" s="373">
        <f t="shared" si="14"/>
        <v>3365.4545454545578</v>
      </c>
      <c r="L56" s="374">
        <f t="shared" si="15"/>
        <v>1121.8181818181858</v>
      </c>
      <c r="M56" s="375">
        <v>0.42638888888888887</v>
      </c>
      <c r="N56" s="375">
        <v>0.43402777777777773</v>
      </c>
      <c r="O56" s="373">
        <v>20</v>
      </c>
      <c r="P56" s="648">
        <f t="shared" si="16"/>
        <v>10.999999999999961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1071</v>
      </c>
      <c r="E57" s="396"/>
      <c r="F57" s="369">
        <v>17.07</v>
      </c>
      <c r="G57" s="378">
        <v>1089</v>
      </c>
      <c r="H57" s="370">
        <f t="shared" si="13"/>
        <v>18589.23</v>
      </c>
      <c r="I57" s="646"/>
      <c r="J57" s="372">
        <v>3</v>
      </c>
      <c r="K57" s="373">
        <f t="shared" si="14"/>
        <v>3266.9999999999991</v>
      </c>
      <c r="L57" s="374">
        <f t="shared" si="15"/>
        <v>1088.9999999999998</v>
      </c>
      <c r="M57" s="375">
        <v>0.44791666666666669</v>
      </c>
      <c r="N57" s="375">
        <v>0.46180555555555558</v>
      </c>
      <c r="O57" s="373">
        <v>20</v>
      </c>
      <c r="P57" s="648">
        <f t="shared" si="16"/>
        <v>20.000000000000007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1072</v>
      </c>
      <c r="E58" s="396"/>
      <c r="F58" s="369">
        <v>27.48</v>
      </c>
      <c r="G58" s="414">
        <v>1692</v>
      </c>
      <c r="H58" s="370">
        <f t="shared" si="13"/>
        <v>46496.160000000003</v>
      </c>
      <c r="I58" s="646"/>
      <c r="J58" s="372">
        <v>3</v>
      </c>
      <c r="K58" s="373">
        <f t="shared" si="14"/>
        <v>3274.838709677414</v>
      </c>
      <c r="L58" s="374">
        <f t="shared" si="15"/>
        <v>1091.6129032258048</v>
      </c>
      <c r="M58" s="375">
        <v>0.47569444444444442</v>
      </c>
      <c r="N58" s="375">
        <v>0.49722222222222223</v>
      </c>
      <c r="O58" s="373">
        <v>20</v>
      </c>
      <c r="P58" s="648">
        <f t="shared" si="16"/>
        <v>31.00000000000005</v>
      </c>
      <c r="Q58" s="377"/>
      <c r="R58" s="377"/>
    </row>
    <row r="59" spans="1:18" ht="15.6" customHeight="1">
      <c r="A59" s="904"/>
      <c r="B59" s="366">
        <v>0</v>
      </c>
      <c r="C59" s="645"/>
      <c r="D59" s="395"/>
      <c r="E59" s="396"/>
      <c r="F59" s="369" t="s">
        <v>106</v>
      </c>
      <c r="G59" s="378"/>
      <c r="H59" s="370">
        <f t="shared" si="13"/>
        <v>0</v>
      </c>
      <c r="I59" s="646"/>
      <c r="J59" s="372"/>
      <c r="K59" s="373"/>
      <c r="L59" s="374"/>
      <c r="M59" s="375"/>
      <c r="N59" s="375"/>
      <c r="O59" s="373"/>
      <c r="P59" s="648"/>
      <c r="Q59" s="377"/>
      <c r="R59" s="377"/>
    </row>
    <row r="60" spans="1:18" ht="15.6" customHeight="1">
      <c r="A60" s="904"/>
      <c r="B60" s="366">
        <v>0</v>
      </c>
      <c r="C60" s="645"/>
      <c r="D60" s="395"/>
      <c r="E60" s="415"/>
      <c r="F60" s="369" t="s">
        <v>106</v>
      </c>
      <c r="G60" s="378"/>
      <c r="H60" s="370">
        <f t="shared" si="13"/>
        <v>0</v>
      </c>
      <c r="I60" s="646"/>
      <c r="J60" s="372"/>
      <c r="K60" s="373"/>
      <c r="L60" s="374"/>
      <c r="M60" s="375"/>
      <c r="N60" s="375"/>
      <c r="O60" s="373"/>
      <c r="P60" s="648"/>
      <c r="Q60" s="377"/>
      <c r="R60" s="377"/>
    </row>
    <row r="61" spans="1:18" ht="15.6" customHeight="1">
      <c r="A61" s="904"/>
      <c r="B61" s="366">
        <v>0</v>
      </c>
      <c r="C61" s="645"/>
      <c r="D61" s="394"/>
      <c r="E61" s="396"/>
      <c r="F61" s="369" t="s">
        <v>106</v>
      </c>
      <c r="G61" s="378"/>
      <c r="H61" s="370">
        <f t="shared" si="13"/>
        <v>0</v>
      </c>
      <c r="I61" s="646"/>
      <c r="J61" s="372"/>
      <c r="K61" s="373"/>
      <c r="L61" s="374"/>
      <c r="M61" s="375"/>
      <c r="N61" s="375"/>
      <c r="O61" s="373"/>
      <c r="P61" s="648"/>
      <c r="Q61" s="377"/>
      <c r="R61" s="377"/>
    </row>
    <row r="62" spans="1:18" ht="15.6" customHeight="1">
      <c r="A62" s="904"/>
      <c r="B62" s="366">
        <v>0</v>
      </c>
      <c r="C62" s="645"/>
      <c r="D62" s="395"/>
      <c r="E62" s="416"/>
      <c r="F62" s="369" t="s">
        <v>106</v>
      </c>
      <c r="G62" s="378"/>
      <c r="H62" s="370">
        <f t="shared" si="13"/>
        <v>0</v>
      </c>
      <c r="I62" s="646"/>
      <c r="J62" s="372"/>
      <c r="K62" s="373"/>
      <c r="L62" s="374"/>
      <c r="M62" s="375"/>
      <c r="N62" s="375"/>
      <c r="O62" s="373"/>
      <c r="P62" s="648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47"/>
      <c r="J63" s="372"/>
      <c r="K63" s="373"/>
      <c r="L63" s="374"/>
      <c r="M63" s="375"/>
      <c r="N63" s="375"/>
      <c r="O63" s="365"/>
      <c r="P63" s="648"/>
      <c r="Q63" s="377"/>
      <c r="R63" s="377"/>
    </row>
    <row r="64" spans="1:18" ht="15.75" customHeight="1">
      <c r="A64" s="905"/>
      <c r="B64" s="366">
        <v>0</v>
      </c>
      <c r="C64" s="6" t="s">
        <v>1073</v>
      </c>
      <c r="D64" s="895" t="s">
        <v>1074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3294.822505835175</v>
      </c>
      <c r="L64" s="389">
        <f>AVERAGE(L52:L63)</f>
        <v>982.31285908791574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1075</v>
      </c>
      <c r="B65" s="366" t="s">
        <v>104</v>
      </c>
      <c r="C65" s="645"/>
      <c r="D65" s="394" t="s">
        <v>1076</v>
      </c>
      <c r="E65" s="411"/>
      <c r="F65" s="369">
        <v>22.281818181818181</v>
      </c>
      <c r="G65" s="644">
        <v>363</v>
      </c>
      <c r="H65" s="370">
        <f>F65*G65</f>
        <v>8088.3</v>
      </c>
      <c r="I65" s="646"/>
      <c r="J65" s="372">
        <v>4</v>
      </c>
      <c r="K65" s="373">
        <f t="shared" ref="K65:K71" si="17">G65/P65*60</f>
        <v>3629.9999999999891</v>
      </c>
      <c r="L65" s="374">
        <f t="shared" ref="L65:L71" si="18">K65/J65</f>
        <v>907.49999999999727</v>
      </c>
      <c r="M65" s="375">
        <v>0.18055555555555555</v>
      </c>
      <c r="N65" s="375">
        <v>0.18472222222222223</v>
      </c>
      <c r="O65" s="373">
        <v>20</v>
      </c>
      <c r="P65" s="648">
        <f>(N65-M65)*24*60</f>
        <v>6.0000000000000187</v>
      </c>
      <c r="Q65" s="377"/>
      <c r="R65" s="377"/>
    </row>
    <row r="66" spans="1:18" ht="15.6" customHeight="1">
      <c r="A66" s="907"/>
      <c r="B66" s="366" t="s">
        <v>104</v>
      </c>
      <c r="C66" s="645"/>
      <c r="D66" s="401" t="s">
        <v>311</v>
      </c>
      <c r="E66" s="412"/>
      <c r="F66" s="369">
        <v>14.03</v>
      </c>
      <c r="G66" s="378">
        <v>2734</v>
      </c>
      <c r="H66" s="370">
        <f t="shared" ref="H66:H74" si="19">F66*G66</f>
        <v>38358.019999999997</v>
      </c>
      <c r="I66" s="646"/>
      <c r="J66" s="372">
        <v>3</v>
      </c>
      <c r="K66" s="373">
        <f t="shared" si="17"/>
        <v>3216.4705882352905</v>
      </c>
      <c r="L66" s="374">
        <f t="shared" si="18"/>
        <v>1072.1568627450968</v>
      </c>
      <c r="M66" s="375">
        <v>0.1986111111111111</v>
      </c>
      <c r="N66" s="375">
        <v>0.23402777777777781</v>
      </c>
      <c r="O66" s="373">
        <v>20</v>
      </c>
      <c r="P66" s="648">
        <f t="shared" ref="P66:P71" si="20">(N66-M66)*24*60</f>
        <v>51.000000000000057</v>
      </c>
      <c r="Q66" s="377"/>
      <c r="R66" s="377"/>
    </row>
    <row r="67" spans="1:18" ht="15.6" customHeight="1">
      <c r="A67" s="907"/>
      <c r="B67" s="366" t="s">
        <v>104</v>
      </c>
      <c r="C67" s="645"/>
      <c r="D67" s="394" t="s">
        <v>312</v>
      </c>
      <c r="E67" s="396"/>
      <c r="F67" s="369">
        <v>18.18</v>
      </c>
      <c r="G67" s="378">
        <v>1314</v>
      </c>
      <c r="H67" s="370">
        <f t="shared" si="19"/>
        <v>23888.52</v>
      </c>
      <c r="I67" s="646"/>
      <c r="J67" s="372">
        <v>3</v>
      </c>
      <c r="K67" s="373">
        <f t="shared" si="17"/>
        <v>3285.0000000000009</v>
      </c>
      <c r="L67" s="374">
        <f t="shared" si="18"/>
        <v>1095.0000000000002</v>
      </c>
      <c r="M67" s="375">
        <v>0.24791666666666667</v>
      </c>
      <c r="N67" s="375">
        <v>0.26458333333333334</v>
      </c>
      <c r="O67" s="373">
        <v>20</v>
      </c>
      <c r="P67" s="648">
        <f t="shared" si="20"/>
        <v>23.999999999999993</v>
      </c>
      <c r="Q67" s="377"/>
      <c r="R67" s="377"/>
    </row>
    <row r="68" spans="1:18" ht="15.6" customHeight="1">
      <c r="A68" s="907"/>
      <c r="B68" s="366" t="s">
        <v>104</v>
      </c>
      <c r="C68" s="645"/>
      <c r="D68" s="400" t="s">
        <v>1077</v>
      </c>
      <c r="E68" s="396"/>
      <c r="F68" s="369">
        <v>17.890909090909091</v>
      </c>
      <c r="G68" s="378">
        <v>1391</v>
      </c>
      <c r="H68" s="370">
        <f t="shared" si="19"/>
        <v>24886.254545454543</v>
      </c>
      <c r="I68" s="646"/>
      <c r="J68" s="372">
        <v>3</v>
      </c>
      <c r="K68" s="373">
        <f t="shared" si="17"/>
        <v>3210.0000000000018</v>
      </c>
      <c r="L68" s="374">
        <f t="shared" si="18"/>
        <v>1070.0000000000007</v>
      </c>
      <c r="M68" s="375">
        <v>0.27847222222222223</v>
      </c>
      <c r="N68" s="375">
        <v>0.29652777777777778</v>
      </c>
      <c r="O68" s="373">
        <v>20</v>
      </c>
      <c r="P68" s="648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907"/>
      <c r="B69" s="366" t="s">
        <v>104</v>
      </c>
      <c r="C69" s="645"/>
      <c r="D69" s="394" t="s">
        <v>1078</v>
      </c>
      <c r="E69" s="396"/>
      <c r="F69" s="369">
        <v>16.66</v>
      </c>
      <c r="G69" s="378">
        <v>2700</v>
      </c>
      <c r="H69" s="370">
        <f t="shared" si="19"/>
        <v>44982</v>
      </c>
      <c r="I69" s="646"/>
      <c r="J69" s="372">
        <v>4</v>
      </c>
      <c r="K69" s="373">
        <f t="shared" si="17"/>
        <v>3239.9999999999959</v>
      </c>
      <c r="L69" s="374">
        <f t="shared" si="18"/>
        <v>809.99999999999898</v>
      </c>
      <c r="M69" s="375">
        <v>0.3520833333333333</v>
      </c>
      <c r="N69" s="375">
        <v>0.38680555555555557</v>
      </c>
      <c r="O69" s="373">
        <v>20</v>
      </c>
      <c r="P69" s="648">
        <f t="shared" si="20"/>
        <v>50.000000000000064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1079</v>
      </c>
      <c r="E70" s="396"/>
      <c r="F70" s="369">
        <v>30</v>
      </c>
      <c r="G70" s="378">
        <v>1082</v>
      </c>
      <c r="H70" s="370">
        <f t="shared" si="19"/>
        <v>32460</v>
      </c>
      <c r="I70" s="646"/>
      <c r="J70" s="372">
        <v>4</v>
      </c>
      <c r="K70" s="373">
        <f t="shared" si="17"/>
        <v>3246.0000000000118</v>
      </c>
      <c r="L70" s="374">
        <f t="shared" si="18"/>
        <v>811.50000000000296</v>
      </c>
      <c r="M70" s="375">
        <v>0.40069444444444446</v>
      </c>
      <c r="N70" s="375">
        <v>0.4145833333333333</v>
      </c>
      <c r="O70" s="373">
        <v>30</v>
      </c>
      <c r="P70" s="648">
        <f t="shared" si="20"/>
        <v>19.999999999999929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4269</v>
      </c>
      <c r="H71" s="370">
        <f t="shared" si="19"/>
        <v>60985.714285714275</v>
      </c>
      <c r="I71" s="646"/>
      <c r="J71" s="372">
        <v>3</v>
      </c>
      <c r="K71" s="373">
        <f t="shared" si="17"/>
        <v>3283.846153846152</v>
      </c>
      <c r="L71" s="374">
        <f t="shared" si="18"/>
        <v>1094.6153846153841</v>
      </c>
      <c r="M71" s="375">
        <v>0.4284722222222222</v>
      </c>
      <c r="N71" s="375">
        <v>0.4826388888888889</v>
      </c>
      <c r="O71" s="373">
        <v>20</v>
      </c>
      <c r="P71" s="648">
        <f t="shared" si="20"/>
        <v>78.000000000000043</v>
      </c>
      <c r="Q71" s="377"/>
      <c r="R71" s="377"/>
    </row>
    <row r="72" spans="1:18" ht="15.6" customHeight="1">
      <c r="A72" s="907"/>
      <c r="B72" s="366">
        <v>0</v>
      </c>
      <c r="C72" s="645"/>
      <c r="D72" s="400"/>
      <c r="E72" s="396"/>
      <c r="F72" s="369" t="s">
        <v>106</v>
      </c>
      <c r="G72" s="378"/>
      <c r="H72" s="370">
        <f t="shared" si="19"/>
        <v>0</v>
      </c>
      <c r="I72" s="646"/>
      <c r="J72" s="372"/>
      <c r="K72" s="373"/>
      <c r="L72" s="374"/>
      <c r="M72" s="375"/>
      <c r="N72" s="375"/>
      <c r="O72" s="373"/>
      <c r="P72" s="648"/>
      <c r="Q72" s="377"/>
      <c r="R72" s="377"/>
    </row>
    <row r="73" spans="1:18" ht="15.6" customHeight="1">
      <c r="A73" s="907"/>
      <c r="B73" s="366">
        <v>0</v>
      </c>
      <c r="C73" s="645"/>
      <c r="D73" s="400"/>
      <c r="E73" s="396"/>
      <c r="F73" s="369" t="s">
        <v>106</v>
      </c>
      <c r="G73" s="378"/>
      <c r="H73" s="370">
        <f t="shared" si="19"/>
        <v>0</v>
      </c>
      <c r="I73" s="646"/>
      <c r="J73" s="372"/>
      <c r="K73" s="373"/>
      <c r="L73" s="374"/>
      <c r="M73" s="375"/>
      <c r="N73" s="375"/>
      <c r="O73" s="373"/>
      <c r="P73" s="648"/>
      <c r="Q73" s="377"/>
      <c r="R73" s="377"/>
    </row>
    <row r="74" spans="1:18" ht="15.6" customHeight="1">
      <c r="A74" s="907"/>
      <c r="B74" s="366">
        <v>0</v>
      </c>
      <c r="C74" s="645"/>
      <c r="D74" s="400"/>
      <c r="E74" s="396"/>
      <c r="F74" s="369" t="s">
        <v>106</v>
      </c>
      <c r="G74" s="378"/>
      <c r="H74" s="370">
        <f t="shared" si="19"/>
        <v>0</v>
      </c>
      <c r="I74" s="646"/>
      <c r="J74" s="372"/>
      <c r="K74" s="373"/>
      <c r="L74" s="374"/>
      <c r="M74" s="375"/>
      <c r="N74" s="375"/>
      <c r="O74" s="373"/>
      <c r="P74" s="648"/>
      <c r="Q74" s="377"/>
      <c r="R74" s="377"/>
    </row>
    <row r="75" spans="1:18" ht="15.75" customHeight="1">
      <c r="A75" s="908"/>
      <c r="B75" s="366">
        <v>0</v>
      </c>
      <c r="C75" s="6" t="s">
        <v>1080</v>
      </c>
      <c r="D75" s="895" t="s">
        <v>1081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3301.6166774402054</v>
      </c>
      <c r="L75" s="389">
        <f>AVERAGE(L65:L74)</f>
        <v>980.11032105149729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48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644"/>
      <c r="H77" s="370">
        <f t="shared" si="13"/>
        <v>0</v>
      </c>
      <c r="I77" s="646"/>
      <c r="J77" s="372"/>
      <c r="K77" s="373"/>
      <c r="L77" s="374"/>
      <c r="M77" s="375"/>
      <c r="N77" s="375"/>
      <c r="O77" s="365"/>
      <c r="P77" s="648"/>
      <c r="Q77" s="365"/>
      <c r="R77" s="365"/>
    </row>
    <row r="78" spans="1:18">
      <c r="A78" s="909"/>
      <c r="B78" s="366">
        <v>0</v>
      </c>
      <c r="C78" s="383"/>
      <c r="D78" s="640"/>
      <c r="E78" s="640"/>
      <c r="F78" s="369" t="s">
        <v>106</v>
      </c>
      <c r="G78" s="397"/>
      <c r="H78" s="370">
        <f t="shared" si="13"/>
        <v>0</v>
      </c>
      <c r="I78" s="646"/>
      <c r="J78" s="372"/>
      <c r="K78" s="373"/>
      <c r="L78" s="374"/>
      <c r="M78" s="375"/>
      <c r="N78" s="375"/>
      <c r="O78" s="365"/>
      <c r="P78" s="648"/>
      <c r="Q78" s="365"/>
      <c r="R78" s="365"/>
    </row>
    <row r="79" spans="1:18">
      <c r="A79" s="909"/>
      <c r="B79" s="366">
        <v>0</v>
      </c>
      <c r="C79" s="383"/>
      <c r="D79" s="640"/>
      <c r="E79" s="640"/>
      <c r="F79" s="369" t="s">
        <v>106</v>
      </c>
      <c r="G79" s="397"/>
      <c r="H79" s="370">
        <f t="shared" si="13"/>
        <v>0</v>
      </c>
      <c r="I79" s="646"/>
      <c r="J79" s="372"/>
      <c r="K79" s="373"/>
      <c r="L79" s="374"/>
      <c r="M79" s="375"/>
      <c r="N79" s="375"/>
      <c r="O79" s="365"/>
      <c r="P79" s="648"/>
      <c r="Q79" s="365"/>
      <c r="R79" s="365"/>
    </row>
    <row r="80" spans="1:18">
      <c r="A80" s="909"/>
      <c r="B80" s="366">
        <v>0</v>
      </c>
      <c r="C80" s="383"/>
      <c r="D80" s="640"/>
      <c r="E80" s="640"/>
      <c r="F80" s="369" t="s">
        <v>106</v>
      </c>
      <c r="G80" s="397"/>
      <c r="H80" s="370">
        <f t="shared" si="13"/>
        <v>0</v>
      </c>
      <c r="I80" s="646"/>
      <c r="J80" s="372"/>
      <c r="K80" s="373"/>
      <c r="L80" s="374"/>
      <c r="M80" s="375"/>
      <c r="N80" s="375"/>
      <c r="O80" s="365"/>
      <c r="P80" s="648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1081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1082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46"/>
      <c r="J82" s="372"/>
      <c r="K82" s="373"/>
      <c r="L82" s="374"/>
      <c r="M82" s="375"/>
      <c r="N82" s="375"/>
      <c r="O82" s="373"/>
      <c r="P82" s="648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46"/>
      <c r="J83" s="372"/>
      <c r="K83" s="373"/>
      <c r="L83" s="374"/>
      <c r="M83" s="375"/>
      <c r="N83" s="375"/>
      <c r="O83" s="373"/>
      <c r="P83" s="648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4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4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644"/>
      <c r="H86" s="423">
        <f t="shared" si="21"/>
        <v>0</v>
      </c>
      <c r="I86" s="64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644"/>
      <c r="H87" s="423">
        <f t="shared" si="21"/>
        <v>0</v>
      </c>
      <c r="I87" s="64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644"/>
      <c r="H88" s="423">
        <f t="shared" si="21"/>
        <v>0</v>
      </c>
      <c r="I88" s="64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644"/>
      <c r="H89" s="423">
        <f t="shared" si="21"/>
        <v>0</v>
      </c>
      <c r="I89" s="64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644"/>
      <c r="H90" s="423">
        <f t="shared" si="21"/>
        <v>0</v>
      </c>
      <c r="I90" s="64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1083</v>
      </c>
      <c r="D91" s="914" t="s">
        <v>1081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1084</v>
      </c>
      <c r="B92" s="366" t="s">
        <v>104</v>
      </c>
      <c r="C92" s="383"/>
      <c r="D92" s="427" t="s">
        <v>1085</v>
      </c>
      <c r="E92" s="421"/>
      <c r="F92" s="369">
        <v>24.54</v>
      </c>
      <c r="G92" s="644">
        <v>1274</v>
      </c>
      <c r="H92" s="370">
        <f t="shared" ref="H92:H99" si="22">F92*G92</f>
        <v>31263.96</v>
      </c>
      <c r="I92" s="646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0.72569444444444453</v>
      </c>
      <c r="N92" s="375">
        <v>0.74652777777777779</v>
      </c>
      <c r="O92" s="365">
        <v>25</v>
      </c>
      <c r="P92" s="648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1086</v>
      </c>
      <c r="E93" s="415"/>
      <c r="F93" s="369">
        <v>23.27</v>
      </c>
      <c r="G93" s="378">
        <v>530</v>
      </c>
      <c r="H93" s="370">
        <f t="shared" si="22"/>
        <v>12333.1</v>
      </c>
      <c r="I93" s="646"/>
      <c r="J93" s="372">
        <v>4</v>
      </c>
      <c r="K93" s="373">
        <f t="shared" ref="K93:K94" si="24">G93/P93*60</f>
        <v>2446.1538461538248</v>
      </c>
      <c r="L93" s="374">
        <f t="shared" si="23"/>
        <v>611.5384615384562</v>
      </c>
      <c r="M93" s="375">
        <v>0.76388888888888884</v>
      </c>
      <c r="N93" s="375">
        <v>0.7729166666666667</v>
      </c>
      <c r="O93" s="365">
        <v>25</v>
      </c>
      <c r="P93" s="648">
        <f>(N93-M93)*24*60</f>
        <v>13.000000000000114</v>
      </c>
      <c r="Q93" s="377"/>
      <c r="R93" s="377"/>
    </row>
    <row r="94" spans="1:18">
      <c r="A94" s="916"/>
      <c r="B94" s="366" t="s">
        <v>104</v>
      </c>
      <c r="C94" s="383"/>
      <c r="D94" s="395" t="s">
        <v>1087</v>
      </c>
      <c r="E94" s="415"/>
      <c r="F94" s="369">
        <v>24.33</v>
      </c>
      <c r="G94" s="378">
        <v>1104</v>
      </c>
      <c r="H94" s="370">
        <f t="shared" si="22"/>
        <v>26860.32</v>
      </c>
      <c r="I94" s="646"/>
      <c r="J94" s="372">
        <v>4</v>
      </c>
      <c r="K94" s="373">
        <f t="shared" si="24"/>
        <v>2453.3333333333421</v>
      </c>
      <c r="L94" s="374">
        <f t="shared" si="23"/>
        <v>613.33333333333553</v>
      </c>
      <c r="M94" s="375">
        <v>0.78680555555555554</v>
      </c>
      <c r="N94" s="375">
        <v>0.80555555555555547</v>
      </c>
      <c r="O94" s="365">
        <v>20</v>
      </c>
      <c r="P94" s="648">
        <f>(N94-M94)*24*60</f>
        <v>26.999999999999904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46"/>
      <c r="J95" s="372"/>
      <c r="K95" s="373"/>
      <c r="L95" s="374"/>
      <c r="M95" s="375"/>
      <c r="N95" s="375"/>
      <c r="O95" s="365"/>
      <c r="P95" s="648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46"/>
      <c r="J96" s="372"/>
      <c r="K96" s="373"/>
      <c r="L96" s="374"/>
      <c r="M96" s="375"/>
      <c r="N96" s="375"/>
      <c r="O96" s="365"/>
      <c r="P96" s="648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46"/>
      <c r="J97" s="372"/>
      <c r="K97" s="373"/>
      <c r="L97" s="374"/>
      <c r="M97" s="375"/>
      <c r="N97" s="375"/>
      <c r="O97" s="365"/>
      <c r="P97" s="648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46"/>
      <c r="J98" s="372"/>
      <c r="K98" s="373"/>
      <c r="L98" s="374"/>
      <c r="M98" s="375"/>
      <c r="N98" s="375"/>
      <c r="O98" s="365"/>
      <c r="P98" s="648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46"/>
      <c r="J99" s="372"/>
      <c r="K99" s="373"/>
      <c r="L99" s="374"/>
      <c r="M99" s="375"/>
      <c r="N99" s="375"/>
      <c r="O99" s="365"/>
      <c r="P99" s="648"/>
      <c r="Q99" s="377"/>
      <c r="R99" s="377"/>
    </row>
    <row r="100" spans="1:18" ht="15.75" customHeight="1">
      <c r="A100" s="917"/>
      <c r="B100" s="366">
        <v>0</v>
      </c>
      <c r="C100" s="6" t="s">
        <v>1088</v>
      </c>
      <c r="D100" s="918" t="s">
        <v>1081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2482.4957264957252</v>
      </c>
      <c r="L100" s="389">
        <f>AVERAGE(L92:L99)</f>
        <v>691.40170940170935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1089</v>
      </c>
      <c r="B101" s="366" t="s">
        <v>104</v>
      </c>
      <c r="C101" s="6"/>
      <c r="D101" s="415" t="s">
        <v>329</v>
      </c>
      <c r="E101" s="429"/>
      <c r="F101" s="369">
        <v>25.03</v>
      </c>
      <c r="G101" s="644">
        <v>746</v>
      </c>
      <c r="H101" s="370">
        <f t="shared" ref="H101:H110" si="25">F101*G101</f>
        <v>18672.38</v>
      </c>
      <c r="I101" s="646"/>
      <c r="J101" s="372">
        <v>4</v>
      </c>
      <c r="K101" s="373">
        <f>G101/P101*60</f>
        <v>2984.0000000000109</v>
      </c>
      <c r="L101" s="374">
        <f t="shared" ref="L101:L107" si="26">K101/J101</f>
        <v>746.00000000000273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1090</v>
      </c>
      <c r="E102" s="429"/>
      <c r="F102" s="369">
        <v>28.57</v>
      </c>
      <c r="G102" s="644">
        <v>3068</v>
      </c>
      <c r="H102" s="370">
        <f t="shared" si="25"/>
        <v>87652.76</v>
      </c>
      <c r="I102" s="646"/>
      <c r="J102" s="372">
        <v>3</v>
      </c>
      <c r="K102" s="373">
        <f t="shared" ref="K102:K107" si="28">G102/P102*60</f>
        <v>3067.9999999999945</v>
      </c>
      <c r="L102" s="374">
        <f t="shared" si="26"/>
        <v>1022.6666666666648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20"/>
      <c r="B103" s="366">
        <v>0</v>
      </c>
      <c r="C103" s="6"/>
      <c r="D103" s="395" t="s">
        <v>1091</v>
      </c>
      <c r="E103" s="395"/>
      <c r="F103" s="369" t="s">
        <v>106</v>
      </c>
      <c r="G103" s="644">
        <v>211</v>
      </c>
      <c r="H103" s="370">
        <f t="shared" si="25"/>
        <v>0</v>
      </c>
      <c r="I103" s="646"/>
      <c r="J103" s="372">
        <v>5</v>
      </c>
      <c r="K103" s="373">
        <f t="shared" si="28"/>
        <v>2532.00000000009</v>
      </c>
      <c r="L103" s="374">
        <f t="shared" si="26"/>
        <v>506.400000000018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20"/>
      <c r="B104" s="366">
        <v>0</v>
      </c>
      <c r="C104" s="6"/>
      <c r="D104" s="395" t="s">
        <v>1092</v>
      </c>
      <c r="E104" s="415"/>
      <c r="F104" s="369" t="s">
        <v>106</v>
      </c>
      <c r="G104" s="644">
        <v>368</v>
      </c>
      <c r="H104" s="370">
        <f t="shared" si="25"/>
        <v>0</v>
      </c>
      <c r="I104" s="646"/>
      <c r="J104" s="372">
        <v>5</v>
      </c>
      <c r="K104" s="373">
        <f t="shared" si="28"/>
        <v>2208.0000000000432</v>
      </c>
      <c r="L104" s="374">
        <f t="shared" si="26"/>
        <v>441.60000000000866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20"/>
      <c r="B105" s="366" t="s">
        <v>104</v>
      </c>
      <c r="C105" s="6"/>
      <c r="D105" s="395" t="s">
        <v>333</v>
      </c>
      <c r="E105" s="400"/>
      <c r="F105" s="369">
        <v>24.82</v>
      </c>
      <c r="G105" s="644">
        <v>1442</v>
      </c>
      <c r="H105" s="370">
        <f t="shared" si="25"/>
        <v>35790.44</v>
      </c>
      <c r="I105" s="646"/>
      <c r="J105" s="372">
        <v>4</v>
      </c>
      <c r="K105" s="373">
        <f t="shared" si="28"/>
        <v>2884.0000000000105</v>
      </c>
      <c r="L105" s="374">
        <f t="shared" si="26"/>
        <v>721.00000000000261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20"/>
      <c r="B106" s="366" t="s">
        <v>104</v>
      </c>
      <c r="C106" s="6"/>
      <c r="D106" s="395" t="s">
        <v>1093</v>
      </c>
      <c r="E106" s="429"/>
      <c r="F106" s="369">
        <v>30</v>
      </c>
      <c r="G106" s="378">
        <v>1554</v>
      </c>
      <c r="H106" s="370">
        <f t="shared" si="25"/>
        <v>46620</v>
      </c>
      <c r="I106" s="646"/>
      <c r="J106" s="372">
        <v>3</v>
      </c>
      <c r="K106" s="373">
        <f t="shared" si="28"/>
        <v>3107.9999999999941</v>
      </c>
      <c r="L106" s="374">
        <f t="shared" si="26"/>
        <v>1035.999999999998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20"/>
      <c r="B107" s="366" t="s">
        <v>104</v>
      </c>
      <c r="C107" s="6"/>
      <c r="D107" s="395" t="s">
        <v>335</v>
      </c>
      <c r="E107" s="400"/>
      <c r="F107" s="369">
        <v>14.285714285714283</v>
      </c>
      <c r="G107" s="644">
        <v>8744</v>
      </c>
      <c r="H107" s="370">
        <f t="shared" si="25"/>
        <v>124914.2857142857</v>
      </c>
      <c r="I107" s="646"/>
      <c r="J107" s="372">
        <v>3</v>
      </c>
      <c r="K107" s="373">
        <f t="shared" si="28"/>
        <v>3179.6363636363658</v>
      </c>
      <c r="L107" s="374">
        <f t="shared" si="26"/>
        <v>1059.8787878787887</v>
      </c>
      <c r="M107" s="375">
        <v>0.95138888888888884</v>
      </c>
      <c r="N107" s="375">
        <v>1.0659722222222221</v>
      </c>
      <c r="O107" s="365">
        <v>20</v>
      </c>
      <c r="P107" s="373">
        <f>(N107-M107)*24*60</f>
        <v>164.99999999999989</v>
      </c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644"/>
      <c r="H108" s="370">
        <f t="shared" si="25"/>
        <v>0</v>
      </c>
      <c r="I108" s="64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644"/>
      <c r="H109" s="370">
        <f t="shared" si="25"/>
        <v>0</v>
      </c>
      <c r="I109" s="64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644"/>
      <c r="H110" s="370">
        <f t="shared" si="25"/>
        <v>0</v>
      </c>
      <c r="I110" s="64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1094</v>
      </c>
      <c r="D111" s="887" t="s">
        <v>1081</v>
      </c>
      <c r="E111" s="92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2851.9480519480721</v>
      </c>
      <c r="L111" s="389">
        <f>AVERAGE(L101:L110)</f>
        <v>790.50649350649758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1095</v>
      </c>
      <c r="B112" s="366" t="s">
        <v>104</v>
      </c>
      <c r="C112" s="6"/>
      <c r="D112" s="400" t="s">
        <v>338</v>
      </c>
      <c r="E112" s="432"/>
      <c r="F112" s="369">
        <v>16.7</v>
      </c>
      <c r="G112" s="644">
        <v>1063</v>
      </c>
      <c r="H112" s="422">
        <f t="shared" si="13"/>
        <v>17752.099999999999</v>
      </c>
      <c r="I112" s="646"/>
      <c r="J112" s="372">
        <v>3</v>
      </c>
      <c r="K112" s="373">
        <f t="shared" ref="K112:K118" si="29">G112/P112*60</f>
        <v>3188.9999999999859</v>
      </c>
      <c r="L112" s="374">
        <f t="shared" ref="L112:L118" si="30">K112/J112</f>
        <v>1062.9999999999952</v>
      </c>
      <c r="M112" s="375">
        <v>0.72222222222222221</v>
      </c>
      <c r="N112" s="375">
        <v>0.73611111111111116</v>
      </c>
      <c r="O112" s="365">
        <v>20</v>
      </c>
      <c r="P112" s="648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640" t="s">
        <v>1096</v>
      </c>
      <c r="E113" s="640"/>
      <c r="F113" s="369">
        <v>18.18</v>
      </c>
      <c r="G113" s="644">
        <v>1026</v>
      </c>
      <c r="H113" s="422">
        <f t="shared" si="13"/>
        <v>18652.68</v>
      </c>
      <c r="I113" s="646"/>
      <c r="J113" s="372">
        <v>4</v>
      </c>
      <c r="K113" s="373">
        <f t="shared" si="29"/>
        <v>3078.0000000000109</v>
      </c>
      <c r="L113" s="374">
        <f t="shared" si="30"/>
        <v>769.50000000000273</v>
      </c>
      <c r="M113" s="375">
        <v>0.75</v>
      </c>
      <c r="N113" s="375">
        <v>0.76388888888888884</v>
      </c>
      <c r="O113" s="365">
        <v>20</v>
      </c>
      <c r="P113" s="648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640" t="s">
        <v>1097</v>
      </c>
      <c r="E114" s="395"/>
      <c r="F114" s="369">
        <v>18.18</v>
      </c>
      <c r="G114" s="644">
        <v>1163</v>
      </c>
      <c r="H114" s="422">
        <f t="shared" si="13"/>
        <v>21143.34</v>
      </c>
      <c r="I114" s="646"/>
      <c r="J114" s="372">
        <v>3</v>
      </c>
      <c r="K114" s="373">
        <f t="shared" si="29"/>
        <v>2791.2000000000098</v>
      </c>
      <c r="L114" s="374">
        <f t="shared" si="30"/>
        <v>930.40000000000327</v>
      </c>
      <c r="M114" s="375">
        <v>0.77777777777777779</v>
      </c>
      <c r="N114" s="375">
        <v>0.79513888888888884</v>
      </c>
      <c r="O114" s="365">
        <v>20</v>
      </c>
      <c r="P114" s="648">
        <f t="shared" si="31"/>
        <v>24.999999999999911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644">
        <v>5684</v>
      </c>
      <c r="H115" s="422">
        <f t="shared" si="13"/>
        <v>94695.44</v>
      </c>
      <c r="I115" s="646"/>
      <c r="J115" s="372">
        <v>4</v>
      </c>
      <c r="K115" s="373">
        <f t="shared" si="29"/>
        <v>2965.5652173913068</v>
      </c>
      <c r="L115" s="374">
        <f t="shared" si="30"/>
        <v>741.39130434782669</v>
      </c>
      <c r="M115" s="375">
        <v>0.80902777777777779</v>
      </c>
      <c r="N115" s="375">
        <v>0.88888888888888884</v>
      </c>
      <c r="O115" s="365">
        <v>20</v>
      </c>
      <c r="P115" s="648">
        <f t="shared" si="31"/>
        <v>114.99999999999991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44">
        <v>994</v>
      </c>
      <c r="H116" s="422">
        <f t="shared" si="13"/>
        <v>22148.127272727274</v>
      </c>
      <c r="I116" s="646"/>
      <c r="J116" s="372">
        <v>4</v>
      </c>
      <c r="K116" s="373">
        <f t="shared" si="29"/>
        <v>2982.0000000000105</v>
      </c>
      <c r="L116" s="374">
        <f t="shared" si="30"/>
        <v>745.50000000000261</v>
      </c>
      <c r="M116" s="375">
        <v>0.90277777777777779</v>
      </c>
      <c r="N116" s="424">
        <v>0.91666666666666663</v>
      </c>
      <c r="O116" s="365">
        <v>20</v>
      </c>
      <c r="P116" s="648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44">
        <v>3939</v>
      </c>
      <c r="H117" s="422">
        <f t="shared" ref="H117:H123" si="32">F117*G117</f>
        <v>70472.290909090909</v>
      </c>
      <c r="I117" s="646"/>
      <c r="J117" s="372">
        <v>3</v>
      </c>
      <c r="K117" s="373">
        <f t="shared" si="29"/>
        <v>2954.24999965608</v>
      </c>
      <c r="L117" s="374">
        <f t="shared" si="30"/>
        <v>984.74999988536001</v>
      </c>
      <c r="M117" s="375">
        <v>46244.972222222219</v>
      </c>
      <c r="N117" s="375">
        <v>46245.027777777781</v>
      </c>
      <c r="O117" s="373">
        <v>20</v>
      </c>
      <c r="P117" s="648">
        <f t="shared" si="31"/>
        <v>80.000000009313226</v>
      </c>
      <c r="Q117" s="377"/>
      <c r="R117" s="377"/>
    </row>
    <row r="118" spans="1:18">
      <c r="A118" s="922"/>
      <c r="B118" s="366" t="s">
        <v>104</v>
      </c>
      <c r="C118" s="393"/>
      <c r="D118" s="395" t="s">
        <v>1098</v>
      </c>
      <c r="E118" s="412"/>
      <c r="F118" s="369">
        <v>14.03</v>
      </c>
      <c r="G118" s="644">
        <v>6371</v>
      </c>
      <c r="H118" s="422">
        <f t="shared" si="32"/>
        <v>89385.12999999999</v>
      </c>
      <c r="I118" s="646"/>
      <c r="J118" s="372">
        <v>3</v>
      </c>
      <c r="K118" s="373">
        <f t="shared" si="29"/>
        <v>3185.5000000000032</v>
      </c>
      <c r="L118" s="374">
        <f t="shared" si="30"/>
        <v>1061.8333333333344</v>
      </c>
      <c r="M118" s="375">
        <v>1.0416666666666667</v>
      </c>
      <c r="N118" s="375">
        <v>1.125</v>
      </c>
      <c r="O118" s="373">
        <v>20</v>
      </c>
      <c r="P118" s="648">
        <f t="shared" si="31"/>
        <v>119.99999999999989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644"/>
      <c r="H119" s="422">
        <f t="shared" si="32"/>
        <v>0</v>
      </c>
      <c r="I119" s="646"/>
      <c r="J119" s="372"/>
      <c r="K119" s="373"/>
      <c r="L119" s="374"/>
      <c r="M119" s="375"/>
      <c r="N119" s="375"/>
      <c r="O119" s="365"/>
      <c r="P119" s="648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644"/>
      <c r="H120" s="422">
        <f t="shared" si="32"/>
        <v>0</v>
      </c>
      <c r="I120" s="646"/>
      <c r="J120" s="372"/>
      <c r="K120" s="373"/>
      <c r="L120" s="374"/>
      <c r="M120" s="375"/>
      <c r="N120" s="375"/>
      <c r="O120" s="365"/>
      <c r="P120" s="648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644"/>
      <c r="H121" s="422">
        <f t="shared" si="32"/>
        <v>0</v>
      </c>
      <c r="I121" s="646"/>
      <c r="J121" s="372"/>
      <c r="K121" s="373"/>
      <c r="L121" s="374"/>
      <c r="M121" s="375"/>
      <c r="N121" s="375"/>
      <c r="O121" s="365"/>
      <c r="P121" s="648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644"/>
      <c r="H122" s="422">
        <f t="shared" si="32"/>
        <v>0</v>
      </c>
      <c r="I122" s="646"/>
      <c r="J122" s="372"/>
      <c r="K122" s="373"/>
      <c r="L122" s="374"/>
      <c r="M122" s="375"/>
      <c r="N122" s="375"/>
      <c r="O122" s="365"/>
      <c r="P122" s="648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644"/>
      <c r="H123" s="422">
        <f t="shared" si="32"/>
        <v>0</v>
      </c>
      <c r="I123" s="646"/>
      <c r="J123" s="372"/>
      <c r="K123" s="373"/>
      <c r="L123" s="374"/>
      <c r="M123" s="375"/>
      <c r="N123" s="375"/>
      <c r="O123" s="365"/>
      <c r="P123" s="648"/>
      <c r="Q123" s="377"/>
      <c r="R123" s="377"/>
    </row>
    <row r="124" spans="1:18" ht="17.399999999999999" customHeight="1">
      <c r="A124" s="922"/>
      <c r="B124" s="383">
        <v>0</v>
      </c>
      <c r="C124" s="6" t="s">
        <v>1080</v>
      </c>
      <c r="D124" s="923" t="s">
        <v>1081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3020.7878881496295</v>
      </c>
      <c r="L124" s="389">
        <f>AVERAGE(L112:L123)</f>
        <v>899.48209108093215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M47" sqref="M47"/>
      <selection pane="bottomLeft" activeCell="K163" sqref="K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652" t="s">
        <v>257</v>
      </c>
      <c r="E1" s="29">
        <f>SUM(G5:G173)</f>
        <v>178066.96000000002</v>
      </c>
      <c r="F1" s="653" t="s">
        <v>3</v>
      </c>
      <c r="G1" s="30">
        <f>SUM(H5:H173)</f>
        <v>7159470.9700794443</v>
      </c>
      <c r="H1" s="649" t="s">
        <v>37</v>
      </c>
      <c r="I1" s="31">
        <f>M17+M30+M43+M56+M69+M82+M95+M108+M121+M134+M147+M160+M173</f>
        <v>191.93253968253967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679</v>
      </c>
      <c r="Q1" s="987"/>
      <c r="R1" s="987"/>
      <c r="S1" s="987"/>
      <c r="T1" s="987" t="s">
        <v>260</v>
      </c>
      <c r="U1" s="987"/>
      <c r="V1" s="987"/>
      <c r="W1" s="987"/>
      <c r="X1" s="987"/>
      <c r="Y1" s="987"/>
      <c r="Z1" s="32" t="s">
        <v>681</v>
      </c>
      <c r="AA1" s="32" t="s">
        <v>1029</v>
      </c>
      <c r="AB1" s="994" t="s">
        <v>683</v>
      </c>
      <c r="AC1" s="995"/>
      <c r="AD1" s="32" t="s">
        <v>681</v>
      </c>
      <c r="AE1" s="32" t="s">
        <v>766</v>
      </c>
      <c r="AF1" s="987" t="s">
        <v>685</v>
      </c>
      <c r="AG1" s="988"/>
      <c r="AH1" s="988"/>
    </row>
    <row r="2" spans="1:34" ht="26.25" customHeight="1">
      <c r="A2" s="989" t="s">
        <v>1030</v>
      </c>
      <c r="B2" s="989"/>
      <c r="C2" s="652"/>
      <c r="D2" s="652" t="s">
        <v>618</v>
      </c>
      <c r="E2" s="34">
        <f>AVERAGE(O17,O30,O43,O56,O69,O82,O95,O108,O121,O134,O147,O160,O173)</f>
        <v>133.04474883988198</v>
      </c>
      <c r="F2" s="35" t="s">
        <v>40</v>
      </c>
      <c r="G2" s="36">
        <f>G1/E1</f>
        <v>40.206622104850013</v>
      </c>
      <c r="H2" s="649" t="s">
        <v>41</v>
      </c>
      <c r="I2" s="649">
        <f>COUNT(I5:I173)</f>
        <v>7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988"/>
      <c r="AG2" s="988"/>
      <c r="AH2" s="988"/>
    </row>
    <row r="3" spans="1:34" ht="30.6" customHeight="1">
      <c r="A3" s="928" t="s">
        <v>264</v>
      </c>
      <c r="B3" s="928" t="s">
        <v>42</v>
      </c>
      <c r="C3" s="985"/>
      <c r="D3" s="928" t="s">
        <v>266</v>
      </c>
      <c r="E3" s="928"/>
      <c r="F3" s="985" t="s">
        <v>43</v>
      </c>
      <c r="G3" s="977" t="s">
        <v>44</v>
      </c>
      <c r="H3" s="985" t="s">
        <v>45</v>
      </c>
      <c r="I3" s="979" t="s">
        <v>269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627</v>
      </c>
      <c r="O3" s="957" t="s">
        <v>618</v>
      </c>
      <c r="P3" s="983" t="s">
        <v>270</v>
      </c>
      <c r="Q3" s="957" t="s">
        <v>618</v>
      </c>
      <c r="R3" s="984" t="s">
        <v>693</v>
      </c>
      <c r="S3" s="958" t="s">
        <v>694</v>
      </c>
      <c r="T3" s="977" t="s">
        <v>48</v>
      </c>
      <c r="U3" s="977"/>
      <c r="V3" s="978" t="s">
        <v>49</v>
      </c>
      <c r="W3" s="979" t="s">
        <v>1032</v>
      </c>
      <c r="X3" s="977" t="s">
        <v>1033</v>
      </c>
      <c r="Y3" s="977"/>
      <c r="Z3" s="980" t="s">
        <v>1034</v>
      </c>
      <c r="AA3" s="981"/>
      <c r="AB3" s="990" t="s">
        <v>1035</v>
      </c>
      <c r="AC3" s="991"/>
      <c r="AD3" s="992" t="s">
        <v>1036</v>
      </c>
      <c r="AE3" s="993"/>
      <c r="AF3" s="982" t="s">
        <v>1037</v>
      </c>
      <c r="AG3" s="984" t="s">
        <v>1038</v>
      </c>
      <c r="AH3" s="958" t="s">
        <v>1039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659" t="s">
        <v>50</v>
      </c>
      <c r="U4" s="659" t="s">
        <v>51</v>
      </c>
      <c r="V4" s="977"/>
      <c r="W4" s="979"/>
      <c r="X4" s="653" t="s">
        <v>1040</v>
      </c>
      <c r="Y4" s="653" t="s">
        <v>36</v>
      </c>
      <c r="Z4" s="659" t="s">
        <v>1041</v>
      </c>
      <c r="AA4" s="659" t="s">
        <v>1042</v>
      </c>
      <c r="AB4" s="991"/>
      <c r="AC4" s="991"/>
      <c r="AD4" s="659" t="s">
        <v>1043</v>
      </c>
      <c r="AE4" s="39" t="s">
        <v>1044</v>
      </c>
      <c r="AF4" s="982"/>
      <c r="AG4" s="984"/>
      <c r="AH4" s="958"/>
    </row>
    <row r="5" spans="1:34" ht="18.75" customHeight="1">
      <c r="A5" s="974" t="s">
        <v>1045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6284.08</v>
      </c>
      <c r="H5" s="45">
        <f t="shared" ref="H5:H16" si="0">F5*G5</f>
        <v>237726.74639999997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9" si="1">G5/W5*60</f>
        <v>2341.8931677018631</v>
      </c>
      <c r="O5" s="47">
        <f t="shared" ref="O5:O9" si="2">N5/M5</f>
        <v>117.09465838509315</v>
      </c>
      <c r="P5" s="48">
        <f t="shared" ref="P5:P9" si="3">M5-J5</f>
        <v>0</v>
      </c>
      <c r="Q5" s="49">
        <f t="shared" ref="Q5:Q9" si="4">O5-L5</f>
        <v>-2.9053416149068454</v>
      </c>
      <c r="R5" s="657">
        <f t="shared" ref="R5:R9" si="5">O5/L5</f>
        <v>0.97578881987577626</v>
      </c>
      <c r="S5" s="943">
        <f>R17</f>
        <v>0.94059415078253161</v>
      </c>
      <c r="T5" s="89">
        <v>0.25</v>
      </c>
      <c r="U5" s="89">
        <v>0.36180555555555555</v>
      </c>
      <c r="V5" s="653">
        <v>5</v>
      </c>
      <c r="W5" s="650">
        <f>(U5-T5)*24*60</f>
        <v>161</v>
      </c>
      <c r="X5" s="653"/>
      <c r="Y5" s="653"/>
      <c r="Z5" s="51"/>
      <c r="AA5" s="51"/>
      <c r="AB5" s="928"/>
      <c r="AC5" s="928"/>
      <c r="AD5" s="52">
        <v>1</v>
      </c>
      <c r="AE5" s="52"/>
      <c r="AF5" s="48">
        <f t="shared" ref="AF5:AF70" si="6">N5-K5</f>
        <v>-58.106832298136851</v>
      </c>
      <c r="AG5" s="657">
        <f t="shared" ref="AG5:AG70" si="7">N5/K5</f>
        <v>0.97578881987577626</v>
      </c>
      <c r="AH5" s="943">
        <f>AG17</f>
        <v>0.94131658370532478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1604</v>
      </c>
      <c r="H6" s="45">
        <f t="shared" si="0"/>
        <v>58914.92</v>
      </c>
      <c r="I6" s="650"/>
      <c r="J6" s="46">
        <v>18</v>
      </c>
      <c r="K6" s="44">
        <v>2571</v>
      </c>
      <c r="L6" s="47">
        <v>142.83333333333334</v>
      </c>
      <c r="M6" s="651">
        <v>18</v>
      </c>
      <c r="N6" s="44">
        <f t="shared" si="1"/>
        <v>2405.9999999999991</v>
      </c>
      <c r="O6" s="47">
        <f t="shared" si="2"/>
        <v>133.66666666666663</v>
      </c>
      <c r="P6" s="48">
        <f t="shared" si="3"/>
        <v>0</v>
      </c>
      <c r="Q6" s="49">
        <f t="shared" si="4"/>
        <v>-9.166666666666714</v>
      </c>
      <c r="R6" s="657">
        <f t="shared" si="5"/>
        <v>0.93582263710618407</v>
      </c>
      <c r="S6" s="943"/>
      <c r="T6" s="89">
        <v>0.37777777777777777</v>
      </c>
      <c r="U6" s="89">
        <v>0.40555555555555556</v>
      </c>
      <c r="V6" s="653">
        <v>23</v>
      </c>
      <c r="W6" s="650">
        <f t="shared" ref="W6:W17" si="8">(U6-T6)*24*60</f>
        <v>40.000000000000014</v>
      </c>
      <c r="X6" s="53">
        <v>0.3666666666666667</v>
      </c>
      <c r="Y6" s="53">
        <v>0.37638888888888888</v>
      </c>
      <c r="Z6" s="54"/>
      <c r="AA6" s="54"/>
      <c r="AB6" s="928"/>
      <c r="AC6" s="928"/>
      <c r="AD6" s="666"/>
      <c r="AE6" s="666"/>
      <c r="AF6" s="48">
        <f t="shared" si="6"/>
        <v>-165.00000000000091</v>
      </c>
      <c r="AG6" s="657">
        <f t="shared" si="7"/>
        <v>0.93582263710618396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2059</v>
      </c>
      <c r="H7" s="45">
        <f t="shared" si="0"/>
        <v>73897.509999999995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2375.7692307692323</v>
      </c>
      <c r="O7" s="47">
        <f t="shared" si="2"/>
        <v>131.98717948717956</v>
      </c>
      <c r="P7" s="48">
        <f t="shared" si="3"/>
        <v>0</v>
      </c>
      <c r="Q7" s="49">
        <f t="shared" si="4"/>
        <v>-10.846153846153783</v>
      </c>
      <c r="R7" s="657">
        <f t="shared" si="5"/>
        <v>0.92406426712144374</v>
      </c>
      <c r="S7" s="943"/>
      <c r="T7" s="89">
        <v>0.41041666666666665</v>
      </c>
      <c r="U7" s="89">
        <v>0.44652777777777775</v>
      </c>
      <c r="V7" s="653">
        <v>7</v>
      </c>
      <c r="W7" s="650">
        <f t="shared" si="8"/>
        <v>51.999999999999972</v>
      </c>
      <c r="X7" s="53"/>
      <c r="Y7" s="53"/>
      <c r="Z7" s="54"/>
      <c r="AA7" s="54"/>
      <c r="AB7" s="928"/>
      <c r="AC7" s="928"/>
      <c r="AD7" s="666"/>
      <c r="AE7" s="666"/>
      <c r="AF7" s="48">
        <f t="shared" si="6"/>
        <v>-195.23076923076769</v>
      </c>
      <c r="AG7" s="657">
        <f t="shared" si="7"/>
        <v>0.92406426712144396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1602</v>
      </c>
      <c r="H8" s="45">
        <f t="shared" si="0"/>
        <v>46233.72</v>
      </c>
      <c r="I8" s="650"/>
      <c r="J8" s="46">
        <v>17</v>
      </c>
      <c r="K8" s="44">
        <v>2571</v>
      </c>
      <c r="L8" s="47">
        <v>151.23529411764707</v>
      </c>
      <c r="M8" s="651">
        <v>17</v>
      </c>
      <c r="N8" s="44">
        <f t="shared" si="1"/>
        <v>2402.9999999999991</v>
      </c>
      <c r="O8" s="47">
        <f t="shared" si="2"/>
        <v>141.35294117647052</v>
      </c>
      <c r="P8" s="48">
        <f t="shared" si="3"/>
        <v>0</v>
      </c>
      <c r="Q8" s="49">
        <f t="shared" si="4"/>
        <v>-9.8823529411765492</v>
      </c>
      <c r="R8" s="657">
        <f t="shared" si="5"/>
        <v>0.93465577596265992</v>
      </c>
      <c r="S8" s="943"/>
      <c r="T8" s="89">
        <v>0.45208333333333328</v>
      </c>
      <c r="U8" s="89">
        <v>0.47986111111111107</v>
      </c>
      <c r="V8" s="653">
        <v>8</v>
      </c>
      <c r="W8" s="650">
        <f t="shared" si="8"/>
        <v>40.000000000000014</v>
      </c>
      <c r="X8" s="53"/>
      <c r="Y8" s="53"/>
      <c r="Z8" s="54"/>
      <c r="AA8" s="54"/>
      <c r="AB8" s="928"/>
      <c r="AC8" s="928"/>
      <c r="AD8" s="666"/>
      <c r="AE8" s="666"/>
      <c r="AF8" s="48">
        <f t="shared" si="6"/>
        <v>-168.00000000000091</v>
      </c>
      <c r="AG8" s="657">
        <f t="shared" si="7"/>
        <v>0.93465577596266014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2780</v>
      </c>
      <c r="H9" s="45">
        <f t="shared" si="0"/>
        <v>86485.8</v>
      </c>
      <c r="I9" s="666"/>
      <c r="J9" s="46">
        <v>18</v>
      </c>
      <c r="K9" s="44">
        <v>2769</v>
      </c>
      <c r="L9" s="47">
        <v>153.83333333333334</v>
      </c>
      <c r="M9" s="651">
        <v>18</v>
      </c>
      <c r="N9" s="44">
        <f t="shared" si="1"/>
        <v>2566.1538461538489</v>
      </c>
      <c r="O9" s="47">
        <f t="shared" si="2"/>
        <v>142.56410256410271</v>
      </c>
      <c r="P9" s="48">
        <f t="shared" si="3"/>
        <v>0</v>
      </c>
      <c r="Q9" s="49">
        <f t="shared" si="4"/>
        <v>-11.269230769230631</v>
      </c>
      <c r="R9" s="657">
        <f t="shared" si="5"/>
        <v>0.92674389532461132</v>
      </c>
      <c r="S9" s="943"/>
      <c r="T9" s="89">
        <v>0.51805555555555549</v>
      </c>
      <c r="U9" s="89">
        <v>0.56319444444444433</v>
      </c>
      <c r="V9" s="653">
        <v>4</v>
      </c>
      <c r="W9" s="650">
        <f t="shared" si="8"/>
        <v>64.999999999999929</v>
      </c>
      <c r="X9" s="53"/>
      <c r="Y9" s="53"/>
      <c r="Z9" s="54"/>
      <c r="AA9" s="54"/>
      <c r="AB9" s="928"/>
      <c r="AC9" s="928"/>
      <c r="AD9" s="666"/>
      <c r="AE9" s="666"/>
      <c r="AF9" s="48">
        <f t="shared" si="6"/>
        <v>-202.84615384615108</v>
      </c>
      <c r="AG9" s="657">
        <f t="shared" si="7"/>
        <v>0.92674389532461143</v>
      </c>
      <c r="AH9" s="943"/>
    </row>
    <row r="10" spans="1:34" ht="19.2" customHeight="1">
      <c r="A10" s="976"/>
      <c r="B10" s="40" t="s">
        <v>100</v>
      </c>
      <c r="C10" s="41"/>
      <c r="D10" s="42" t="s">
        <v>52</v>
      </c>
      <c r="E10" s="43"/>
      <c r="F10" s="273">
        <v>37.83</v>
      </c>
      <c r="G10" s="44">
        <v>856.92</v>
      </c>
      <c r="H10" s="45">
        <f t="shared" si="0"/>
        <v>32417.283599999995</v>
      </c>
      <c r="I10" s="650">
        <v>1</v>
      </c>
      <c r="J10" s="46">
        <v>20</v>
      </c>
      <c r="K10" s="44">
        <v>2400</v>
      </c>
      <c r="L10" s="47">
        <v>120</v>
      </c>
      <c r="M10" s="651">
        <v>20</v>
      </c>
      <c r="N10" s="44">
        <f>G10/W10*60</f>
        <v>2337.0545454545536</v>
      </c>
      <c r="O10" s="47">
        <f>N10/M10</f>
        <v>116.85272727272768</v>
      </c>
      <c r="P10" s="48">
        <f>M10-J10</f>
        <v>0</v>
      </c>
      <c r="Q10" s="49">
        <f>O10-L10</f>
        <v>-3.1472727272723233</v>
      </c>
      <c r="R10" s="657">
        <f>O10/L10</f>
        <v>0.97377272727273068</v>
      </c>
      <c r="S10" s="944"/>
      <c r="T10" s="89">
        <v>0.56736111111111098</v>
      </c>
      <c r="U10" s="89">
        <v>0.58263888888888871</v>
      </c>
      <c r="V10" s="653">
        <v>6</v>
      </c>
      <c r="W10" s="650">
        <f t="shared" si="8"/>
        <v>21.999999999999922</v>
      </c>
      <c r="X10" s="53"/>
      <c r="Y10" s="53"/>
      <c r="Z10" s="54"/>
      <c r="AA10" s="54"/>
      <c r="AB10" s="928"/>
      <c r="AC10" s="928"/>
      <c r="AD10" s="666"/>
      <c r="AE10" s="666"/>
      <c r="AF10" s="48">
        <f>N10-K10</f>
        <v>-62.94545454544641</v>
      </c>
      <c r="AG10" s="657">
        <f>N10/K10</f>
        <v>0.97377272727273068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4654</v>
      </c>
      <c r="H11" s="45">
        <f t="shared" si="0"/>
        <v>175921.19999999998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>G11/W11*60</f>
        <v>2561.8348623853226</v>
      </c>
      <c r="O11" s="47">
        <f>N11/M11</f>
        <v>128.09174311926614</v>
      </c>
      <c r="P11" s="48">
        <f>M11-J11</f>
        <v>0</v>
      </c>
      <c r="Q11" s="49">
        <f>O11-L11</f>
        <v>-10.358256880733848</v>
      </c>
      <c r="R11" s="657">
        <f>O11/L11</f>
        <v>0.92518413231683749</v>
      </c>
      <c r="S11" s="944"/>
      <c r="T11" s="89">
        <v>0.59791666666666643</v>
      </c>
      <c r="U11" s="89">
        <v>0.67361111111111083</v>
      </c>
      <c r="V11" s="653">
        <v>22</v>
      </c>
      <c r="W11" s="650">
        <f t="shared" si="8"/>
        <v>108.99999999999993</v>
      </c>
      <c r="X11" s="53">
        <v>0.58680555555555558</v>
      </c>
      <c r="Y11" s="53">
        <v>0.59722222222222221</v>
      </c>
      <c r="Z11" s="54"/>
      <c r="AA11" s="54"/>
      <c r="AB11" s="928"/>
      <c r="AC11" s="928"/>
      <c r="AD11" s="666"/>
      <c r="AE11" s="666"/>
      <c r="AF11" s="48">
        <f>N11-K11</f>
        <v>-207.16513761467741</v>
      </c>
      <c r="AG11" s="657">
        <f>N11/K11</f>
        <v>0.92518413231683738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50"/>
      <c r="J12" s="46"/>
      <c r="K12" s="44"/>
      <c r="L12" s="47"/>
      <c r="M12" s="651"/>
      <c r="N12" s="44"/>
      <c r="O12" s="47"/>
      <c r="P12" s="48"/>
      <c r="Q12" s="49"/>
      <c r="R12" s="657"/>
      <c r="S12" s="944"/>
      <c r="T12" s="89"/>
      <c r="U12" s="89"/>
      <c r="V12" s="653"/>
      <c r="W12" s="650">
        <f t="shared" si="8"/>
        <v>0</v>
      </c>
      <c r="X12" s="53"/>
      <c r="Y12" s="53"/>
      <c r="Z12" s="54"/>
      <c r="AA12" s="54"/>
      <c r="AB12" s="928"/>
      <c r="AC12" s="928"/>
      <c r="AD12" s="666"/>
      <c r="AE12" s="666"/>
      <c r="AF12" s="48">
        <f t="shared" si="6"/>
        <v>0</v>
      </c>
      <c r="AG12" s="657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944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928"/>
      <c r="AC13" s="928"/>
      <c r="AD13" s="666"/>
      <c r="AE13" s="666"/>
      <c r="AF13" s="48">
        <f t="shared" si="6"/>
        <v>0</v>
      </c>
      <c r="AG13" s="657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944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928"/>
      <c r="AC14" s="928"/>
      <c r="AD14" s="666"/>
      <c r="AE14" s="666"/>
      <c r="AF14" s="48">
        <f t="shared" si="6"/>
        <v>0</v>
      </c>
      <c r="AG14" s="657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944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928"/>
      <c r="AC15" s="928"/>
      <c r="AD15" s="666"/>
      <c r="AE15" s="666"/>
      <c r="AF15" s="48">
        <f t="shared" si="6"/>
        <v>0</v>
      </c>
      <c r="AG15" s="657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944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928"/>
      <c r="AC16" s="928"/>
      <c r="AD16" s="666"/>
      <c r="AE16" s="666"/>
      <c r="AF16" s="48">
        <f t="shared" si="6"/>
        <v>0</v>
      </c>
      <c r="AG16" s="657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709</v>
      </c>
      <c r="D17" s="938" t="s">
        <v>327</v>
      </c>
      <c r="E17" s="938"/>
      <c r="F17" s="274"/>
      <c r="G17" s="70"/>
      <c r="H17" s="71"/>
      <c r="I17" s="72"/>
      <c r="J17" s="70">
        <v>18.714285714285715</v>
      </c>
      <c r="K17" s="70">
        <v>2578.7142857142858</v>
      </c>
      <c r="L17" s="73">
        <v>138.45504201680674</v>
      </c>
      <c r="M17" s="101">
        <f t="shared" ref="M17:O17" si="9">AVERAGE(M5:M16)</f>
        <v>18.714285714285715</v>
      </c>
      <c r="N17" s="70">
        <f t="shared" si="9"/>
        <v>2427.3865217806883</v>
      </c>
      <c r="O17" s="73">
        <f t="shared" si="9"/>
        <v>130.23000266735806</v>
      </c>
      <c r="P17" s="65">
        <f t="shared" ref="P17:P24" si="10">M17-J17</f>
        <v>0</v>
      </c>
      <c r="Q17" s="74">
        <f t="shared" ref="Q17:Q24" si="11">O17-L17</f>
        <v>-8.2250393494486786</v>
      </c>
      <c r="R17" s="75">
        <f>O17/L17</f>
        <v>0.94059415078253161</v>
      </c>
      <c r="S17" s="944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0</v>
      </c>
      <c r="AF17" s="65">
        <f t="shared" si="6"/>
        <v>-151.32776393359745</v>
      </c>
      <c r="AG17" s="658">
        <f t="shared" si="7"/>
        <v>0.94131658370532478</v>
      </c>
      <c r="AH17" s="944"/>
    </row>
    <row r="18" spans="1:34" ht="19.2" customHeight="1">
      <c r="A18" s="926" t="s">
        <v>1046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576</v>
      </c>
      <c r="H18" s="84">
        <f t="shared" ref="H18:H29" si="12">F18*G18</f>
        <v>15840</v>
      </c>
      <c r="I18" s="6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1570.909090909091</v>
      </c>
      <c r="O18" s="86">
        <f t="shared" ref="O18:O24" si="14">N18/M18</f>
        <v>130.90909090909091</v>
      </c>
      <c r="P18" s="54">
        <f t="shared" si="10"/>
        <v>0</v>
      </c>
      <c r="Q18" s="88">
        <f t="shared" si="11"/>
        <v>-35.757575757575751</v>
      </c>
      <c r="R18" s="660">
        <f t="shared" ref="R18:R24" si="15">O18/L18</f>
        <v>0.78545454545454552</v>
      </c>
      <c r="S18" s="927">
        <f>R30</f>
        <v>0.90099183229983415</v>
      </c>
      <c r="T18" s="89">
        <v>0.125</v>
      </c>
      <c r="U18" s="89">
        <v>0.14027777777777778</v>
      </c>
      <c r="V18" s="666">
        <v>5</v>
      </c>
      <c r="W18" s="90">
        <f>(U18-T18)*24*60</f>
        <v>22</v>
      </c>
      <c r="X18" s="86"/>
      <c r="Y18" s="86"/>
      <c r="Z18" s="54"/>
      <c r="AA18" s="54"/>
      <c r="AB18" s="928"/>
      <c r="AC18" s="928"/>
      <c r="AD18" s="666"/>
      <c r="AE18" s="666"/>
      <c r="AF18" s="91">
        <f t="shared" si="6"/>
        <v>-429.09090909090901</v>
      </c>
      <c r="AG18" s="92">
        <f t="shared" si="7"/>
        <v>0.78545454545454552</v>
      </c>
      <c r="AH18" s="969">
        <f>AG30</f>
        <v>0.90023597171714609</v>
      </c>
    </row>
    <row r="19" spans="1:34" ht="19.2" customHeight="1">
      <c r="A19" s="926"/>
      <c r="B19" s="664" t="s">
        <v>102</v>
      </c>
      <c r="C19" s="663"/>
      <c r="D19" s="82" t="s">
        <v>168</v>
      </c>
      <c r="E19" s="83"/>
      <c r="F19" s="273">
        <v>44.3</v>
      </c>
      <c r="G19" s="57">
        <v>1793</v>
      </c>
      <c r="H19" s="84">
        <f t="shared" si="12"/>
        <v>79429.899999999994</v>
      </c>
      <c r="I19" s="666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1453.7837837837835</v>
      </c>
      <c r="O19" s="95">
        <f t="shared" si="14"/>
        <v>80.76576576576575</v>
      </c>
      <c r="P19" s="54">
        <f t="shared" si="10"/>
        <v>0</v>
      </c>
      <c r="Q19" s="88">
        <f t="shared" si="11"/>
        <v>-6.1786786786786934</v>
      </c>
      <c r="R19" s="660">
        <f t="shared" si="15"/>
        <v>0.92893532510145915</v>
      </c>
      <c r="S19" s="927"/>
      <c r="T19" s="89">
        <v>0.14444444444444446</v>
      </c>
      <c r="U19" s="89">
        <v>0.19583333333333336</v>
      </c>
      <c r="V19" s="666">
        <v>6</v>
      </c>
      <c r="W19" s="90">
        <f>(U19-T19)*24*60</f>
        <v>74.000000000000014</v>
      </c>
      <c r="X19" s="96"/>
      <c r="Y19" s="96"/>
      <c r="Z19" s="54"/>
      <c r="AA19" s="54"/>
      <c r="AB19" s="928"/>
      <c r="AC19" s="928"/>
      <c r="AD19" s="666"/>
      <c r="AE19" s="666"/>
      <c r="AF19" s="48">
        <f t="shared" si="6"/>
        <v>-111.21621621621648</v>
      </c>
      <c r="AG19" s="657">
        <f t="shared" si="7"/>
        <v>0.92893532510145915</v>
      </c>
      <c r="AH19" s="970"/>
    </row>
    <row r="20" spans="1:34" ht="19.2" customHeight="1">
      <c r="A20" s="926"/>
      <c r="B20" s="664" t="s">
        <v>102</v>
      </c>
      <c r="C20" s="55"/>
      <c r="D20" s="42" t="s">
        <v>174</v>
      </c>
      <c r="E20" s="83"/>
      <c r="F20" s="273">
        <v>49.91</v>
      </c>
      <c r="G20" s="57">
        <v>2569</v>
      </c>
      <c r="H20" s="84">
        <f t="shared" si="12"/>
        <v>128218.79</v>
      </c>
      <c r="I20" s="6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</v>
      </c>
      <c r="O20" s="95">
        <f t="shared" si="14"/>
        <v>86.352941176470594</v>
      </c>
      <c r="P20" s="54">
        <f t="shared" si="10"/>
        <v>0</v>
      </c>
      <c r="Q20" s="88">
        <f t="shared" si="11"/>
        <v>-5.705882352941174</v>
      </c>
      <c r="R20" s="660">
        <f t="shared" si="15"/>
        <v>0.93801916932907348</v>
      </c>
      <c r="S20" s="927"/>
      <c r="T20" s="89">
        <v>0.20069444444444448</v>
      </c>
      <c r="U20" s="89">
        <v>0.27361111111111114</v>
      </c>
      <c r="V20" s="666">
        <v>7</v>
      </c>
      <c r="W20" s="90">
        <f t="shared" ref="W20:W29" si="16">(U20-T20)*24*60</f>
        <v>104.99999999999999</v>
      </c>
      <c r="X20" s="96"/>
      <c r="Y20" s="96"/>
      <c r="Z20" s="54"/>
      <c r="AA20" s="54"/>
      <c r="AB20" s="928"/>
      <c r="AC20" s="928"/>
      <c r="AD20" s="666"/>
      <c r="AE20" s="666"/>
      <c r="AF20" s="91">
        <f t="shared" si="6"/>
        <v>-97</v>
      </c>
      <c r="AG20" s="92">
        <f t="shared" si="7"/>
        <v>0.93801916932907348</v>
      </c>
      <c r="AH20" s="970"/>
    </row>
    <row r="21" spans="1:34" ht="19.2" customHeight="1">
      <c r="A21" s="926"/>
      <c r="B21" s="664" t="s">
        <v>102</v>
      </c>
      <c r="C21" s="97"/>
      <c r="D21" s="98" t="s">
        <v>164</v>
      </c>
      <c r="E21" s="43"/>
      <c r="F21" s="273">
        <v>50.67</v>
      </c>
      <c r="G21" s="44">
        <v>2738.3999999999996</v>
      </c>
      <c r="H21" s="84">
        <f t="shared" si="12"/>
        <v>138754.72799999997</v>
      </c>
      <c r="I21" s="653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1416.4137931034481</v>
      </c>
      <c r="O21" s="95">
        <f t="shared" si="14"/>
        <v>74.548094373865695</v>
      </c>
      <c r="P21" s="54">
        <f t="shared" si="10"/>
        <v>0</v>
      </c>
      <c r="Q21" s="88">
        <f t="shared" si="11"/>
        <v>-4.3992740471869354</v>
      </c>
      <c r="R21" s="660">
        <f t="shared" si="15"/>
        <v>0.94427586206896552</v>
      </c>
      <c r="S21" s="927"/>
      <c r="T21" s="89">
        <v>0.28819444444444448</v>
      </c>
      <c r="U21" s="89">
        <v>0.36875000000000002</v>
      </c>
      <c r="V21" s="666">
        <v>21</v>
      </c>
      <c r="W21" s="90">
        <f t="shared" si="16"/>
        <v>115.99999999999999</v>
      </c>
      <c r="X21" s="96">
        <v>0.27777777777777779</v>
      </c>
      <c r="Y21" s="96">
        <v>0.28750000000000003</v>
      </c>
      <c r="Z21" s="54"/>
      <c r="AA21" s="54"/>
      <c r="AB21" s="928"/>
      <c r="AC21" s="928"/>
      <c r="AD21" s="666"/>
      <c r="AE21" s="666"/>
      <c r="AF21" s="48">
        <f t="shared" si="6"/>
        <v>-83.586206896551857</v>
      </c>
      <c r="AG21" s="657">
        <f t="shared" si="7"/>
        <v>0.94427586206896541</v>
      </c>
      <c r="AH21" s="971"/>
    </row>
    <row r="22" spans="1:34" ht="19.2" customHeight="1">
      <c r="A22" s="926"/>
      <c r="B22" s="664" t="s">
        <v>102</v>
      </c>
      <c r="C22" s="97"/>
      <c r="D22" s="42" t="s">
        <v>187</v>
      </c>
      <c r="E22" s="43"/>
      <c r="F22" s="273">
        <v>53.27</v>
      </c>
      <c r="G22" s="44">
        <v>3036.68</v>
      </c>
      <c r="H22" s="84">
        <f t="shared" si="12"/>
        <v>161763.9436</v>
      </c>
      <c r="I22" s="65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1359.7074626865672</v>
      </c>
      <c r="O22" s="95">
        <f t="shared" si="14"/>
        <v>79.982791922739239</v>
      </c>
      <c r="P22" s="54">
        <f t="shared" si="10"/>
        <v>0</v>
      </c>
      <c r="Q22" s="88">
        <f t="shared" si="11"/>
        <v>-12.07603160667253</v>
      </c>
      <c r="R22" s="660">
        <f t="shared" si="15"/>
        <v>0.86882265986362106</v>
      </c>
      <c r="S22" s="927"/>
      <c r="T22" s="89">
        <v>0.3840277777777778</v>
      </c>
      <c r="U22" s="89">
        <v>0.47708333333333336</v>
      </c>
      <c r="V22" s="666">
        <v>22</v>
      </c>
      <c r="W22" s="90">
        <f t="shared" si="16"/>
        <v>134</v>
      </c>
      <c r="X22" s="96">
        <v>0.37361111111111112</v>
      </c>
      <c r="Y22" s="96">
        <v>0.3833333333333333</v>
      </c>
      <c r="Z22" s="54"/>
      <c r="AA22" s="54"/>
      <c r="AB22" s="928"/>
      <c r="AC22" s="928"/>
      <c r="AD22" s="666"/>
      <c r="AE22" s="666"/>
      <c r="AF22" s="91">
        <f t="shared" si="6"/>
        <v>-205.29253731343283</v>
      </c>
      <c r="AG22" s="92">
        <f t="shared" si="7"/>
        <v>0.86882265986362117</v>
      </c>
      <c r="AH22" s="971"/>
    </row>
    <row r="23" spans="1:34" ht="19.2" customHeight="1">
      <c r="A23" s="926"/>
      <c r="B23" s="664" t="s">
        <v>100</v>
      </c>
      <c r="C23" s="97"/>
      <c r="D23" s="42" t="s">
        <v>170</v>
      </c>
      <c r="E23" s="43"/>
      <c r="F23" s="273">
        <v>43.96</v>
      </c>
      <c r="G23" s="44">
        <v>1251</v>
      </c>
      <c r="H23" s="84">
        <f t="shared" si="12"/>
        <v>54993.96</v>
      </c>
      <c r="I23" s="653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2207.6470588235265</v>
      </c>
      <c r="O23" s="95">
        <f t="shared" si="14"/>
        <v>116.19195046439613</v>
      </c>
      <c r="P23" s="54">
        <f t="shared" si="10"/>
        <v>0</v>
      </c>
      <c r="Q23" s="88">
        <f t="shared" si="11"/>
        <v>-10.123839009288076</v>
      </c>
      <c r="R23" s="660">
        <f t="shared" si="15"/>
        <v>0.91985294117646943</v>
      </c>
      <c r="S23" s="927"/>
      <c r="T23" s="89">
        <v>0.51805555555555549</v>
      </c>
      <c r="U23" s="89">
        <v>0.54166666666666663</v>
      </c>
      <c r="V23" s="666">
        <v>6</v>
      </c>
      <c r="W23" s="90">
        <f t="shared" si="16"/>
        <v>34.000000000000043</v>
      </c>
      <c r="X23" s="96"/>
      <c r="Y23" s="96"/>
      <c r="Z23" s="54"/>
      <c r="AA23" s="54"/>
      <c r="AB23" s="928"/>
      <c r="AC23" s="928"/>
      <c r="AD23" s="666"/>
      <c r="AE23" s="666"/>
      <c r="AF23" s="48">
        <f t="shared" si="6"/>
        <v>-192.35294117647345</v>
      </c>
      <c r="AG23" s="657">
        <f t="shared" si="7"/>
        <v>0.91985294117646943</v>
      </c>
      <c r="AH23" s="971"/>
    </row>
    <row r="24" spans="1:34" ht="19.2" customHeight="1">
      <c r="A24" s="926"/>
      <c r="B24" s="664" t="s">
        <v>100</v>
      </c>
      <c r="C24" s="81"/>
      <c r="D24" s="82" t="s">
        <v>59</v>
      </c>
      <c r="E24" s="83"/>
      <c r="F24" s="273">
        <v>36.729999999999997</v>
      </c>
      <c r="G24" s="57">
        <v>2111</v>
      </c>
      <c r="H24" s="84">
        <f t="shared" si="12"/>
        <v>77537.03</v>
      </c>
      <c r="I24" s="653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2222.1052631578964</v>
      </c>
      <c r="O24" s="95">
        <f t="shared" si="14"/>
        <v>130.71207430340567</v>
      </c>
      <c r="P24" s="54">
        <f t="shared" si="10"/>
        <v>-1</v>
      </c>
      <c r="Q24" s="88">
        <f t="shared" si="11"/>
        <v>-2.6212590299276712</v>
      </c>
      <c r="R24" s="660">
        <f t="shared" si="15"/>
        <v>0.98034055727554248</v>
      </c>
      <c r="S24" s="927"/>
      <c r="T24" s="89">
        <v>0.54652777777777772</v>
      </c>
      <c r="U24" s="89">
        <v>0.58611111111111103</v>
      </c>
      <c r="V24" s="666">
        <v>7</v>
      </c>
      <c r="W24" s="90">
        <f t="shared" si="16"/>
        <v>56.999999999999957</v>
      </c>
      <c r="X24" s="96"/>
      <c r="Y24" s="96"/>
      <c r="Z24" s="54"/>
      <c r="AA24" s="54"/>
      <c r="AB24" s="928"/>
      <c r="AC24" s="928"/>
      <c r="AD24" s="666"/>
      <c r="AE24" s="666"/>
      <c r="AF24" s="91">
        <f t="shared" si="6"/>
        <v>-177.89473684210361</v>
      </c>
      <c r="AG24" s="92">
        <f t="shared" si="7"/>
        <v>0.92587719298245685</v>
      </c>
      <c r="AH24" s="971"/>
    </row>
    <row r="25" spans="1:34" ht="19.2" customHeight="1">
      <c r="A25" s="926"/>
      <c r="B25" s="66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927"/>
      <c r="T25" s="89"/>
      <c r="U25" s="89"/>
      <c r="V25" s="666"/>
      <c r="W25" s="90">
        <f t="shared" si="16"/>
        <v>0</v>
      </c>
      <c r="X25" s="666"/>
      <c r="Y25" s="666"/>
      <c r="Z25" s="54"/>
      <c r="AA25" s="54"/>
      <c r="AB25" s="928"/>
      <c r="AC25" s="928"/>
      <c r="AD25" s="666"/>
      <c r="AE25" s="666"/>
      <c r="AF25" s="48">
        <f t="shared" si="6"/>
        <v>0</v>
      </c>
      <c r="AG25" s="657" t="e">
        <f t="shared" si="7"/>
        <v>#DIV/0!</v>
      </c>
      <c r="AH25" s="971"/>
    </row>
    <row r="26" spans="1:34" ht="19.2" customHeight="1">
      <c r="A26" s="926"/>
      <c r="B26" s="66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60"/>
      <c r="S26" s="927"/>
      <c r="T26" s="89"/>
      <c r="U26" s="89"/>
      <c r="V26" s="666"/>
      <c r="W26" s="90">
        <f t="shared" si="16"/>
        <v>0</v>
      </c>
      <c r="X26" s="666"/>
      <c r="Y26" s="666"/>
      <c r="Z26" s="54"/>
      <c r="AA26" s="54"/>
      <c r="AB26" s="928"/>
      <c r="AC26" s="928"/>
      <c r="AD26" s="666"/>
      <c r="AE26" s="666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60"/>
      <c r="S27" s="927"/>
      <c r="T27" s="89"/>
      <c r="U27" s="89"/>
      <c r="V27" s="666"/>
      <c r="W27" s="90">
        <f t="shared" si="16"/>
        <v>0</v>
      </c>
      <c r="X27" s="666"/>
      <c r="Y27" s="666"/>
      <c r="Z27" s="54"/>
      <c r="AA27" s="54"/>
      <c r="AB27" s="928"/>
      <c r="AC27" s="928"/>
      <c r="AD27" s="666"/>
      <c r="AE27" s="666"/>
      <c r="AF27" s="48">
        <f t="shared" si="6"/>
        <v>0</v>
      </c>
      <c r="AG27" s="657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60"/>
      <c r="S28" s="927"/>
      <c r="T28" s="89"/>
      <c r="U28" s="89"/>
      <c r="V28" s="666"/>
      <c r="W28" s="90">
        <f t="shared" si="16"/>
        <v>0</v>
      </c>
      <c r="X28" s="666"/>
      <c r="Y28" s="666"/>
      <c r="Z28" s="54"/>
      <c r="AA28" s="54"/>
      <c r="AB28" s="928"/>
      <c r="AC28" s="928"/>
      <c r="AD28" s="666"/>
      <c r="AE28" s="666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927"/>
      <c r="T29" s="89"/>
      <c r="U29" s="89"/>
      <c r="V29" s="666"/>
      <c r="W29" s="90">
        <f t="shared" si="16"/>
        <v>0</v>
      </c>
      <c r="X29" s="666"/>
      <c r="Y29" s="666"/>
      <c r="Z29" s="54"/>
      <c r="AA29" s="54"/>
      <c r="AB29" s="928"/>
      <c r="AC29" s="928"/>
      <c r="AD29" s="666"/>
      <c r="AE29" s="666"/>
      <c r="AF29" s="48">
        <f t="shared" si="6"/>
        <v>0</v>
      </c>
      <c r="AG29" s="657"/>
      <c r="AH29" s="971"/>
    </row>
    <row r="30" spans="1:34" ht="19.2" customHeight="1">
      <c r="A30" s="926"/>
      <c r="B30" s="99">
        <v>0</v>
      </c>
      <c r="C30" s="100" t="s">
        <v>1047</v>
      </c>
      <c r="D30" s="973" t="s">
        <v>327</v>
      </c>
      <c r="E30" s="973"/>
      <c r="F30" s="277"/>
      <c r="G30" s="101"/>
      <c r="H30" s="102"/>
      <c r="I30" s="103"/>
      <c r="J30" s="101">
        <v>17.142857142857142</v>
      </c>
      <c r="K30" s="101">
        <v>1856.4285714285713</v>
      </c>
      <c r="L30" s="104">
        <v>110.90360705685782</v>
      </c>
      <c r="M30" s="101">
        <f t="shared" ref="M30:O30" si="17">AVERAGE(M18:M29)</f>
        <v>17</v>
      </c>
      <c r="N30" s="101">
        <f t="shared" si="17"/>
        <v>1671.2237789234732</v>
      </c>
      <c r="O30" s="104">
        <f t="shared" si="17"/>
        <v>99.923244130819143</v>
      </c>
      <c r="P30" s="54">
        <f t="shared" ref="P30:P37" si="18">M30-J30</f>
        <v>-0.14285714285714235</v>
      </c>
      <c r="Q30" s="88">
        <f t="shared" ref="Q30:Q37" si="19">O30-L30</f>
        <v>-10.98036292603868</v>
      </c>
      <c r="R30" s="105">
        <f t="shared" ref="R30:R37" si="20">O30/L30</f>
        <v>0.90099183229983415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0</v>
      </c>
      <c r="AE30" s="107">
        <f>SUM(AE18:AE29)</f>
        <v>0</v>
      </c>
      <c r="AF30" s="108">
        <f t="shared" si="6"/>
        <v>-185.20479250509811</v>
      </c>
      <c r="AG30" s="109">
        <f t="shared" ref="AG30" si="21">N30/K30</f>
        <v>0.90023597171714609</v>
      </c>
      <c r="AH30" s="972"/>
    </row>
    <row r="31" spans="1:34" ht="19.2" customHeight="1">
      <c r="A31" s="963" t="s">
        <v>1048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1625.65</v>
      </c>
      <c r="H31" s="112">
        <f t="shared" ref="H31:H41" si="22">F31*G31</f>
        <v>43079.725000000006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1598.9999999999995</v>
      </c>
      <c r="O31" s="115">
        <f t="shared" ref="O31:O37" si="24">N31/M31</f>
        <v>133.24999999999997</v>
      </c>
      <c r="P31" s="116">
        <f t="shared" si="18"/>
        <v>0</v>
      </c>
      <c r="Q31" s="117">
        <f t="shared" si="19"/>
        <v>-33.416666666666686</v>
      </c>
      <c r="R31" s="661">
        <f t="shared" si="20"/>
        <v>0.79949999999999988</v>
      </c>
      <c r="S31" s="964">
        <f>R43</f>
        <v>0.87173291250659246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-401.00000000000045</v>
      </c>
      <c r="AG31" s="120">
        <f t="shared" si="7"/>
        <v>0.79949999999999977</v>
      </c>
      <c r="AH31" s="942">
        <f>AG43</f>
        <v>0.86823474891065788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3567</v>
      </c>
      <c r="H32" s="84">
        <f t="shared" si="22"/>
        <v>122098.40999999999</v>
      </c>
      <c r="I32" s="65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2057.8846153846157</v>
      </c>
      <c r="O32" s="47">
        <f t="shared" si="24"/>
        <v>158.29881656804736</v>
      </c>
      <c r="P32" s="116">
        <f t="shared" si="18"/>
        <v>0</v>
      </c>
      <c r="Q32" s="49">
        <f t="shared" si="19"/>
        <v>-14.778106508875709</v>
      </c>
      <c r="R32" s="657">
        <f t="shared" si="20"/>
        <v>0.91461538461538483</v>
      </c>
      <c r="S32" s="927"/>
      <c r="T32" s="89">
        <v>0.17152777777777781</v>
      </c>
      <c r="U32" s="89">
        <v>0.24375000000000002</v>
      </c>
      <c r="V32" s="142">
        <v>6</v>
      </c>
      <c r="W32" s="90">
        <f t="shared" si="25"/>
        <v>103.99999999999999</v>
      </c>
      <c r="X32" s="123"/>
      <c r="Y32" s="123"/>
      <c r="Z32" s="124"/>
      <c r="AA32" s="124"/>
      <c r="AB32" s="928"/>
      <c r="AC32" s="928"/>
      <c r="AD32" s="666"/>
      <c r="AE32" s="666"/>
      <c r="AF32" s="48">
        <f t="shared" si="6"/>
        <v>-192.1153846153843</v>
      </c>
      <c r="AG32" s="657">
        <f t="shared" si="7"/>
        <v>0.91461538461538472</v>
      </c>
      <c r="AH32" s="943"/>
    </row>
    <row r="33" spans="1:34" ht="19.2" customHeight="1">
      <c r="A33" s="956"/>
      <c r="B33" s="121" t="s">
        <v>104</v>
      </c>
      <c r="C33" s="666"/>
      <c r="D33" s="42" t="s">
        <v>185</v>
      </c>
      <c r="E33" s="83"/>
      <c r="F33" s="273">
        <v>25.26</v>
      </c>
      <c r="G33" s="134">
        <v>788</v>
      </c>
      <c r="H33" s="84">
        <f t="shared" si="22"/>
        <v>19904.88</v>
      </c>
      <c r="I33" s="666"/>
      <c r="J33" s="46">
        <v>7</v>
      </c>
      <c r="K33" s="44">
        <v>2200</v>
      </c>
      <c r="L33" s="47">
        <v>314.28571428571428</v>
      </c>
      <c r="M33" s="62">
        <v>7</v>
      </c>
      <c r="N33" s="44">
        <f t="shared" si="23"/>
        <v>1969.9999999999973</v>
      </c>
      <c r="O33" s="47">
        <f t="shared" si="24"/>
        <v>281.42857142857105</v>
      </c>
      <c r="P33" s="116">
        <f t="shared" si="18"/>
        <v>0</v>
      </c>
      <c r="Q33" s="49">
        <f t="shared" si="19"/>
        <v>-32.857142857143231</v>
      </c>
      <c r="R33" s="657">
        <f t="shared" si="20"/>
        <v>0.89545454545454428</v>
      </c>
      <c r="S33" s="927"/>
      <c r="T33" s="89">
        <v>0.24861111111111114</v>
      </c>
      <c r="U33" s="89">
        <v>0.26527777777777783</v>
      </c>
      <c r="V33" s="142">
        <v>7</v>
      </c>
      <c r="W33" s="90">
        <f t="shared" si="25"/>
        <v>24.000000000000036</v>
      </c>
      <c r="X33" s="123"/>
      <c r="Y33" s="123"/>
      <c r="Z33" s="124"/>
      <c r="AA33" s="124"/>
      <c r="AB33" s="928"/>
      <c r="AC33" s="928"/>
      <c r="AD33" s="666"/>
      <c r="AE33" s="666">
        <v>1</v>
      </c>
      <c r="AF33" s="48">
        <f t="shared" si="6"/>
        <v>-230.00000000000273</v>
      </c>
      <c r="AG33" s="125">
        <f t="shared" si="7"/>
        <v>0.89545454545454417</v>
      </c>
      <c r="AH33" s="943"/>
    </row>
    <row r="34" spans="1:34" ht="19.2" customHeight="1">
      <c r="A34" s="956"/>
      <c r="B34" s="121" t="s">
        <v>103</v>
      </c>
      <c r="C34" s="126"/>
      <c r="D34" s="147" t="s">
        <v>60</v>
      </c>
      <c r="E34" s="83"/>
      <c r="F34" s="273">
        <v>43.14</v>
      </c>
      <c r="G34" s="137">
        <v>2289</v>
      </c>
      <c r="H34" s="84">
        <f t="shared" si="22"/>
        <v>98747.46</v>
      </c>
      <c r="I34" s="666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1320.5769230769229</v>
      </c>
      <c r="O34" s="47">
        <f t="shared" si="24"/>
        <v>77.680995475113107</v>
      </c>
      <c r="P34" s="116">
        <f t="shared" si="18"/>
        <v>0</v>
      </c>
      <c r="Q34" s="49">
        <f t="shared" si="19"/>
        <v>-10.554298642533951</v>
      </c>
      <c r="R34" s="657">
        <f t="shared" si="20"/>
        <v>0.88038461538461521</v>
      </c>
      <c r="S34" s="927"/>
      <c r="T34" s="89">
        <v>0.27986111111111117</v>
      </c>
      <c r="U34" s="89">
        <v>0.35208333333333341</v>
      </c>
      <c r="V34" s="137">
        <v>21</v>
      </c>
      <c r="W34" s="90">
        <f t="shared" si="25"/>
        <v>104.00000000000003</v>
      </c>
      <c r="X34" s="123">
        <v>0.26944444444444443</v>
      </c>
      <c r="Y34" s="123">
        <v>0.27916666666666667</v>
      </c>
      <c r="Z34" s="124"/>
      <c r="AA34" s="124"/>
      <c r="AB34" s="928"/>
      <c r="AC34" s="928"/>
      <c r="AD34" s="666"/>
      <c r="AE34" s="666"/>
      <c r="AF34" s="48">
        <f t="shared" si="6"/>
        <v>-179.42307692307713</v>
      </c>
      <c r="AG34" s="125">
        <f t="shared" si="7"/>
        <v>0.88038461538461521</v>
      </c>
      <c r="AH34" s="943"/>
    </row>
    <row r="35" spans="1:34" ht="19.2" customHeight="1">
      <c r="A35" s="956"/>
      <c r="B35" s="121" t="s">
        <v>102</v>
      </c>
      <c r="C35" s="41"/>
      <c r="D35" s="150" t="s">
        <v>149</v>
      </c>
      <c r="E35" s="43"/>
      <c r="F35" s="273">
        <v>49.91</v>
      </c>
      <c r="G35" s="137">
        <v>4164</v>
      </c>
      <c r="H35" s="84">
        <f t="shared" si="22"/>
        <v>207825.24</v>
      </c>
      <c r="I35" s="65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1365.2459016393443</v>
      </c>
      <c r="O35" s="47">
        <f t="shared" si="24"/>
        <v>80.308582449373191</v>
      </c>
      <c r="P35" s="116">
        <f t="shared" si="18"/>
        <v>0</v>
      </c>
      <c r="Q35" s="49">
        <f t="shared" si="19"/>
        <v>-11.750241080038577</v>
      </c>
      <c r="R35" s="657">
        <f t="shared" si="20"/>
        <v>0.87236159849159378</v>
      </c>
      <c r="S35" s="927"/>
      <c r="T35" s="89">
        <v>0.35625000000000007</v>
      </c>
      <c r="U35" s="89">
        <v>0.48333333333333339</v>
      </c>
      <c r="V35" s="134">
        <v>6</v>
      </c>
      <c r="W35" s="90">
        <f t="shared" si="25"/>
        <v>183</v>
      </c>
      <c r="X35" s="123"/>
      <c r="Y35" s="123"/>
      <c r="Z35" s="124"/>
      <c r="AA35" s="124"/>
      <c r="AB35" s="928"/>
      <c r="AC35" s="928"/>
      <c r="AD35" s="666"/>
      <c r="AE35" s="666"/>
      <c r="AF35" s="116">
        <f t="shared" si="6"/>
        <v>-199.75409836065569</v>
      </c>
      <c r="AG35" s="120">
        <f t="shared" si="7"/>
        <v>0.87236159849159378</v>
      </c>
      <c r="AH35" s="944"/>
    </row>
    <row r="36" spans="1:34" ht="19.2" customHeight="1">
      <c r="A36" s="956"/>
      <c r="B36" s="121" t="s">
        <v>100</v>
      </c>
      <c r="C36" s="128"/>
      <c r="D36" s="150" t="s">
        <v>163</v>
      </c>
      <c r="E36" s="83"/>
      <c r="F36" s="273">
        <v>46.93</v>
      </c>
      <c r="G36" s="134">
        <v>966</v>
      </c>
      <c r="H36" s="84">
        <f t="shared" si="22"/>
        <v>45334.38</v>
      </c>
      <c r="I36" s="666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2069.9999999999959</v>
      </c>
      <c r="O36" s="47">
        <f t="shared" si="24"/>
        <v>108.94736842105242</v>
      </c>
      <c r="P36" s="116">
        <f t="shared" si="18"/>
        <v>0</v>
      </c>
      <c r="Q36" s="49">
        <f t="shared" si="19"/>
        <v>-17.368421052631788</v>
      </c>
      <c r="R36" s="657">
        <f t="shared" si="20"/>
        <v>0.86249999999999838</v>
      </c>
      <c r="S36" s="927"/>
      <c r="T36" s="89">
        <v>0.53541666666666665</v>
      </c>
      <c r="U36" s="89">
        <v>0.55486111111111114</v>
      </c>
      <c r="V36" s="134">
        <v>8</v>
      </c>
      <c r="W36" s="90">
        <f t="shared" si="25"/>
        <v>28.00000000000006</v>
      </c>
      <c r="X36" s="123"/>
      <c r="Y36" s="123"/>
      <c r="Z36" s="124"/>
      <c r="AA36" s="124"/>
      <c r="AB36" s="928"/>
      <c r="AC36" s="928"/>
      <c r="AD36" s="666"/>
      <c r="AE36" s="666"/>
      <c r="AF36" s="48">
        <f t="shared" si="6"/>
        <v>-330.00000000000409</v>
      </c>
      <c r="AG36" s="657">
        <f t="shared" si="7"/>
        <v>0.86249999999999827</v>
      </c>
      <c r="AH36" s="944"/>
    </row>
    <row r="37" spans="1:34" ht="19.2" customHeight="1">
      <c r="A37" s="956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3668</v>
      </c>
      <c r="H37" s="84">
        <f t="shared" si="22"/>
        <v>141144.63999999998</v>
      </c>
      <c r="I37" s="666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2366.4516129032259</v>
      </c>
      <c r="O37" s="47">
        <f t="shared" si="24"/>
        <v>124.55008488964347</v>
      </c>
      <c r="P37" s="116">
        <f t="shared" si="18"/>
        <v>0</v>
      </c>
      <c r="Q37" s="49">
        <f t="shared" si="19"/>
        <v>-21.186757215619679</v>
      </c>
      <c r="R37" s="657">
        <f t="shared" si="20"/>
        <v>0.85462318992532538</v>
      </c>
      <c r="S37" s="927"/>
      <c r="T37" s="89">
        <v>0.55902777777777779</v>
      </c>
      <c r="U37" s="89">
        <v>0.62361111111111112</v>
      </c>
      <c r="V37" s="134">
        <v>6</v>
      </c>
      <c r="W37" s="90">
        <f t="shared" si="25"/>
        <v>92.999999999999986</v>
      </c>
      <c r="X37" s="123"/>
      <c r="Y37" s="123"/>
      <c r="Z37" s="124"/>
      <c r="AA37" s="124"/>
      <c r="AB37" s="928"/>
      <c r="AC37" s="928"/>
      <c r="AD37" s="666"/>
      <c r="AE37" s="666"/>
      <c r="AF37" s="48">
        <f t="shared" si="6"/>
        <v>-402.54838709677415</v>
      </c>
      <c r="AG37" s="125">
        <f t="shared" si="7"/>
        <v>0.85462318992532538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666"/>
      <c r="J38" s="113"/>
      <c r="K38" s="94"/>
      <c r="L38" s="95"/>
      <c r="M38" s="656"/>
      <c r="N38" s="44"/>
      <c r="O38" s="47"/>
      <c r="P38" s="116"/>
      <c r="Q38" s="49"/>
      <c r="R38" s="657"/>
      <c r="S38" s="927"/>
      <c r="T38" s="151"/>
      <c r="U38" s="151"/>
      <c r="V38" s="666"/>
      <c r="W38" s="90">
        <f t="shared" si="25"/>
        <v>0</v>
      </c>
      <c r="X38" s="123"/>
      <c r="Y38" s="123"/>
      <c r="Z38" s="124"/>
      <c r="AA38" s="124"/>
      <c r="AB38" s="928"/>
      <c r="AC38" s="928"/>
      <c r="AD38" s="666"/>
      <c r="AE38" s="666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66"/>
      <c r="J39" s="113"/>
      <c r="K39" s="94"/>
      <c r="L39" s="95"/>
      <c r="M39" s="656"/>
      <c r="N39" s="44"/>
      <c r="O39" s="47"/>
      <c r="P39" s="116"/>
      <c r="Q39" s="49"/>
      <c r="R39" s="657"/>
      <c r="S39" s="927"/>
      <c r="T39" s="89"/>
      <c r="U39" s="89"/>
      <c r="V39" s="666"/>
      <c r="W39" s="90">
        <f t="shared" si="25"/>
        <v>0</v>
      </c>
      <c r="X39" s="123"/>
      <c r="Y39" s="123"/>
      <c r="Z39" s="124"/>
      <c r="AA39" s="124"/>
      <c r="AB39" s="928"/>
      <c r="AC39" s="928"/>
      <c r="AD39" s="666"/>
      <c r="AE39" s="666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927"/>
      <c r="T40" s="89"/>
      <c r="U40" s="89"/>
      <c r="V40" s="666"/>
      <c r="W40" s="90">
        <f>(U40-T40)*24*60</f>
        <v>0</v>
      </c>
      <c r="X40" s="123"/>
      <c r="Y40" s="123"/>
      <c r="Z40" s="124"/>
      <c r="AA40" s="124"/>
      <c r="AB40" s="928"/>
      <c r="AC40" s="928"/>
      <c r="AD40" s="666"/>
      <c r="AE40" s="666"/>
      <c r="AF40" s="48">
        <f t="shared" si="6"/>
        <v>0</v>
      </c>
      <c r="AG40" s="657" t="e">
        <f t="shared" si="7"/>
        <v>#DIV/0!</v>
      </c>
      <c r="AH40" s="944"/>
    </row>
    <row r="41" spans="1:34" ht="19.2" customHeight="1">
      <c r="A41" s="956"/>
      <c r="B41" s="66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66"/>
      <c r="J41" s="87"/>
      <c r="K41" s="57"/>
      <c r="L41" s="86"/>
      <c r="M41" s="656"/>
      <c r="N41" s="57"/>
      <c r="O41" s="86"/>
      <c r="P41" s="54"/>
      <c r="Q41" s="88"/>
      <c r="R41" s="660"/>
      <c r="S41" s="927"/>
      <c r="T41" s="89"/>
      <c r="U41" s="89"/>
      <c r="V41" s="666"/>
      <c r="W41" s="90">
        <f>(U41-T41)*24*60</f>
        <v>0</v>
      </c>
      <c r="X41" s="123"/>
      <c r="Y41" s="123"/>
      <c r="Z41" s="124"/>
      <c r="AA41" s="124"/>
      <c r="AB41" s="928"/>
      <c r="AC41" s="928"/>
      <c r="AD41" s="666"/>
      <c r="AE41" s="666"/>
      <c r="AF41" s="48"/>
      <c r="AG41" s="129"/>
      <c r="AH41" s="944"/>
    </row>
    <row r="42" spans="1:34" ht="19.2" customHeight="1">
      <c r="A42" s="956"/>
      <c r="B42" s="66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66"/>
      <c r="J42" s="87"/>
      <c r="K42" s="57"/>
      <c r="L42" s="86"/>
      <c r="M42" s="656" t="s">
        <v>15</v>
      </c>
      <c r="N42" s="57"/>
      <c r="O42" s="86"/>
      <c r="P42" s="54"/>
      <c r="Q42" s="88"/>
      <c r="R42" s="660"/>
      <c r="S42" s="927"/>
      <c r="T42" s="89"/>
      <c r="U42" s="89"/>
      <c r="V42" s="666"/>
      <c r="W42" s="90">
        <f t="shared" si="25"/>
        <v>0</v>
      </c>
      <c r="X42" s="123"/>
      <c r="Y42" s="123"/>
      <c r="Z42" s="124"/>
      <c r="AA42" s="124"/>
      <c r="AB42" s="928"/>
      <c r="AC42" s="928"/>
      <c r="AD42" s="666"/>
      <c r="AE42" s="666"/>
      <c r="AF42" s="48"/>
      <c r="AG42" s="129"/>
      <c r="AH42" s="944"/>
    </row>
    <row r="43" spans="1:34" ht="19.2" customHeight="1">
      <c r="A43" s="956"/>
      <c r="B43" s="121">
        <v>0</v>
      </c>
      <c r="C43" s="100" t="s">
        <v>793</v>
      </c>
      <c r="D43" s="924" t="s">
        <v>327</v>
      </c>
      <c r="E43" s="924"/>
      <c r="F43" s="277"/>
      <c r="G43" s="101"/>
      <c r="H43" s="102"/>
      <c r="I43" s="103"/>
      <c r="J43" s="101">
        <v>14.857142857142858</v>
      </c>
      <c r="K43" s="101">
        <v>2097.7142857142858</v>
      </c>
      <c r="L43" s="104">
        <v>158.05372189361574</v>
      </c>
      <c r="M43" s="101">
        <f t="shared" ref="M43:O43" si="26">AVERAGE(M31:M42)</f>
        <v>14.857142857142858</v>
      </c>
      <c r="N43" s="101">
        <f t="shared" si="26"/>
        <v>1821.308436143443</v>
      </c>
      <c r="O43" s="104">
        <f t="shared" si="26"/>
        <v>137.78063131882863</v>
      </c>
      <c r="P43" s="54">
        <f>M43-J43</f>
        <v>0</v>
      </c>
      <c r="Q43" s="88">
        <f>N43-K43</f>
        <v>-276.40584957084275</v>
      </c>
      <c r="R43" s="105">
        <f t="shared" ref="R43:R50" si="27">O43/L43</f>
        <v>0.87173291250659246</v>
      </c>
      <c r="S43" s="927"/>
      <c r="T43" s="89"/>
      <c r="U43" s="89"/>
      <c r="V43" s="666"/>
      <c r="W43" s="666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1</v>
      </c>
      <c r="AF43" s="48">
        <f t="shared" ref="AF43:AF54" si="28">N43-K43</f>
        <v>-276.40584957084275</v>
      </c>
      <c r="AG43" s="658">
        <f t="shared" si="7"/>
        <v>0.86823474891065788</v>
      </c>
      <c r="AH43" s="944"/>
    </row>
    <row r="44" spans="1:34" s="145" customFormat="1" ht="19.2" customHeight="1">
      <c r="A44" s="966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2092</v>
      </c>
      <c r="H44" s="45">
        <f>F44*G44</f>
        <v>51735.16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2164.1379310344828</v>
      </c>
      <c r="O44" s="138">
        <f t="shared" ref="O44:O50" si="30">N44/M44</f>
        <v>432.82758620689657</v>
      </c>
      <c r="P44" s="51">
        <f t="shared" ref="P44:P50" si="31">M44-J44</f>
        <v>1</v>
      </c>
      <c r="Q44" s="139">
        <f t="shared" ref="Q44:Q50" si="32">O44-L44</f>
        <v>-67.172413793103431</v>
      </c>
      <c r="R44" s="140">
        <f t="shared" si="27"/>
        <v>0.86565517241379308</v>
      </c>
      <c r="S44" s="943">
        <f>R56</f>
        <v>0.92777697276694304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928"/>
      <c r="AC44" s="928"/>
      <c r="AD44" s="666"/>
      <c r="AE44" s="666"/>
      <c r="AF44" s="144">
        <f t="shared" si="28"/>
        <v>164.13793103448279</v>
      </c>
      <c r="AG44" s="662">
        <f t="shared" si="7"/>
        <v>1.0820689655172413</v>
      </c>
      <c r="AH44" s="960">
        <f>AG56</f>
        <v>1.0153293230658742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1882</v>
      </c>
      <c r="H45" s="45">
        <f>F45*G45</f>
        <v>46541.86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2171.538461538461</v>
      </c>
      <c r="O45" s="138">
        <f t="shared" si="30"/>
        <v>434.30769230769221</v>
      </c>
      <c r="P45" s="51">
        <f t="shared" si="31"/>
        <v>1</v>
      </c>
      <c r="Q45" s="139">
        <f t="shared" si="32"/>
        <v>-65.692307692307793</v>
      </c>
      <c r="R45" s="140">
        <f t="shared" si="27"/>
        <v>0.86861538461538446</v>
      </c>
      <c r="S45" s="943"/>
      <c r="T45" s="89">
        <v>0.16874999999999998</v>
      </c>
      <c r="U45" s="89">
        <v>0.2048611111111111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928"/>
      <c r="AC45" s="928"/>
      <c r="AD45" s="666"/>
      <c r="AE45" s="666"/>
      <c r="AF45" s="144">
        <f t="shared" si="28"/>
        <v>171.53846153846098</v>
      </c>
      <c r="AG45" s="662">
        <f t="shared" si="7"/>
        <v>1.0857692307692306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1923</v>
      </c>
      <c r="H46" s="45">
        <f t="shared" ref="H46:H55" si="34">F46*G46</f>
        <v>60439.89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1498.441558441559</v>
      </c>
      <c r="O46" s="138">
        <f t="shared" si="30"/>
        <v>214.06307977736557</v>
      </c>
      <c r="P46" s="51">
        <f t="shared" si="31"/>
        <v>0</v>
      </c>
      <c r="Q46" s="139">
        <f t="shared" si="32"/>
        <v>-0.22263450834870468</v>
      </c>
      <c r="R46" s="140">
        <f t="shared" si="27"/>
        <v>0.99896103896103938</v>
      </c>
      <c r="S46" s="943"/>
      <c r="T46" s="89">
        <v>0.21875</v>
      </c>
      <c r="U46" s="89">
        <v>0.2722222222222222</v>
      </c>
      <c r="V46" s="142">
        <v>20</v>
      </c>
      <c r="W46" s="143">
        <f t="shared" si="33"/>
        <v>76.999999999999972</v>
      </c>
      <c r="X46" s="123">
        <v>0.20972222222222223</v>
      </c>
      <c r="Y46" s="123">
        <v>0.21805555555555556</v>
      </c>
      <c r="Z46" s="124"/>
      <c r="AA46" s="124"/>
      <c r="AB46" s="928"/>
      <c r="AC46" s="928"/>
      <c r="AD46" s="666"/>
      <c r="AE46" s="666"/>
      <c r="AF46" s="144">
        <f t="shared" si="28"/>
        <v>-1.5584415584410181</v>
      </c>
      <c r="AG46" s="662">
        <f t="shared" si="7"/>
        <v>0.99896103896103927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148</v>
      </c>
      <c r="E47" s="148"/>
      <c r="F47" s="280">
        <v>11.86</v>
      </c>
      <c r="G47" s="137">
        <v>1673</v>
      </c>
      <c r="H47" s="45">
        <f t="shared" si="34"/>
        <v>19841.78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1498.2089552238806</v>
      </c>
      <c r="O47" s="138">
        <f t="shared" si="30"/>
        <v>249.70149253731344</v>
      </c>
      <c r="P47" s="51">
        <f t="shared" si="31"/>
        <v>0</v>
      </c>
      <c r="Q47" s="139">
        <f t="shared" si="32"/>
        <v>-22.965174129353244</v>
      </c>
      <c r="R47" s="140">
        <f t="shared" si="27"/>
        <v>0.91577564500237196</v>
      </c>
      <c r="S47" s="943"/>
      <c r="T47" s="89">
        <v>0.28263888888888888</v>
      </c>
      <c r="U47" s="89">
        <v>0.32916666666666666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928"/>
      <c r="AC47" s="928"/>
      <c r="AD47" s="666"/>
      <c r="AE47" s="666"/>
      <c r="AF47" s="144">
        <f t="shared" si="28"/>
        <v>-137.79104477611941</v>
      </c>
      <c r="AG47" s="662">
        <f t="shared" si="7"/>
        <v>0.91577564500237196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171</v>
      </c>
      <c r="E48" s="148"/>
      <c r="F48" s="280">
        <v>28.47</v>
      </c>
      <c r="G48" s="137">
        <v>1098</v>
      </c>
      <c r="H48" s="45">
        <f t="shared" si="34"/>
        <v>31260.059999999998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1497.2727272727273</v>
      </c>
      <c r="O48" s="138">
        <f t="shared" si="30"/>
        <v>213.89610389610388</v>
      </c>
      <c r="P48" s="51">
        <f t="shared" si="31"/>
        <v>0</v>
      </c>
      <c r="Q48" s="139">
        <f t="shared" si="32"/>
        <v>-0.38961038961039662</v>
      </c>
      <c r="R48" s="140">
        <f t="shared" si="27"/>
        <v>0.99818181818181817</v>
      </c>
      <c r="S48" s="943"/>
      <c r="T48" s="89">
        <v>0.33958333333333335</v>
      </c>
      <c r="U48" s="89">
        <v>0.37013888888888891</v>
      </c>
      <c r="V48" s="134">
        <v>15</v>
      </c>
      <c r="W48" s="143">
        <f t="shared" si="33"/>
        <v>44</v>
      </c>
      <c r="X48" s="123"/>
      <c r="Y48" s="123"/>
      <c r="Z48" s="124"/>
      <c r="AA48" s="124"/>
      <c r="AB48" s="928"/>
      <c r="AC48" s="928"/>
      <c r="AD48" s="666"/>
      <c r="AE48" s="666"/>
      <c r="AF48" s="144">
        <f t="shared" si="28"/>
        <v>-2.7272727272727479</v>
      </c>
      <c r="AG48" s="662">
        <f t="shared" si="7"/>
        <v>0.99818181818181817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3950.96</v>
      </c>
      <c r="H49" s="45">
        <f t="shared" si="34"/>
        <v>39865.186399999999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1490.9283018867925</v>
      </c>
      <c r="O49" s="138">
        <f t="shared" si="30"/>
        <v>248.48805031446543</v>
      </c>
      <c r="P49" s="51">
        <f t="shared" si="31"/>
        <v>0</v>
      </c>
      <c r="Q49" s="139">
        <f t="shared" si="32"/>
        <v>-1.5119496855345744</v>
      </c>
      <c r="R49" s="140">
        <f t="shared" si="27"/>
        <v>0.99395220125786166</v>
      </c>
      <c r="S49" s="943"/>
      <c r="T49" s="89">
        <v>0.39097222222222222</v>
      </c>
      <c r="U49" s="89">
        <v>0.50138888888888888</v>
      </c>
      <c r="V49" s="134">
        <v>30</v>
      </c>
      <c r="W49" s="143">
        <f t="shared" si="33"/>
        <v>159</v>
      </c>
      <c r="X49" s="152">
        <v>0.375</v>
      </c>
      <c r="Y49" s="152">
        <v>0.39027777777777778</v>
      </c>
      <c r="Z49" s="153"/>
      <c r="AA49" s="124"/>
      <c r="AB49" s="928"/>
      <c r="AC49" s="928"/>
      <c r="AD49" s="666"/>
      <c r="AE49" s="666"/>
      <c r="AF49" s="144">
        <f t="shared" si="28"/>
        <v>-9.0716981132075034</v>
      </c>
      <c r="AG49" s="662">
        <f t="shared" si="7"/>
        <v>0.99395220125786166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4406.84</v>
      </c>
      <c r="H50" s="45">
        <f t="shared" si="34"/>
        <v>44465.015599999999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1493.8440677966103</v>
      </c>
      <c r="O50" s="138">
        <f t="shared" si="30"/>
        <v>248.97401129943503</v>
      </c>
      <c r="P50" s="51">
        <f t="shared" si="31"/>
        <v>0</v>
      </c>
      <c r="Q50" s="139">
        <f t="shared" si="32"/>
        <v>-1.0259887005649659</v>
      </c>
      <c r="R50" s="140">
        <f t="shared" si="27"/>
        <v>0.99589604519774011</v>
      </c>
      <c r="S50" s="943"/>
      <c r="T50" s="89">
        <v>0.52222222222222225</v>
      </c>
      <c r="U50" s="89">
        <v>0.64513888888888893</v>
      </c>
      <c r="V50" s="134">
        <v>30</v>
      </c>
      <c r="W50" s="143">
        <f t="shared" si="33"/>
        <v>177</v>
      </c>
      <c r="X50" s="152">
        <v>0.50555555555555554</v>
      </c>
      <c r="Y50" s="152">
        <v>0.52083333333333337</v>
      </c>
      <c r="Z50" s="153"/>
      <c r="AA50" s="153"/>
      <c r="AB50" s="928"/>
      <c r="AC50" s="928"/>
      <c r="AD50" s="666"/>
      <c r="AE50" s="666"/>
      <c r="AF50" s="144">
        <f t="shared" si="28"/>
        <v>-6.1559322033897388</v>
      </c>
      <c r="AG50" s="662">
        <f t="shared" si="7"/>
        <v>0.99589604519774022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666"/>
      <c r="AE51" s="666"/>
      <c r="AF51" s="144">
        <f t="shared" si="28"/>
        <v>0</v>
      </c>
      <c r="AG51" s="662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666"/>
      <c r="AE52" s="666"/>
      <c r="AF52" s="144">
        <f t="shared" si="28"/>
        <v>0</v>
      </c>
      <c r="AG52" s="662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6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666"/>
      <c r="AE53" s="666"/>
      <c r="AF53" s="144">
        <f t="shared" si="28"/>
        <v>0</v>
      </c>
      <c r="AG53" s="662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6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666"/>
      <c r="AE54" s="666"/>
      <c r="AF54" s="144">
        <f t="shared" si="28"/>
        <v>0</v>
      </c>
      <c r="AG54" s="662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666"/>
      <c r="AE55" s="666"/>
      <c r="AF55" s="144"/>
      <c r="AG55" s="662"/>
      <c r="AH55" s="960"/>
    </row>
    <row r="56" spans="1:34" ht="19.2" customHeight="1">
      <c r="A56" s="968"/>
      <c r="B56" s="157">
        <v>0</v>
      </c>
      <c r="C56" s="265" t="s">
        <v>1049</v>
      </c>
      <c r="D56" s="965" t="s">
        <v>1050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1687.7674290277876</v>
      </c>
      <c r="O56" s="104">
        <f t="shared" si="35"/>
        <v>291.75114519132455</v>
      </c>
      <c r="P56" s="158">
        <f>M56-J56</f>
        <v>0.28571428571428559</v>
      </c>
      <c r="Q56" s="117">
        <f>N56-K56</f>
        <v>25.481714742073336</v>
      </c>
      <c r="R56" s="159">
        <f t="shared" ref="R56:R61" si="36">O56/L56</f>
        <v>0.92777697276694304</v>
      </c>
      <c r="S56" s="943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25.481714742073336</v>
      </c>
      <c r="AG56" s="660">
        <f>N56/K56</f>
        <v>1.0153293230658742</v>
      </c>
      <c r="AH56" s="960"/>
    </row>
    <row r="57" spans="1:34" ht="19.2" customHeight="1">
      <c r="A57" s="955" t="s">
        <v>1051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1363</v>
      </c>
      <c r="H57" s="84">
        <f t="shared" ref="H57:H66" si="37">F57*G57</f>
        <v>38518.380000000005</v>
      </c>
      <c r="I57" s="666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1" si="38">G57/W57*60</f>
        <v>1486.9090909090908</v>
      </c>
      <c r="O57" s="86">
        <f t="shared" ref="O57:O61" si="39">N57/M57</f>
        <v>212.41558441558439</v>
      </c>
      <c r="P57" s="165">
        <f t="shared" ref="P57:P61" si="40">M57-J57</f>
        <v>0</v>
      </c>
      <c r="Q57" s="49">
        <f t="shared" ref="Q57:Q61" si="41">O57-L57</f>
        <v>-1.8701298701298867</v>
      </c>
      <c r="R57" s="657">
        <f t="shared" si="36"/>
        <v>0.99127272727272719</v>
      </c>
      <c r="S57" s="943">
        <f>R69</f>
        <v>0.99648435064935081</v>
      </c>
      <c r="T57" s="50">
        <v>0.125</v>
      </c>
      <c r="U57" s="50">
        <v>0.16319444444444445</v>
      </c>
      <c r="V57" s="653">
        <v>5</v>
      </c>
      <c r="W57" s="650">
        <f>(U57-T57)*24*60</f>
        <v>55.000000000000007</v>
      </c>
      <c r="X57" s="53"/>
      <c r="Y57" s="53"/>
      <c r="Z57" s="54"/>
      <c r="AA57" s="54"/>
      <c r="AB57" s="928"/>
      <c r="AC57" s="928"/>
      <c r="AD57" s="666"/>
      <c r="AE57" s="666"/>
      <c r="AF57" s="48">
        <f t="shared" si="6"/>
        <v>-13.090909090909236</v>
      </c>
      <c r="AG57" s="661">
        <f t="shared" si="7"/>
        <v>0.99127272727272719</v>
      </c>
      <c r="AH57" s="942">
        <f>AG69</f>
        <v>0.99634368831168862</v>
      </c>
    </row>
    <row r="58" spans="1:34" ht="19.2" customHeight="1">
      <c r="A58" s="956"/>
      <c r="B58" s="121" t="s">
        <v>103</v>
      </c>
      <c r="C58" s="666"/>
      <c r="D58" s="42" t="s">
        <v>67</v>
      </c>
      <c r="E58" s="43"/>
      <c r="F58" s="273">
        <v>27.88</v>
      </c>
      <c r="G58" s="44">
        <v>3744</v>
      </c>
      <c r="H58" s="45">
        <f t="shared" si="37"/>
        <v>104382.72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1497.6000000000001</v>
      </c>
      <c r="O58" s="47">
        <f t="shared" si="39"/>
        <v>213.94285714285715</v>
      </c>
      <c r="P58" s="165">
        <f t="shared" si="40"/>
        <v>0</v>
      </c>
      <c r="Q58" s="49">
        <f t="shared" si="41"/>
        <v>-0.34285714285712743</v>
      </c>
      <c r="R58" s="657">
        <f t="shared" si="36"/>
        <v>0.99840000000000007</v>
      </c>
      <c r="S58" s="943"/>
      <c r="T58" s="50">
        <v>0.17708333333333334</v>
      </c>
      <c r="U58" s="50">
        <v>0.28125</v>
      </c>
      <c r="V58" s="653">
        <v>20</v>
      </c>
      <c r="W58" s="650">
        <f>(U58-T58)*24*60</f>
        <v>150</v>
      </c>
      <c r="X58" s="53">
        <v>0.16805555555555554</v>
      </c>
      <c r="Y58" s="53">
        <v>0.1763888888888889</v>
      </c>
      <c r="Z58" s="54"/>
      <c r="AA58" s="54"/>
      <c r="AB58" s="961"/>
      <c r="AC58" s="962"/>
      <c r="AD58" s="666"/>
      <c r="AE58" s="666"/>
      <c r="AF58" s="48">
        <f t="shared" si="6"/>
        <v>-2.3999999999998636</v>
      </c>
      <c r="AG58" s="657">
        <f t="shared" si="7"/>
        <v>0.99840000000000007</v>
      </c>
      <c r="AH58" s="943"/>
    </row>
    <row r="59" spans="1:34" ht="19.2" customHeight="1">
      <c r="A59" s="956"/>
      <c r="B59" s="121" t="s">
        <v>103</v>
      </c>
      <c r="C59" s="666"/>
      <c r="D59" s="42" t="s">
        <v>68</v>
      </c>
      <c r="E59" s="43"/>
      <c r="F59" s="273">
        <v>28</v>
      </c>
      <c r="G59" s="44">
        <v>3482</v>
      </c>
      <c r="H59" s="45">
        <f t="shared" si="37"/>
        <v>97496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1492.2857142857147</v>
      </c>
      <c r="O59" s="47">
        <f t="shared" si="39"/>
        <v>213.1836734693878</v>
      </c>
      <c r="P59" s="165">
        <f t="shared" si="40"/>
        <v>0</v>
      </c>
      <c r="Q59" s="49">
        <f t="shared" si="41"/>
        <v>-1.102040816326479</v>
      </c>
      <c r="R59" s="657">
        <f t="shared" si="36"/>
        <v>0.99485714285714311</v>
      </c>
      <c r="S59" s="943"/>
      <c r="T59" s="50">
        <v>0.2986111111111111</v>
      </c>
      <c r="U59" s="50">
        <v>0.39583333333333331</v>
      </c>
      <c r="V59" s="142">
        <v>25</v>
      </c>
      <c r="W59" s="650">
        <f t="shared" ref="W59:W69" si="42">(U59-T59)*24*60</f>
        <v>139.99999999999997</v>
      </c>
      <c r="X59" s="53">
        <v>0.28611111111111115</v>
      </c>
      <c r="Y59" s="53">
        <v>0.29722222222222222</v>
      </c>
      <c r="Z59" s="54"/>
      <c r="AA59" s="54"/>
      <c r="AB59" s="928"/>
      <c r="AC59" s="928"/>
      <c r="AD59" s="666">
        <v>1</v>
      </c>
      <c r="AE59" s="666"/>
      <c r="AF59" s="48">
        <f t="shared" si="6"/>
        <v>-7.7142857142853245</v>
      </c>
      <c r="AG59" s="657">
        <f t="shared" si="7"/>
        <v>0.99485714285714311</v>
      </c>
      <c r="AH59" s="943"/>
    </row>
    <row r="60" spans="1:34" ht="19.2" customHeight="1">
      <c r="A60" s="956"/>
      <c r="B60" s="121" t="s">
        <v>105</v>
      </c>
      <c r="C60" s="666"/>
      <c r="D60" s="42" t="s">
        <v>64</v>
      </c>
      <c r="E60" s="43"/>
      <c r="F60" s="273">
        <v>10.09</v>
      </c>
      <c r="G60" s="44">
        <v>3495.08</v>
      </c>
      <c r="H60" s="45">
        <f t="shared" si="37"/>
        <v>35265.357199999999</v>
      </c>
      <c r="I60" s="65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1497.8914285714288</v>
      </c>
      <c r="O60" s="47">
        <f t="shared" si="39"/>
        <v>249.64857142857147</v>
      </c>
      <c r="P60" s="165">
        <f t="shared" si="40"/>
        <v>0</v>
      </c>
      <c r="Q60" s="49">
        <f t="shared" si="41"/>
        <v>-0.3514285714285279</v>
      </c>
      <c r="R60" s="657">
        <f t="shared" si="36"/>
        <v>0.99859428571428588</v>
      </c>
      <c r="S60" s="943"/>
      <c r="T60" s="50">
        <v>0.41666666666666663</v>
      </c>
      <c r="U60" s="50">
        <v>0.51388888888888884</v>
      </c>
      <c r="V60" s="142">
        <v>30</v>
      </c>
      <c r="W60" s="650">
        <f t="shared" si="42"/>
        <v>139.99999999999997</v>
      </c>
      <c r="X60" s="53">
        <v>0.39999999999999997</v>
      </c>
      <c r="Y60" s="53">
        <v>0.4152777777777778</v>
      </c>
      <c r="Z60" s="54"/>
      <c r="AA60" s="54"/>
      <c r="AB60" s="928"/>
      <c r="AC60" s="928"/>
      <c r="AD60" s="666"/>
      <c r="AE60" s="666"/>
      <c r="AF60" s="48">
        <f t="shared" si="6"/>
        <v>-2.1085714285711674</v>
      </c>
      <c r="AG60" s="661">
        <f t="shared" si="7"/>
        <v>0.99859428571428588</v>
      </c>
      <c r="AH60" s="943"/>
    </row>
    <row r="61" spans="1:34" ht="19.2" customHeight="1">
      <c r="A61" s="956"/>
      <c r="B61" s="121" t="s">
        <v>105</v>
      </c>
      <c r="C61" s="666"/>
      <c r="D61" s="42" t="s">
        <v>64</v>
      </c>
      <c r="E61" s="43"/>
      <c r="F61" s="273">
        <v>10.09</v>
      </c>
      <c r="G61" s="44">
        <v>3495.08</v>
      </c>
      <c r="H61" s="45">
        <f t="shared" si="37"/>
        <v>35265.357199999999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1497.8914285714288</v>
      </c>
      <c r="O61" s="47">
        <f t="shared" si="39"/>
        <v>249.64857142857147</v>
      </c>
      <c r="P61" s="165">
        <f t="shared" si="40"/>
        <v>0</v>
      </c>
      <c r="Q61" s="49">
        <f t="shared" si="41"/>
        <v>-0.3514285714285279</v>
      </c>
      <c r="R61" s="657">
        <f t="shared" si="36"/>
        <v>0.99859428571428588</v>
      </c>
      <c r="S61" s="943"/>
      <c r="T61" s="50">
        <v>0.53472222222222221</v>
      </c>
      <c r="U61" s="50">
        <v>0.63194444444444442</v>
      </c>
      <c r="V61" s="142">
        <v>30</v>
      </c>
      <c r="W61" s="650">
        <f t="shared" si="42"/>
        <v>139.99999999999997</v>
      </c>
      <c r="X61" s="53">
        <v>0.5180555555555556</v>
      </c>
      <c r="Y61" s="53">
        <v>0.53333333333333333</v>
      </c>
      <c r="Z61" s="54"/>
      <c r="AA61" s="54"/>
      <c r="AB61" s="928"/>
      <c r="AC61" s="928"/>
      <c r="AD61" s="666"/>
      <c r="AE61" s="666"/>
      <c r="AF61" s="48">
        <f t="shared" si="6"/>
        <v>-2.1085714285711674</v>
      </c>
      <c r="AG61" s="657">
        <f t="shared" si="7"/>
        <v>0.99859428571428588</v>
      </c>
      <c r="AH61" s="943"/>
    </row>
    <row r="62" spans="1:34" ht="19.2" customHeight="1">
      <c r="A62" s="956"/>
      <c r="B62" s="121">
        <v>0</v>
      </c>
      <c r="C62" s="666"/>
      <c r="D62" s="42"/>
      <c r="E62" s="43"/>
      <c r="F62" s="273" t="s">
        <v>106</v>
      </c>
      <c r="G62" s="134"/>
      <c r="H62" s="45">
        <f t="shared" si="37"/>
        <v>0</v>
      </c>
      <c r="I62" s="653"/>
      <c r="J62" s="46"/>
      <c r="K62" s="44"/>
      <c r="L62" s="86"/>
      <c r="M62" s="62"/>
      <c r="N62" s="44"/>
      <c r="O62" s="47"/>
      <c r="P62" s="165"/>
      <c r="Q62" s="49"/>
      <c r="R62" s="657"/>
      <c r="S62" s="943"/>
      <c r="T62" s="166"/>
      <c r="U62" s="166"/>
      <c r="V62" s="142"/>
      <c r="W62" s="650">
        <f t="shared" si="42"/>
        <v>0</v>
      </c>
      <c r="X62" s="53"/>
      <c r="Y62" s="53"/>
      <c r="Z62" s="54"/>
      <c r="AA62" s="54"/>
      <c r="AB62" s="928"/>
      <c r="AC62" s="928"/>
      <c r="AD62" s="666"/>
      <c r="AE62" s="666"/>
      <c r="AF62" s="48">
        <f t="shared" si="6"/>
        <v>0</v>
      </c>
      <c r="AG62" s="657" t="e">
        <f t="shared" si="7"/>
        <v>#DIV/0!</v>
      </c>
      <c r="AH62" s="943"/>
    </row>
    <row r="63" spans="1:34" ht="19.2" customHeight="1">
      <c r="A63" s="956"/>
      <c r="B63" s="121">
        <v>0</v>
      </c>
      <c r="C63" s="666"/>
      <c r="D63" s="42"/>
      <c r="E63" s="43"/>
      <c r="F63" s="273" t="s">
        <v>106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943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928"/>
      <c r="AC63" s="928"/>
      <c r="AD63" s="666"/>
      <c r="AE63" s="666"/>
      <c r="AF63" s="48">
        <f t="shared" si="6"/>
        <v>0</v>
      </c>
      <c r="AG63" s="661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943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928"/>
      <c r="AC64" s="928"/>
      <c r="AD64" s="666"/>
      <c r="AE64" s="666"/>
      <c r="AF64" s="48">
        <f t="shared" si="6"/>
        <v>0</v>
      </c>
      <c r="AG64" s="657" t="e">
        <f t="shared" si="7"/>
        <v>#DIV/0!</v>
      </c>
      <c r="AH64" s="943"/>
    </row>
    <row r="65" spans="1:34" ht="19.2" customHeight="1">
      <c r="A65" s="957"/>
      <c r="B65" s="97">
        <v>0</v>
      </c>
      <c r="C65" s="663"/>
      <c r="D65" s="42"/>
      <c r="E65" s="43"/>
      <c r="F65" s="273" t="s">
        <v>106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943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928"/>
      <c r="AC65" s="928"/>
      <c r="AD65" s="666"/>
      <c r="AE65" s="666"/>
      <c r="AF65" s="48">
        <f t="shared" si="6"/>
        <v>0</v>
      </c>
      <c r="AG65" s="657" t="e">
        <f t="shared" si="7"/>
        <v>#DIV/0!</v>
      </c>
      <c r="AH65" s="943"/>
    </row>
    <row r="66" spans="1:34" ht="19.2" customHeight="1">
      <c r="A66" s="957"/>
      <c r="B66" s="97">
        <v>0</v>
      </c>
      <c r="C66" s="663"/>
      <c r="D66" s="42"/>
      <c r="E66" s="43"/>
      <c r="F66" s="273" t="s">
        <v>106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943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928"/>
      <c r="AC66" s="928"/>
      <c r="AD66" s="666"/>
      <c r="AE66" s="666"/>
      <c r="AF66" s="48">
        <f t="shared" si="6"/>
        <v>0</v>
      </c>
      <c r="AG66" s="661" t="e">
        <f t="shared" si="7"/>
        <v>#DIV/0!</v>
      </c>
      <c r="AH66" s="943"/>
    </row>
    <row r="67" spans="1:34" ht="19.2" customHeight="1">
      <c r="A67" s="957"/>
      <c r="B67" s="97">
        <v>0</v>
      </c>
      <c r="C67" s="663"/>
      <c r="D67" s="42"/>
      <c r="E67" s="43"/>
      <c r="F67" s="273" t="s">
        <v>106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943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928"/>
      <c r="AC67" s="928"/>
      <c r="AD67" s="666"/>
      <c r="AE67" s="666"/>
      <c r="AF67" s="48">
        <f t="shared" si="6"/>
        <v>0</v>
      </c>
      <c r="AG67" s="657" t="e">
        <f t="shared" si="7"/>
        <v>#DIV/0!</v>
      </c>
      <c r="AH67" s="943"/>
    </row>
    <row r="68" spans="1:34" ht="19.2" customHeight="1">
      <c r="A68" s="957"/>
      <c r="B68" s="653">
        <v>0</v>
      </c>
      <c r="C68" s="663"/>
      <c r="D68" s="42"/>
      <c r="E68" s="43"/>
      <c r="F68" s="280" t="s">
        <v>106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943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928"/>
      <c r="AC68" s="928"/>
      <c r="AD68" s="666"/>
      <c r="AE68" s="666"/>
      <c r="AF68" s="48"/>
      <c r="AG68" s="657"/>
      <c r="AH68" s="943"/>
    </row>
    <row r="69" spans="1:34" ht="19.2" customHeight="1">
      <c r="A69" s="957"/>
      <c r="B69" s="168">
        <v>0</v>
      </c>
      <c r="C69" s="6" t="s">
        <v>1052</v>
      </c>
      <c r="D69" s="924" t="s">
        <v>327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1494.5155324675329</v>
      </c>
      <c r="O69" s="73">
        <f t="shared" si="43"/>
        <v>227.76785157699447</v>
      </c>
      <c r="P69" s="48">
        <f>M69-J69</f>
        <v>0</v>
      </c>
      <c r="Q69" s="49">
        <f>N69-K69</f>
        <v>-5.4844675324670789</v>
      </c>
      <c r="R69" s="172">
        <f t="shared" ref="R69:R75" si="44">O69/L69</f>
        <v>0.99648435064935081</v>
      </c>
      <c r="S69" s="943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1</v>
      </c>
      <c r="AE69" s="107">
        <f>SUM(AE57:AE68)</f>
        <v>0</v>
      </c>
      <c r="AF69" s="48">
        <f t="shared" si="6"/>
        <v>-5.4844675324670789</v>
      </c>
      <c r="AG69" s="657">
        <f t="shared" si="7"/>
        <v>0.99634368831168862</v>
      </c>
      <c r="AH69" s="943"/>
    </row>
    <row r="70" spans="1:34" ht="19.2" customHeight="1">
      <c r="A70" s="958" t="s">
        <v>253</v>
      </c>
      <c r="B70" s="653" t="s">
        <v>105</v>
      </c>
      <c r="C70" s="97"/>
      <c r="D70" s="42" t="s">
        <v>115</v>
      </c>
      <c r="E70" s="43"/>
      <c r="F70" s="273">
        <v>54.09</v>
      </c>
      <c r="G70" s="57">
        <v>614</v>
      </c>
      <c r="H70" s="45">
        <f>F70*G70</f>
        <v>33211.26</v>
      </c>
      <c r="I70" s="653"/>
      <c r="J70" s="46">
        <v>16</v>
      </c>
      <c r="K70" s="44">
        <v>1500</v>
      </c>
      <c r="L70" s="47">
        <v>93.75</v>
      </c>
      <c r="M70" s="651">
        <v>16</v>
      </c>
      <c r="N70" s="44">
        <f t="shared" ref="N70:N75" si="45">G70/W70*60</f>
        <v>1416.9230769230776</v>
      </c>
      <c r="O70" s="47">
        <f t="shared" ref="O70:O75" si="46">N70/M70</f>
        <v>88.557692307692349</v>
      </c>
      <c r="P70" s="48">
        <f t="shared" ref="P70:P75" si="47">M70-J70</f>
        <v>0</v>
      </c>
      <c r="Q70" s="49">
        <f t="shared" ref="Q70:Q75" si="48">O70-L70</f>
        <v>-5.1923076923076508</v>
      </c>
      <c r="R70" s="657">
        <f t="shared" si="44"/>
        <v>0.94461538461538508</v>
      </c>
      <c r="S70" s="943">
        <f>R82</f>
        <v>0.94192553485839681</v>
      </c>
      <c r="T70" s="50">
        <v>0.25</v>
      </c>
      <c r="U70" s="50">
        <v>0.26805555555555555</v>
      </c>
      <c r="V70" s="653">
        <v>5</v>
      </c>
      <c r="W70" s="650">
        <f>(U70-T70)*24*60</f>
        <v>25.999999999999986</v>
      </c>
      <c r="X70" s="653"/>
      <c r="Y70" s="653"/>
      <c r="Z70" s="54"/>
      <c r="AA70" s="54"/>
      <c r="AB70" s="928"/>
      <c r="AC70" s="928"/>
      <c r="AD70" s="666"/>
      <c r="AE70" s="666"/>
      <c r="AF70" s="48">
        <f t="shared" si="6"/>
        <v>-83.076923076922412</v>
      </c>
      <c r="AG70" s="657">
        <f t="shared" si="7"/>
        <v>0.94461538461538508</v>
      </c>
      <c r="AH70" s="943">
        <f>AG82</f>
        <v>0.93248160671254476</v>
      </c>
    </row>
    <row r="71" spans="1:34" ht="19.2" customHeight="1">
      <c r="A71" s="958"/>
      <c r="B71" s="653" t="s">
        <v>101</v>
      </c>
      <c r="C71" s="41"/>
      <c r="D71" s="173" t="s">
        <v>183</v>
      </c>
      <c r="E71" s="43"/>
      <c r="F71" s="273">
        <v>65.27</v>
      </c>
      <c r="G71" s="44">
        <v>1201</v>
      </c>
      <c r="H71" s="45">
        <f>F71*G71</f>
        <v>78389.26999999999</v>
      </c>
      <c r="I71" s="653"/>
      <c r="J71" s="46">
        <v>18</v>
      </c>
      <c r="K71" s="174">
        <v>1440</v>
      </c>
      <c r="L71" s="47">
        <v>80</v>
      </c>
      <c r="M71" s="656">
        <v>17</v>
      </c>
      <c r="N71" s="44">
        <f t="shared" si="45"/>
        <v>1334.444444444445</v>
      </c>
      <c r="O71" s="47">
        <f t="shared" si="46"/>
        <v>78.496732026143832</v>
      </c>
      <c r="P71" s="48">
        <f t="shared" si="47"/>
        <v>-1</v>
      </c>
      <c r="Q71" s="49">
        <f t="shared" si="48"/>
        <v>-1.5032679738561683</v>
      </c>
      <c r="R71" s="657">
        <f t="shared" si="44"/>
        <v>0.9812091503267979</v>
      </c>
      <c r="S71" s="943"/>
      <c r="T71" s="50">
        <v>0.27291666666666664</v>
      </c>
      <c r="U71" s="50">
        <v>0.31041666666666662</v>
      </c>
      <c r="V71" s="653">
        <v>7</v>
      </c>
      <c r="W71" s="650">
        <f t="shared" ref="W71:W81" si="49">(U71-T71)*24*60</f>
        <v>53.999999999999972</v>
      </c>
      <c r="X71" s="53"/>
      <c r="Y71" s="53"/>
      <c r="Z71" s="54"/>
      <c r="AA71" s="54"/>
      <c r="AB71" s="928"/>
      <c r="AC71" s="928"/>
      <c r="AD71" s="666"/>
      <c r="AE71" s="666"/>
      <c r="AF71" s="48">
        <f>N71-K71</f>
        <v>-105.55555555555497</v>
      </c>
      <c r="AG71" s="657">
        <f>N71/K71</f>
        <v>0.92669753086419793</v>
      </c>
      <c r="AH71" s="943"/>
    </row>
    <row r="72" spans="1:34" ht="19.2" customHeight="1">
      <c r="A72" s="958"/>
      <c r="B72" s="653" t="s">
        <v>101</v>
      </c>
      <c r="C72" s="66"/>
      <c r="D72" s="173" t="s">
        <v>57</v>
      </c>
      <c r="E72" s="43"/>
      <c r="F72" s="273">
        <v>77.34</v>
      </c>
      <c r="G72" s="44">
        <v>1870.7</v>
      </c>
      <c r="H72" s="45">
        <f t="shared" ref="H72:H76" si="50">F72*G72</f>
        <v>144679.93800000002</v>
      </c>
      <c r="I72" s="653"/>
      <c r="J72" s="87">
        <v>18</v>
      </c>
      <c r="K72" s="57">
        <v>1440</v>
      </c>
      <c r="L72" s="86">
        <v>80</v>
      </c>
      <c r="M72" s="651">
        <v>18</v>
      </c>
      <c r="N72" s="44">
        <f t="shared" si="45"/>
        <v>1352.3132530120479</v>
      </c>
      <c r="O72" s="47">
        <f t="shared" si="46"/>
        <v>75.128514056224887</v>
      </c>
      <c r="P72" s="48">
        <f t="shared" si="47"/>
        <v>0</v>
      </c>
      <c r="Q72" s="49">
        <f t="shared" si="48"/>
        <v>-4.871485943775113</v>
      </c>
      <c r="R72" s="657">
        <f t="shared" si="44"/>
        <v>0.93910642570281111</v>
      </c>
      <c r="S72" s="943"/>
      <c r="T72" s="50">
        <v>0.31458333333333327</v>
      </c>
      <c r="U72" s="50">
        <v>0.37222222222222218</v>
      </c>
      <c r="V72" s="653">
        <v>6</v>
      </c>
      <c r="W72" s="650">
        <f t="shared" si="49"/>
        <v>83.000000000000028</v>
      </c>
      <c r="X72" s="53"/>
      <c r="Y72" s="53"/>
      <c r="Z72" s="54"/>
      <c r="AA72" s="54"/>
      <c r="AB72" s="928"/>
      <c r="AC72" s="928"/>
      <c r="AD72" s="666"/>
      <c r="AE72" s="666"/>
      <c r="AF72" s="48">
        <f>N72-K72</f>
        <v>-87.68674698795212</v>
      </c>
      <c r="AG72" s="657">
        <f>N72/K72</f>
        <v>0.939106425702811</v>
      </c>
      <c r="AH72" s="943"/>
    </row>
    <row r="73" spans="1:34" ht="19.2" customHeight="1">
      <c r="A73" s="958"/>
      <c r="B73" s="653" t="s">
        <v>101</v>
      </c>
      <c r="C73" s="175"/>
      <c r="D73" s="176" t="s">
        <v>69</v>
      </c>
      <c r="E73" s="177"/>
      <c r="F73" s="273">
        <v>53.36</v>
      </c>
      <c r="G73" s="44">
        <v>3599.6400000000003</v>
      </c>
      <c r="H73" s="45">
        <f t="shared" si="50"/>
        <v>192076.79040000003</v>
      </c>
      <c r="I73" s="666"/>
      <c r="J73" s="178">
        <v>19</v>
      </c>
      <c r="K73" s="179">
        <v>1636</v>
      </c>
      <c r="L73" s="86">
        <v>86.10526315789474</v>
      </c>
      <c r="M73" s="651">
        <v>19</v>
      </c>
      <c r="N73" s="44">
        <f t="shared" si="45"/>
        <v>1469.2408163265313</v>
      </c>
      <c r="O73" s="47">
        <f t="shared" si="46"/>
        <v>77.328464017185865</v>
      </c>
      <c r="P73" s="48">
        <f t="shared" si="47"/>
        <v>0</v>
      </c>
      <c r="Q73" s="49">
        <f t="shared" si="48"/>
        <v>-8.7767991407088743</v>
      </c>
      <c r="R73" s="657">
        <f t="shared" si="44"/>
        <v>0.89806895863479919</v>
      </c>
      <c r="S73" s="943"/>
      <c r="T73" s="50">
        <v>0.38749999999999996</v>
      </c>
      <c r="U73" s="50">
        <v>0.48958333333333326</v>
      </c>
      <c r="V73" s="653">
        <v>22</v>
      </c>
      <c r="W73" s="650">
        <f t="shared" si="49"/>
        <v>146.99999999999994</v>
      </c>
      <c r="X73" s="180">
        <v>0.37638888888888888</v>
      </c>
      <c r="Y73" s="180">
        <v>0.38611111111111113</v>
      </c>
      <c r="Z73" s="124"/>
      <c r="AA73" s="124"/>
      <c r="AB73" s="928"/>
      <c r="AC73" s="928"/>
      <c r="AD73" s="666"/>
      <c r="AE73" s="666"/>
      <c r="AF73" s="48">
        <f>N73-K73</f>
        <v>-166.75918367346867</v>
      </c>
      <c r="AG73" s="657">
        <f>N73/K73</f>
        <v>0.89806895863479907</v>
      </c>
      <c r="AH73" s="943"/>
    </row>
    <row r="74" spans="1:34" ht="19.2" customHeight="1">
      <c r="A74" s="958"/>
      <c r="B74" s="653" t="s">
        <v>101</v>
      </c>
      <c r="C74" s="175"/>
      <c r="D74" s="176" t="s">
        <v>71</v>
      </c>
      <c r="E74" s="177"/>
      <c r="F74" s="273">
        <v>47.51</v>
      </c>
      <c r="G74" s="174">
        <v>1808</v>
      </c>
      <c r="H74" s="45">
        <f t="shared" si="50"/>
        <v>85898.08</v>
      </c>
      <c r="I74" s="653"/>
      <c r="J74" s="87">
        <v>17</v>
      </c>
      <c r="K74" s="57">
        <v>1440</v>
      </c>
      <c r="L74" s="86">
        <v>84.705882352941174</v>
      </c>
      <c r="M74" s="651">
        <v>17</v>
      </c>
      <c r="N74" s="44">
        <f t="shared" si="45"/>
        <v>1355.9999999999995</v>
      </c>
      <c r="O74" s="47">
        <f t="shared" si="46"/>
        <v>79.764705882352914</v>
      </c>
      <c r="P74" s="48">
        <f t="shared" si="47"/>
        <v>0</v>
      </c>
      <c r="Q74" s="49">
        <f t="shared" si="48"/>
        <v>-4.9411764705882604</v>
      </c>
      <c r="R74" s="657">
        <f t="shared" si="44"/>
        <v>0.94166666666666632</v>
      </c>
      <c r="S74" s="943"/>
      <c r="T74" s="50">
        <v>0.52986111111111101</v>
      </c>
      <c r="U74" s="50">
        <v>0.58541666666666659</v>
      </c>
      <c r="V74" s="653">
        <v>5</v>
      </c>
      <c r="W74" s="650">
        <f t="shared" si="49"/>
        <v>80.000000000000028</v>
      </c>
      <c r="X74" s="180"/>
      <c r="Y74" s="180"/>
      <c r="Z74" s="124"/>
      <c r="AA74" s="124"/>
      <c r="AB74" s="928"/>
      <c r="AC74" s="928"/>
      <c r="AD74" s="666"/>
      <c r="AE74" s="666"/>
      <c r="AF74" s="48">
        <f t="shared" ref="AF74:AF80" si="51">N74-K74</f>
        <v>-84.000000000000455</v>
      </c>
      <c r="AG74" s="657">
        <f t="shared" ref="AG74:AG80" si="52">N74/K74</f>
        <v>0.94166666666666632</v>
      </c>
      <c r="AH74" s="943"/>
    </row>
    <row r="75" spans="1:34" ht="19.2" customHeight="1">
      <c r="A75" s="958"/>
      <c r="B75" s="653" t="s">
        <v>101</v>
      </c>
      <c r="C75" s="66"/>
      <c r="D75" s="176" t="s">
        <v>70</v>
      </c>
      <c r="E75" s="177"/>
      <c r="F75" s="273">
        <v>53.76</v>
      </c>
      <c r="G75" s="174">
        <v>2619</v>
      </c>
      <c r="H75" s="45">
        <f t="shared" si="50"/>
        <v>140797.44</v>
      </c>
      <c r="I75" s="653"/>
      <c r="J75" s="87">
        <v>16</v>
      </c>
      <c r="K75" s="57">
        <v>1440</v>
      </c>
      <c r="L75" s="86">
        <v>90</v>
      </c>
      <c r="M75" s="656">
        <v>16</v>
      </c>
      <c r="N75" s="44">
        <f t="shared" si="45"/>
        <v>1366.4347826086967</v>
      </c>
      <c r="O75" s="47">
        <f t="shared" si="46"/>
        <v>85.402173913043541</v>
      </c>
      <c r="P75" s="48">
        <f t="shared" si="47"/>
        <v>0</v>
      </c>
      <c r="Q75" s="49">
        <f t="shared" si="48"/>
        <v>-4.5978260869564593</v>
      </c>
      <c r="R75" s="657">
        <f t="shared" si="44"/>
        <v>0.94891304347826155</v>
      </c>
      <c r="S75" s="943"/>
      <c r="T75" s="50">
        <v>0.60069444444444431</v>
      </c>
      <c r="U75" s="50">
        <v>0.68055555555555536</v>
      </c>
      <c r="V75" s="653">
        <v>22</v>
      </c>
      <c r="W75" s="650">
        <f t="shared" si="49"/>
        <v>114.99999999999991</v>
      </c>
      <c r="X75" s="180">
        <v>0.59027777777777779</v>
      </c>
      <c r="Y75" s="180">
        <v>0.6</v>
      </c>
      <c r="Z75" s="124"/>
      <c r="AA75" s="124"/>
      <c r="AB75" s="928"/>
      <c r="AC75" s="928"/>
      <c r="AD75" s="666"/>
      <c r="AE75" s="666"/>
      <c r="AF75" s="48">
        <f t="shared" si="51"/>
        <v>-73.565217391303349</v>
      </c>
      <c r="AG75" s="657">
        <f t="shared" si="52"/>
        <v>0.94891304347826155</v>
      </c>
      <c r="AH75" s="943"/>
    </row>
    <row r="76" spans="1:34" ht="19.2" customHeight="1">
      <c r="A76" s="958"/>
      <c r="B76" s="65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53"/>
      <c r="J76" s="87"/>
      <c r="K76" s="57"/>
      <c r="L76" s="86"/>
      <c r="M76" s="656"/>
      <c r="N76" s="44"/>
      <c r="O76" s="47"/>
      <c r="P76" s="48"/>
      <c r="Q76" s="49"/>
      <c r="R76" s="657"/>
      <c r="S76" s="943"/>
      <c r="T76" s="50"/>
      <c r="U76" s="50"/>
      <c r="V76" s="653"/>
      <c r="W76" s="650">
        <f t="shared" si="49"/>
        <v>0</v>
      </c>
      <c r="X76" s="180"/>
      <c r="Y76" s="180"/>
      <c r="Z76" s="124"/>
      <c r="AA76" s="124"/>
      <c r="AB76" s="928"/>
      <c r="AC76" s="928"/>
      <c r="AD76" s="666"/>
      <c r="AE76" s="666"/>
      <c r="AF76" s="48">
        <f t="shared" si="51"/>
        <v>0</v>
      </c>
      <c r="AG76" s="657" t="e">
        <f t="shared" si="52"/>
        <v>#DIV/0!</v>
      </c>
      <c r="AH76" s="943"/>
    </row>
    <row r="77" spans="1:34" ht="19.2" customHeight="1">
      <c r="A77" s="958"/>
      <c r="B77" s="653">
        <v>0</v>
      </c>
      <c r="C77" s="663"/>
      <c r="D77" s="42"/>
      <c r="E77" s="43"/>
      <c r="F77" s="273" t="s">
        <v>106</v>
      </c>
      <c r="G77" s="174"/>
      <c r="H77" s="45"/>
      <c r="I77" s="666"/>
      <c r="J77" s="46"/>
      <c r="K77" s="174"/>
      <c r="L77" s="47"/>
      <c r="M77" s="656"/>
      <c r="N77" s="44"/>
      <c r="O77" s="47"/>
      <c r="P77" s="48"/>
      <c r="Q77" s="49"/>
      <c r="R77" s="657"/>
      <c r="S77" s="943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928"/>
      <c r="AC77" s="928"/>
      <c r="AD77" s="666"/>
      <c r="AE77" s="666"/>
      <c r="AF77" s="48">
        <f t="shared" si="51"/>
        <v>0</v>
      </c>
      <c r="AG77" s="657" t="e">
        <f t="shared" si="52"/>
        <v>#DIV/0!</v>
      </c>
      <c r="AH77" s="943"/>
    </row>
    <row r="78" spans="1:34" ht="19.2" customHeight="1">
      <c r="A78" s="958"/>
      <c r="B78" s="653">
        <v>0</v>
      </c>
      <c r="C78" s="663"/>
      <c r="D78" s="42"/>
      <c r="E78" s="43"/>
      <c r="F78" s="273" t="s">
        <v>106</v>
      </c>
      <c r="G78" s="57"/>
      <c r="H78" s="45"/>
      <c r="I78" s="666"/>
      <c r="J78" s="87"/>
      <c r="K78" s="57"/>
      <c r="L78" s="86"/>
      <c r="M78" s="656"/>
      <c r="N78" s="44"/>
      <c r="O78" s="47"/>
      <c r="P78" s="48"/>
      <c r="Q78" s="49"/>
      <c r="R78" s="657"/>
      <c r="S78" s="943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928"/>
      <c r="AC78" s="928"/>
      <c r="AD78" s="666"/>
      <c r="AE78" s="666"/>
      <c r="AF78" s="48">
        <f t="shared" si="51"/>
        <v>0</v>
      </c>
      <c r="AG78" s="657" t="e">
        <f t="shared" si="52"/>
        <v>#DIV/0!</v>
      </c>
      <c r="AH78" s="943"/>
    </row>
    <row r="79" spans="1:34" ht="19.2" customHeight="1">
      <c r="A79" s="958"/>
      <c r="B79" s="653">
        <v>0</v>
      </c>
      <c r="C79" s="175"/>
      <c r="D79" s="176"/>
      <c r="E79" s="177"/>
      <c r="F79" s="273" t="s">
        <v>106</v>
      </c>
      <c r="G79" s="57"/>
      <c r="H79" s="45"/>
      <c r="I79" s="666"/>
      <c r="J79" s="87"/>
      <c r="K79" s="57"/>
      <c r="L79" s="86"/>
      <c r="M79" s="656"/>
      <c r="N79" s="57"/>
      <c r="O79" s="181"/>
      <c r="P79" s="108"/>
      <c r="Q79" s="182"/>
      <c r="R79" s="109"/>
      <c r="S79" s="943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928"/>
      <c r="AC79" s="928"/>
      <c r="AD79" s="666"/>
      <c r="AE79" s="666"/>
      <c r="AF79" s="48">
        <f t="shared" si="51"/>
        <v>0</v>
      </c>
      <c r="AG79" s="657" t="e">
        <f t="shared" si="52"/>
        <v>#DIV/0!</v>
      </c>
      <c r="AH79" s="943"/>
    </row>
    <row r="80" spans="1:34" ht="19.2" customHeight="1">
      <c r="A80" s="958"/>
      <c r="B80" s="653">
        <v>0</v>
      </c>
      <c r="C80" s="663"/>
      <c r="D80" s="42"/>
      <c r="E80" s="43"/>
      <c r="F80" s="273" t="s">
        <v>106</v>
      </c>
      <c r="G80" s="57"/>
      <c r="H80" s="45"/>
      <c r="I80" s="666"/>
      <c r="J80" s="87"/>
      <c r="K80" s="57"/>
      <c r="L80" s="86"/>
      <c r="M80" s="656"/>
      <c r="N80" s="57"/>
      <c r="O80" s="183"/>
      <c r="P80" s="54"/>
      <c r="Q80" s="88"/>
      <c r="R80" s="665"/>
      <c r="S80" s="943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928"/>
      <c r="AC80" s="928"/>
      <c r="AD80" s="666"/>
      <c r="AE80" s="666"/>
      <c r="AF80" s="48">
        <f t="shared" si="51"/>
        <v>0</v>
      </c>
      <c r="AG80" s="657" t="e">
        <f t="shared" si="52"/>
        <v>#DIV/0!</v>
      </c>
      <c r="AH80" s="943"/>
    </row>
    <row r="81" spans="1:34" ht="19.2" customHeight="1">
      <c r="A81" s="958"/>
      <c r="B81" s="653">
        <v>0</v>
      </c>
      <c r="C81" s="663"/>
      <c r="D81" s="42"/>
      <c r="E81" s="43"/>
      <c r="F81" s="273" t="s">
        <v>106</v>
      </c>
      <c r="G81" s="57"/>
      <c r="H81" s="84"/>
      <c r="I81" s="666"/>
      <c r="J81" s="87"/>
      <c r="K81" s="57"/>
      <c r="L81" s="86"/>
      <c r="M81" s="656"/>
      <c r="N81" s="57"/>
      <c r="O81" s="183"/>
      <c r="P81" s="54"/>
      <c r="Q81" s="88"/>
      <c r="R81" s="665"/>
      <c r="S81" s="943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928"/>
      <c r="AC81" s="928"/>
      <c r="AD81" s="666"/>
      <c r="AE81" s="666"/>
      <c r="AF81" s="48"/>
      <c r="AG81" s="125"/>
      <c r="AH81" s="943"/>
    </row>
    <row r="82" spans="1:34" ht="19.2" customHeight="1">
      <c r="A82" s="959"/>
      <c r="B82" s="168">
        <v>0</v>
      </c>
      <c r="C82" s="100" t="s">
        <v>799</v>
      </c>
      <c r="D82" s="924" t="s">
        <v>327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17.166666666666668</v>
      </c>
      <c r="N82" s="101">
        <f t="shared" si="53"/>
        <v>1382.5593955524664</v>
      </c>
      <c r="O82" s="184">
        <f t="shared" si="53"/>
        <v>80.779713700440567</v>
      </c>
      <c r="P82" s="116">
        <f>M82-J82</f>
        <v>-0.1666666666666643</v>
      </c>
      <c r="Q82" s="117">
        <f>N82-K82</f>
        <v>-100.10727111420033</v>
      </c>
      <c r="R82" s="172">
        <f>O82/L82</f>
        <v>0.94192553485839681</v>
      </c>
      <c r="S82" s="943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0</v>
      </c>
      <c r="AE82" s="107">
        <f>SUM(AE70:AE81)</f>
        <v>0</v>
      </c>
      <c r="AF82" s="48">
        <f>N82-K82</f>
        <v>-100.10727111420033</v>
      </c>
      <c r="AG82" s="657">
        <f>N82/K82</f>
        <v>0.93248160671254476</v>
      </c>
      <c r="AH82" s="943"/>
    </row>
    <row r="83" spans="1:34" ht="19.2" customHeight="1">
      <c r="A83" s="951" t="s">
        <v>1053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1604.65</v>
      </c>
      <c r="H83" s="84">
        <f t="shared" ref="H83:H94" si="54">F83*G83</f>
        <v>90550.3995</v>
      </c>
      <c r="I83" s="666"/>
      <c r="J83" s="87">
        <v>18</v>
      </c>
      <c r="K83" s="57">
        <v>1500</v>
      </c>
      <c r="L83" s="86">
        <v>83.333333333333329</v>
      </c>
      <c r="M83" s="656">
        <v>18</v>
      </c>
      <c r="N83" s="57">
        <f t="shared" ref="N83:N88" si="55">G83/W83*60</f>
        <v>1250.3766233766239</v>
      </c>
      <c r="O83" s="183">
        <f t="shared" ref="O83:O88" si="56">N83/M83</f>
        <v>69.465367965367989</v>
      </c>
      <c r="P83" s="54">
        <f t="shared" ref="P83:P85" si="57">M83-J83</f>
        <v>0</v>
      </c>
      <c r="Q83" s="88">
        <f t="shared" ref="Q83:Q85" si="58">O83-L83</f>
        <v>-13.86796536796534</v>
      </c>
      <c r="R83" s="185">
        <f t="shared" ref="R83:R85" si="59">O83/L83</f>
        <v>0.83358441558441587</v>
      </c>
      <c r="S83" s="943">
        <f>R95</f>
        <v>0.8657901617443402</v>
      </c>
      <c r="T83" s="50">
        <v>0.33333333333333331</v>
      </c>
      <c r="U83" s="50">
        <v>0.38680555555555551</v>
      </c>
      <c r="V83" s="653">
        <v>5</v>
      </c>
      <c r="W83" s="650">
        <f t="shared" ref="W83:W93" si="60">(U83-T83)*24*60</f>
        <v>76.999999999999972</v>
      </c>
      <c r="X83" s="53"/>
      <c r="Y83" s="53"/>
      <c r="Z83" s="54"/>
      <c r="AA83" s="54"/>
      <c r="AB83" s="928"/>
      <c r="AC83" s="928"/>
      <c r="AD83" s="666"/>
      <c r="AE83" s="666"/>
      <c r="AF83" s="48">
        <f t="shared" ref="AF83:AF173" si="61">N83-K83</f>
        <v>-249.62337662337609</v>
      </c>
      <c r="AG83" s="657">
        <f t="shared" ref="AG83:AG173" si="62">N83/K83</f>
        <v>0.83358441558441598</v>
      </c>
      <c r="AH83" s="943">
        <f>AG95</f>
        <v>0.8646037791918828</v>
      </c>
    </row>
    <row r="84" spans="1:34" ht="19.2" customHeight="1">
      <c r="A84" s="952"/>
      <c r="B84" s="110" t="s">
        <v>101</v>
      </c>
      <c r="C84" s="663"/>
      <c r="D84" s="186" t="s">
        <v>154</v>
      </c>
      <c r="E84" s="43"/>
      <c r="F84" s="280">
        <v>61.02</v>
      </c>
      <c r="G84" s="44">
        <v>2764</v>
      </c>
      <c r="H84" s="84">
        <f t="shared" si="54"/>
        <v>168659.28</v>
      </c>
      <c r="I84" s="653"/>
      <c r="J84" s="87">
        <v>16</v>
      </c>
      <c r="K84" s="57">
        <v>1440</v>
      </c>
      <c r="L84" s="86">
        <v>90</v>
      </c>
      <c r="M84" s="656">
        <v>16</v>
      </c>
      <c r="N84" s="57">
        <f t="shared" si="55"/>
        <v>1337.4193548387093</v>
      </c>
      <c r="O84" s="183">
        <f t="shared" si="56"/>
        <v>83.588709677419331</v>
      </c>
      <c r="P84" s="54">
        <f t="shared" si="57"/>
        <v>0</v>
      </c>
      <c r="Q84" s="88">
        <f t="shared" si="58"/>
        <v>-6.411290322580669</v>
      </c>
      <c r="R84" s="185">
        <f t="shared" si="59"/>
        <v>0.92876344086021478</v>
      </c>
      <c r="S84" s="943"/>
      <c r="T84" s="50">
        <v>0.39166666666666661</v>
      </c>
      <c r="U84" s="50">
        <v>0.47777777777777775</v>
      </c>
      <c r="V84" s="653">
        <v>7</v>
      </c>
      <c r="W84" s="650">
        <f t="shared" si="60"/>
        <v>124.00000000000004</v>
      </c>
      <c r="X84" s="53"/>
      <c r="Y84" s="53"/>
      <c r="Z84" s="54"/>
      <c r="AA84" s="54"/>
      <c r="AB84" s="928"/>
      <c r="AC84" s="928"/>
      <c r="AD84" s="666"/>
      <c r="AE84" s="666"/>
      <c r="AF84" s="48">
        <f t="shared" si="61"/>
        <v>-102.5806451612907</v>
      </c>
      <c r="AG84" s="657">
        <f t="shared" si="62"/>
        <v>0.92876344086021478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2137</v>
      </c>
      <c r="H85" s="84">
        <f t="shared" si="54"/>
        <v>130549.33</v>
      </c>
      <c r="I85" s="653"/>
      <c r="J85" s="87">
        <v>17</v>
      </c>
      <c r="K85" s="57">
        <v>1440</v>
      </c>
      <c r="L85" s="86">
        <v>84.705882352941174</v>
      </c>
      <c r="M85" s="656">
        <v>17</v>
      </c>
      <c r="N85" s="57">
        <f t="shared" si="55"/>
        <v>1269.50495049505</v>
      </c>
      <c r="O85" s="183">
        <f t="shared" si="56"/>
        <v>74.676761793826472</v>
      </c>
      <c r="P85" s="54">
        <f t="shared" si="57"/>
        <v>0</v>
      </c>
      <c r="Q85" s="88">
        <f t="shared" si="58"/>
        <v>-10.029120559114702</v>
      </c>
      <c r="R85" s="185">
        <f t="shared" si="59"/>
        <v>0.88160066006600701</v>
      </c>
      <c r="S85" s="943"/>
      <c r="T85" s="50">
        <v>0.51736111111111105</v>
      </c>
      <c r="U85" s="50">
        <v>0.58749999999999991</v>
      </c>
      <c r="V85" s="653">
        <v>4</v>
      </c>
      <c r="W85" s="650">
        <f t="shared" si="60"/>
        <v>100.99999999999996</v>
      </c>
      <c r="X85" s="53"/>
      <c r="Y85" s="53"/>
      <c r="Z85" s="54"/>
      <c r="AA85" s="54"/>
      <c r="AB85" s="928"/>
      <c r="AC85" s="928"/>
      <c r="AD85" s="666">
        <v>1</v>
      </c>
      <c r="AE85" s="666"/>
      <c r="AF85" s="48">
        <f t="shared" si="61"/>
        <v>-170.49504950494998</v>
      </c>
      <c r="AG85" s="657">
        <f t="shared" si="62"/>
        <v>0.88160066006600701</v>
      </c>
      <c r="AH85" s="943"/>
    </row>
    <row r="86" spans="1:34" ht="19.2" customHeight="1">
      <c r="A86" s="952"/>
      <c r="B86" s="110" t="s">
        <v>105</v>
      </c>
      <c r="C86" s="97"/>
      <c r="D86" s="186" t="s">
        <v>75</v>
      </c>
      <c r="E86" s="43"/>
      <c r="F86" s="280">
        <v>56.43</v>
      </c>
      <c r="G86" s="44">
        <v>790.35</v>
      </c>
      <c r="H86" s="84">
        <f t="shared" si="54"/>
        <v>44599.450499999999</v>
      </c>
      <c r="I86" s="653">
        <v>1</v>
      </c>
      <c r="J86" s="87">
        <v>18</v>
      </c>
      <c r="K86" s="57">
        <v>1500</v>
      </c>
      <c r="L86" s="86">
        <v>83.333333333333329</v>
      </c>
      <c r="M86" s="656">
        <v>18</v>
      </c>
      <c r="N86" s="57">
        <f t="shared" si="55"/>
        <v>1247.921052631578</v>
      </c>
      <c r="O86" s="183">
        <f t="shared" si="56"/>
        <v>69.328947368420998</v>
      </c>
      <c r="P86" s="54">
        <f>M86-J86</f>
        <v>0</v>
      </c>
      <c r="Q86" s="88">
        <f>O86-L86</f>
        <v>-14.004385964912331</v>
      </c>
      <c r="R86" s="185">
        <f>O86/L86</f>
        <v>0.83194736842105199</v>
      </c>
      <c r="S86" s="943"/>
      <c r="T86" s="50">
        <v>0.60277777777777763</v>
      </c>
      <c r="U86" s="50">
        <v>0.62916666666666654</v>
      </c>
      <c r="V86" s="653">
        <v>22</v>
      </c>
      <c r="W86" s="650">
        <f t="shared" si="60"/>
        <v>38.000000000000028</v>
      </c>
      <c r="X86" s="53">
        <v>0.59166666666666667</v>
      </c>
      <c r="Y86" s="53">
        <v>0.60138888888888886</v>
      </c>
      <c r="Z86" s="54"/>
      <c r="AA86" s="54"/>
      <c r="AB86" s="928"/>
      <c r="AC86" s="928"/>
      <c r="AD86" s="666"/>
      <c r="AE86" s="666"/>
      <c r="AF86" s="48">
        <f>N86-K86</f>
        <v>-252.07894736842195</v>
      </c>
      <c r="AG86" s="657">
        <f>N86/K86</f>
        <v>0.83194736842105199</v>
      </c>
      <c r="AH86" s="943"/>
    </row>
    <row r="87" spans="1:34" ht="19.2" customHeight="1">
      <c r="A87" s="952"/>
      <c r="B87" s="110" t="s">
        <v>102</v>
      </c>
      <c r="C87" s="97"/>
      <c r="D87" s="186" t="s">
        <v>187</v>
      </c>
      <c r="E87" s="43"/>
      <c r="F87" s="280">
        <v>53.27</v>
      </c>
      <c r="G87" s="44">
        <v>375.32</v>
      </c>
      <c r="H87" s="84">
        <f t="shared" si="54"/>
        <v>19993.296399999999</v>
      </c>
      <c r="I87" s="653">
        <v>1</v>
      </c>
      <c r="J87" s="87">
        <v>17</v>
      </c>
      <c r="K87" s="57">
        <v>1565</v>
      </c>
      <c r="L87" s="86">
        <v>92.058823529411768</v>
      </c>
      <c r="M87" s="656">
        <v>17</v>
      </c>
      <c r="N87" s="57">
        <f t="shared" si="55"/>
        <v>1324.6588235294289</v>
      </c>
      <c r="O87" s="183">
        <f t="shared" si="56"/>
        <v>77.921107266436991</v>
      </c>
      <c r="P87" s="54">
        <f>M87-J87</f>
        <v>0</v>
      </c>
      <c r="Q87" s="88">
        <f>O87-L87</f>
        <v>-14.137716262974777</v>
      </c>
      <c r="R87" s="185">
        <f>O87/L87</f>
        <v>0.84642736327759027</v>
      </c>
      <c r="S87" s="943"/>
      <c r="T87" s="50">
        <v>0.63402777777777775</v>
      </c>
      <c r="U87" s="50">
        <v>0.64583333333333315</v>
      </c>
      <c r="V87" s="653">
        <v>7</v>
      </c>
      <c r="W87" s="650">
        <f t="shared" si="60"/>
        <v>16.99999999999978</v>
      </c>
      <c r="X87" s="53"/>
      <c r="Y87" s="53"/>
      <c r="Z87" s="54"/>
      <c r="AA87" s="54"/>
      <c r="AB87" s="928"/>
      <c r="AC87" s="928"/>
      <c r="AD87" s="666"/>
      <c r="AE87" s="666"/>
      <c r="AF87" s="48">
        <f>N87-K87</f>
        <v>-240.3411764705711</v>
      </c>
      <c r="AG87" s="657">
        <f>N87/K87</f>
        <v>0.84642736327759038</v>
      </c>
      <c r="AH87" s="943"/>
    </row>
    <row r="88" spans="1:34" ht="19.2" customHeight="1">
      <c r="A88" s="952"/>
      <c r="B88" s="110" t="s">
        <v>102</v>
      </c>
      <c r="C88" s="663"/>
      <c r="D88" s="42" t="s">
        <v>164</v>
      </c>
      <c r="E88" s="43"/>
      <c r="F88" s="280">
        <v>50.67</v>
      </c>
      <c r="G88" s="57">
        <v>1173.5999999999999</v>
      </c>
      <c r="H88" s="84">
        <f t="shared" si="54"/>
        <v>59466.311999999998</v>
      </c>
      <c r="I88" s="653">
        <v>1</v>
      </c>
      <c r="J88" s="87">
        <v>19</v>
      </c>
      <c r="K88" s="57">
        <v>1500</v>
      </c>
      <c r="L88" s="86">
        <v>78.94736842105263</v>
      </c>
      <c r="M88" s="656">
        <v>19</v>
      </c>
      <c r="N88" s="57">
        <f t="shared" si="55"/>
        <v>1304.0000000000005</v>
      </c>
      <c r="O88" s="183">
        <f t="shared" si="56"/>
        <v>68.631578947368439</v>
      </c>
      <c r="P88" s="54">
        <f t="shared" ref="P88" si="63">M88-J88</f>
        <v>0</v>
      </c>
      <c r="Q88" s="88">
        <f t="shared" ref="Q88" si="64">O88-L88</f>
        <v>-10.315789473684191</v>
      </c>
      <c r="R88" s="185">
        <f t="shared" ref="R88" si="65">O88/L88</f>
        <v>0.86933333333333362</v>
      </c>
      <c r="S88" s="943"/>
      <c r="T88" s="50">
        <v>0.6499999999999998</v>
      </c>
      <c r="U88" s="50">
        <v>0.68749999999999978</v>
      </c>
      <c r="V88" s="653">
        <v>6</v>
      </c>
      <c r="W88" s="650">
        <f t="shared" si="60"/>
        <v>53.999999999999972</v>
      </c>
      <c r="X88" s="53"/>
      <c r="Y88" s="53"/>
      <c r="Z88" s="54"/>
      <c r="AA88" s="54"/>
      <c r="AB88" s="928"/>
      <c r="AC88" s="928"/>
      <c r="AD88" s="666"/>
      <c r="AE88" s="666"/>
      <c r="AF88" s="48">
        <f>N88-K88</f>
        <v>-195.99999999999955</v>
      </c>
      <c r="AG88" s="657">
        <f>N88/K88</f>
        <v>0.86933333333333362</v>
      </c>
      <c r="AH88" s="943"/>
    </row>
    <row r="89" spans="1:34" ht="19.2" customHeight="1">
      <c r="A89" s="952"/>
      <c r="B89" s="110">
        <v>0</v>
      </c>
      <c r="C89" s="663"/>
      <c r="D89" s="42"/>
      <c r="E89" s="43"/>
      <c r="F89" s="280" t="s">
        <v>106</v>
      </c>
      <c r="G89" s="114"/>
      <c r="H89" s="84">
        <f t="shared" si="54"/>
        <v>0</v>
      </c>
      <c r="I89" s="653"/>
      <c r="J89" s="87"/>
      <c r="K89" s="57"/>
      <c r="L89" s="86"/>
      <c r="M89" s="656"/>
      <c r="N89" s="57"/>
      <c r="O89" s="183"/>
      <c r="P89" s="54"/>
      <c r="Q89" s="88"/>
      <c r="R89" s="185"/>
      <c r="S89" s="943"/>
      <c r="T89" s="50"/>
      <c r="U89" s="50"/>
      <c r="V89" s="653"/>
      <c r="W89" s="650">
        <f t="shared" si="60"/>
        <v>0</v>
      </c>
      <c r="X89" s="53"/>
      <c r="Y89" s="53"/>
      <c r="Z89" s="54"/>
      <c r="AA89" s="54"/>
      <c r="AB89" s="928"/>
      <c r="AC89" s="928"/>
      <c r="AD89" s="666"/>
      <c r="AE89" s="666"/>
      <c r="AF89" s="48">
        <f>N89-K89</f>
        <v>0</v>
      </c>
      <c r="AG89" s="657" t="e">
        <f>N89/K89</f>
        <v>#DIV/0!</v>
      </c>
      <c r="AH89" s="943"/>
    </row>
    <row r="90" spans="1:34" ht="19.2" customHeight="1">
      <c r="A90" s="952"/>
      <c r="B90" s="110">
        <v>0</v>
      </c>
      <c r="C90" s="66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56"/>
      <c r="N90" s="57"/>
      <c r="O90" s="183"/>
      <c r="P90" s="54"/>
      <c r="Q90" s="88"/>
      <c r="R90" s="185"/>
      <c r="S90" s="943"/>
      <c r="T90" s="50"/>
      <c r="U90" s="50"/>
      <c r="V90" s="653" t="s">
        <v>15</v>
      </c>
      <c r="W90" s="650">
        <f t="shared" si="60"/>
        <v>0</v>
      </c>
      <c r="X90" s="188"/>
      <c r="Y90" s="188"/>
      <c r="Z90" s="54"/>
      <c r="AA90" s="54"/>
      <c r="AB90" s="928"/>
      <c r="AC90" s="928"/>
      <c r="AD90" s="666"/>
      <c r="AE90" s="666"/>
      <c r="AF90" s="48">
        <f t="shared" si="61"/>
        <v>0</v>
      </c>
      <c r="AG90" s="657" t="e">
        <f t="shared" si="62"/>
        <v>#DIV/0!</v>
      </c>
      <c r="AH90" s="943"/>
    </row>
    <row r="91" spans="1:34" ht="19.2" customHeight="1">
      <c r="A91" s="952"/>
      <c r="B91" s="110">
        <v>0</v>
      </c>
      <c r="C91" s="66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56"/>
      <c r="N91" s="57"/>
      <c r="O91" s="183"/>
      <c r="P91" s="54"/>
      <c r="Q91" s="88"/>
      <c r="R91" s="185"/>
      <c r="S91" s="944"/>
      <c r="T91" s="50"/>
      <c r="U91" s="50"/>
      <c r="V91" s="653"/>
      <c r="W91" s="650">
        <f t="shared" si="60"/>
        <v>0</v>
      </c>
      <c r="X91" s="115"/>
      <c r="Y91" s="115"/>
      <c r="Z91" s="54"/>
      <c r="AA91" s="54"/>
      <c r="AB91" s="928"/>
      <c r="AC91" s="928"/>
      <c r="AD91" s="666"/>
      <c r="AE91" s="666"/>
      <c r="AF91" s="48">
        <f t="shared" si="61"/>
        <v>0</v>
      </c>
      <c r="AG91" s="657" t="e">
        <f t="shared" si="62"/>
        <v>#DIV/0!</v>
      </c>
      <c r="AH91" s="944"/>
    </row>
    <row r="92" spans="1:34" ht="19.2" customHeight="1">
      <c r="A92" s="952"/>
      <c r="B92" s="110">
        <v>0</v>
      </c>
      <c r="C92" s="66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928"/>
      <c r="AC92" s="928"/>
      <c r="AD92" s="666"/>
      <c r="AE92" s="666"/>
      <c r="AF92" s="48">
        <f t="shared" si="61"/>
        <v>0</v>
      </c>
      <c r="AG92" s="657" t="e">
        <f t="shared" si="62"/>
        <v>#DIV/0!</v>
      </c>
      <c r="AH92" s="944"/>
    </row>
    <row r="93" spans="1:34" ht="19.2" customHeight="1">
      <c r="A93" s="952"/>
      <c r="B93" s="65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56"/>
      <c r="N93" s="57"/>
      <c r="O93" s="86"/>
      <c r="P93" s="54"/>
      <c r="Q93" s="88"/>
      <c r="R93" s="660"/>
      <c r="S93" s="953"/>
      <c r="T93" s="63"/>
      <c r="U93" s="63"/>
      <c r="V93" s="654"/>
      <c r="W93" s="650">
        <f t="shared" si="60"/>
        <v>0</v>
      </c>
      <c r="X93" s="194"/>
      <c r="Y93" s="194"/>
      <c r="Z93" s="124"/>
      <c r="AA93" s="124"/>
      <c r="AB93" s="928"/>
      <c r="AC93" s="928"/>
      <c r="AD93" s="666"/>
      <c r="AE93" s="666"/>
      <c r="AF93" s="48">
        <f t="shared" si="61"/>
        <v>0</v>
      </c>
      <c r="AG93" s="657" t="e">
        <f t="shared" si="62"/>
        <v>#DIV/0!</v>
      </c>
      <c r="AH93" s="944"/>
    </row>
    <row r="94" spans="1:34" ht="19.2" customHeight="1">
      <c r="A94" s="952"/>
      <c r="B94" s="65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60"/>
      <c r="S94" s="953"/>
      <c r="T94" s="63"/>
      <c r="U94" s="63"/>
      <c r="V94" s="654"/>
      <c r="W94" s="650">
        <f>(U94-T94)*24*60</f>
        <v>0</v>
      </c>
      <c r="X94" s="194"/>
      <c r="Y94" s="194"/>
      <c r="Z94" s="124"/>
      <c r="AA94" s="124"/>
      <c r="AB94" s="928"/>
      <c r="AC94" s="928"/>
      <c r="AD94" s="666"/>
      <c r="AE94" s="666"/>
      <c r="AF94" s="48">
        <f t="shared" si="61"/>
        <v>0</v>
      </c>
      <c r="AG94" s="657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1054</v>
      </c>
      <c r="D95" s="924" t="s">
        <v>327</v>
      </c>
      <c r="E95" s="924"/>
      <c r="F95" s="274"/>
      <c r="G95" s="70"/>
      <c r="H95" s="198"/>
      <c r="I95" s="103"/>
      <c r="J95" s="199">
        <v>17.5</v>
      </c>
      <c r="K95" s="199">
        <v>1490.8333333333333</v>
      </c>
      <c r="L95" s="200">
        <v>85.396456828345364</v>
      </c>
      <c r="M95" s="199">
        <f t="shared" ref="M95:O95" si="66">AVERAGE(M83:M94)</f>
        <v>17.5</v>
      </c>
      <c r="N95" s="199">
        <f t="shared" si="66"/>
        <v>1288.9801341452319</v>
      </c>
      <c r="O95" s="200">
        <f t="shared" si="66"/>
        <v>73.935412169806696</v>
      </c>
      <c r="P95" s="201">
        <f>M95-J95</f>
        <v>0</v>
      </c>
      <c r="Q95" s="202">
        <f t="shared" ref="Q95:Q101" si="67">O95-L95</f>
        <v>-11.461044658538668</v>
      </c>
      <c r="R95" s="203">
        <f>O95/L95</f>
        <v>0.8657901617443402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0</v>
      </c>
      <c r="AF95" s="65">
        <f t="shared" si="61"/>
        <v>-201.85319918810137</v>
      </c>
      <c r="AG95" s="658">
        <f t="shared" si="62"/>
        <v>0.8646037791918828</v>
      </c>
      <c r="AH95" s="944"/>
    </row>
    <row r="96" spans="1:34" ht="19.2" customHeight="1">
      <c r="A96" s="954" t="s">
        <v>1055</v>
      </c>
      <c r="B96" s="653" t="s">
        <v>103</v>
      </c>
      <c r="C96" s="97"/>
      <c r="D96" s="42" t="s">
        <v>169</v>
      </c>
      <c r="E96" s="43"/>
      <c r="F96" s="273">
        <v>29.46</v>
      </c>
      <c r="G96" s="44">
        <v>1560</v>
      </c>
      <c r="H96" s="45">
        <f t="shared" ref="H96:H105" si="68">F96*G96</f>
        <v>45957.599999999999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1" si="69">G96/W96*60</f>
        <v>1114.285714285714</v>
      </c>
      <c r="O96" s="47">
        <f t="shared" ref="O96:O101" si="70">N96/M96</f>
        <v>69.642857142857125</v>
      </c>
      <c r="P96" s="48">
        <f t="shared" ref="P96:P101" si="71">M96-J96</f>
        <v>0</v>
      </c>
      <c r="Q96" s="49">
        <f t="shared" si="67"/>
        <v>-16.919642857142875</v>
      </c>
      <c r="R96" s="657">
        <f t="shared" ref="R96:R101" si="72">O96/L96</f>
        <v>0.80453842186694147</v>
      </c>
      <c r="S96" s="943">
        <f>R108</f>
        <v>0.88481795067608526</v>
      </c>
      <c r="T96" s="89">
        <v>0.33333333333333331</v>
      </c>
      <c r="U96" s="89">
        <v>0.39166666666666666</v>
      </c>
      <c r="V96" s="666">
        <v>5</v>
      </c>
      <c r="W96" s="90">
        <f t="shared" ref="W96:W133" si="73">(U96-T96)*24*60</f>
        <v>84.000000000000028</v>
      </c>
      <c r="X96" s="96"/>
      <c r="Y96" s="96"/>
      <c r="Z96" s="54"/>
      <c r="AA96" s="54"/>
      <c r="AB96" s="928"/>
      <c r="AC96" s="928"/>
      <c r="AD96" s="666"/>
      <c r="AE96" s="666"/>
      <c r="AF96" s="54">
        <f t="shared" si="61"/>
        <v>-270.71428571428601</v>
      </c>
      <c r="AG96" s="660">
        <f t="shared" si="62"/>
        <v>0.80453842186694147</v>
      </c>
      <c r="AH96" s="927">
        <f>AG108</f>
        <v>0.87268151313351683</v>
      </c>
    </row>
    <row r="97" spans="1:34" s="212" customFormat="1" ht="19.2" customHeight="1">
      <c r="A97" s="954"/>
      <c r="B97" s="653" t="s">
        <v>103</v>
      </c>
      <c r="C97" s="204"/>
      <c r="D97" s="205" t="s">
        <v>63</v>
      </c>
      <c r="E97" s="56"/>
      <c r="F97" s="284">
        <v>29.113149847094796</v>
      </c>
      <c r="G97" s="206">
        <v>3055.2000000000003</v>
      </c>
      <c r="H97" s="207">
        <f t="shared" si="68"/>
        <v>88946.495412844029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1347.8823529411766</v>
      </c>
      <c r="O97" s="47">
        <f t="shared" si="70"/>
        <v>67.394117647058835</v>
      </c>
      <c r="P97" s="48">
        <f t="shared" si="71"/>
        <v>0</v>
      </c>
      <c r="Q97" s="49">
        <f t="shared" si="67"/>
        <v>-1.8558823529411654</v>
      </c>
      <c r="R97" s="657">
        <f t="shared" si="72"/>
        <v>0.97320025483117456</v>
      </c>
      <c r="S97" s="943"/>
      <c r="T97" s="208">
        <v>0.40694444444444444</v>
      </c>
      <c r="U97" s="208">
        <v>0.50138888888888888</v>
      </c>
      <c r="V97" s="209">
        <v>22</v>
      </c>
      <c r="W97" s="90">
        <f t="shared" si="73"/>
        <v>136</v>
      </c>
      <c r="X97" s="53">
        <v>0.39583333333333331</v>
      </c>
      <c r="Y97" s="53">
        <v>0.40625</v>
      </c>
      <c r="Z97" s="54"/>
      <c r="AA97" s="54"/>
      <c r="AB97" s="928"/>
      <c r="AC97" s="928"/>
      <c r="AD97" s="209">
        <v>1</v>
      </c>
      <c r="AE97" s="209"/>
      <c r="AF97" s="210">
        <f t="shared" si="61"/>
        <v>-37.117647058823422</v>
      </c>
      <c r="AG97" s="211">
        <f t="shared" si="62"/>
        <v>0.97320025483117445</v>
      </c>
      <c r="AH97" s="927"/>
    </row>
    <row r="98" spans="1:34" s="215" customFormat="1" ht="19.2" customHeight="1">
      <c r="A98" s="954"/>
      <c r="B98" s="653" t="s">
        <v>101</v>
      </c>
      <c r="C98" s="55"/>
      <c r="D98" s="42" t="s">
        <v>58</v>
      </c>
      <c r="E98" s="83"/>
      <c r="F98" s="284">
        <v>59.54</v>
      </c>
      <c r="G98" s="57">
        <v>1445</v>
      </c>
      <c r="H98" s="207">
        <f t="shared" si="68"/>
        <v>86035.3</v>
      </c>
      <c r="I98" s="66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1221.1267605633791</v>
      </c>
      <c r="O98" s="47">
        <f t="shared" si="70"/>
        <v>67.840375586854393</v>
      </c>
      <c r="P98" s="48">
        <f t="shared" si="71"/>
        <v>0</v>
      </c>
      <c r="Q98" s="49">
        <f t="shared" si="67"/>
        <v>-9.1040688575900504</v>
      </c>
      <c r="R98" s="657">
        <f t="shared" si="72"/>
        <v>0.88167997152590549</v>
      </c>
      <c r="S98" s="943"/>
      <c r="T98" s="89">
        <v>0.53888888888888886</v>
      </c>
      <c r="U98" s="89">
        <v>0.58819444444444446</v>
      </c>
      <c r="V98" s="666">
        <v>5</v>
      </c>
      <c r="W98" s="90">
        <f t="shared" si="73"/>
        <v>71.000000000000071</v>
      </c>
      <c r="X98" s="213"/>
      <c r="Y98" s="213"/>
      <c r="Z98" s="214"/>
      <c r="AA98" s="214"/>
      <c r="AB98" s="928"/>
      <c r="AC98" s="928"/>
      <c r="AD98" s="666"/>
      <c r="AE98" s="666"/>
      <c r="AF98" s="54">
        <f t="shared" si="61"/>
        <v>-163.87323943662091</v>
      </c>
      <c r="AG98" s="660">
        <f t="shared" si="62"/>
        <v>0.88167997152590549</v>
      </c>
      <c r="AH98" s="927"/>
    </row>
    <row r="99" spans="1:34" ht="19.2" customHeight="1">
      <c r="A99" s="954"/>
      <c r="B99" s="653" t="s">
        <v>105</v>
      </c>
      <c r="C99" s="81"/>
      <c r="D99" s="82" t="s">
        <v>177</v>
      </c>
      <c r="E99" s="83"/>
      <c r="F99" s="284">
        <v>51.44</v>
      </c>
      <c r="G99" s="57">
        <v>1447</v>
      </c>
      <c r="H99" s="207">
        <f t="shared" si="68"/>
        <v>74433.679999999993</v>
      </c>
      <c r="I99" s="666"/>
      <c r="J99" s="46">
        <v>20</v>
      </c>
      <c r="K99" s="44">
        <v>1440</v>
      </c>
      <c r="L99" s="47">
        <v>72</v>
      </c>
      <c r="M99" s="651">
        <v>20</v>
      </c>
      <c r="N99" s="44">
        <f t="shared" si="69"/>
        <v>1240.2857142857129</v>
      </c>
      <c r="O99" s="47">
        <f t="shared" si="70"/>
        <v>62.014285714285641</v>
      </c>
      <c r="P99" s="48">
        <f t="shared" si="71"/>
        <v>0</v>
      </c>
      <c r="Q99" s="49">
        <f t="shared" si="67"/>
        <v>-9.9857142857143586</v>
      </c>
      <c r="R99" s="657">
        <f t="shared" si="72"/>
        <v>0.86130952380952275</v>
      </c>
      <c r="S99" s="943"/>
      <c r="T99" s="89">
        <v>0.59305555555555556</v>
      </c>
      <c r="U99" s="89">
        <v>0.64166666666666672</v>
      </c>
      <c r="V99" s="666">
        <v>7</v>
      </c>
      <c r="W99" s="90">
        <f t="shared" si="73"/>
        <v>70.000000000000071</v>
      </c>
      <c r="X99" s="180"/>
      <c r="Y99" s="180"/>
      <c r="Z99" s="124"/>
      <c r="AA99" s="124"/>
      <c r="AB99" s="928"/>
      <c r="AC99" s="928"/>
      <c r="AD99" s="666"/>
      <c r="AE99" s="666"/>
      <c r="AF99" s="210">
        <f t="shared" si="61"/>
        <v>-199.71428571428714</v>
      </c>
      <c r="AG99" s="211">
        <f t="shared" si="62"/>
        <v>0.86130952380952286</v>
      </c>
      <c r="AH99" s="927"/>
    </row>
    <row r="100" spans="1:34" s="215" customFormat="1" ht="19.2" customHeight="1">
      <c r="A100" s="954"/>
      <c r="B100" s="653" t="s">
        <v>101</v>
      </c>
      <c r="C100" s="55"/>
      <c r="D100" s="42" t="s">
        <v>69</v>
      </c>
      <c r="E100" s="83"/>
      <c r="F100" s="284">
        <v>53.36</v>
      </c>
      <c r="G100" s="57">
        <v>1854.3600000000001</v>
      </c>
      <c r="H100" s="207">
        <f t="shared" si="68"/>
        <v>98948.649600000004</v>
      </c>
      <c r="I100" s="666"/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1356.8487804878043</v>
      </c>
      <c r="O100" s="47">
        <f t="shared" si="70"/>
        <v>71.413093709884436</v>
      </c>
      <c r="P100" s="48">
        <f t="shared" si="71"/>
        <v>0</v>
      </c>
      <c r="Q100" s="49">
        <f t="shared" si="67"/>
        <v>-14.692169448010304</v>
      </c>
      <c r="R100" s="657">
        <f t="shared" si="72"/>
        <v>0.82936967022481922</v>
      </c>
      <c r="S100" s="943"/>
      <c r="T100" s="208">
        <v>0.65694444444444444</v>
      </c>
      <c r="U100" s="208">
        <v>0.71388888888888891</v>
      </c>
      <c r="V100" s="209">
        <v>22</v>
      </c>
      <c r="W100" s="90">
        <f t="shared" si="73"/>
        <v>82.000000000000028</v>
      </c>
      <c r="X100" s="216">
        <v>0.64583333333333337</v>
      </c>
      <c r="Y100" s="216">
        <v>0.65625</v>
      </c>
      <c r="Z100" s="214"/>
      <c r="AA100" s="214"/>
      <c r="AB100" s="928"/>
      <c r="AC100" s="928"/>
      <c r="AD100" s="666"/>
      <c r="AE100" s="666"/>
      <c r="AF100" s="54">
        <f t="shared" si="61"/>
        <v>-279.15121951219567</v>
      </c>
      <c r="AG100" s="660">
        <f t="shared" si="62"/>
        <v>0.82936967022481922</v>
      </c>
      <c r="AH100" s="927"/>
    </row>
    <row r="101" spans="1:34" s="215" customFormat="1" ht="19.2" customHeight="1">
      <c r="A101" s="954"/>
      <c r="B101" s="653" t="s">
        <v>103</v>
      </c>
      <c r="C101" s="55"/>
      <c r="D101" s="82" t="s">
        <v>63</v>
      </c>
      <c r="E101" s="83"/>
      <c r="F101" s="284">
        <v>29.113149847094796</v>
      </c>
      <c r="G101" s="57">
        <v>763.80000000000007</v>
      </c>
      <c r="H101" s="207">
        <f t="shared" si="68"/>
        <v>22236.623853211007</v>
      </c>
      <c r="I101" s="666"/>
      <c r="J101" s="46">
        <v>20</v>
      </c>
      <c r="K101" s="44">
        <v>1385</v>
      </c>
      <c r="L101" s="47">
        <v>69.25</v>
      </c>
      <c r="M101" s="87">
        <v>18</v>
      </c>
      <c r="N101" s="44">
        <f t="shared" si="69"/>
        <v>1238.5945945945939</v>
      </c>
      <c r="O101" s="47">
        <f t="shared" si="70"/>
        <v>68.810810810810779</v>
      </c>
      <c r="P101" s="48">
        <f t="shared" si="71"/>
        <v>-2</v>
      </c>
      <c r="Q101" s="49">
        <f t="shared" si="67"/>
        <v>-0.43918918918922145</v>
      </c>
      <c r="R101" s="657">
        <f t="shared" si="72"/>
        <v>0.99365791784564306</v>
      </c>
      <c r="S101" s="943"/>
      <c r="T101" s="208">
        <v>0.71944444444444444</v>
      </c>
      <c r="U101" s="89">
        <v>0.74513888888888891</v>
      </c>
      <c r="V101" s="209">
        <v>8</v>
      </c>
      <c r="W101" s="90">
        <f t="shared" si="73"/>
        <v>37.000000000000028</v>
      </c>
      <c r="X101" s="217"/>
      <c r="Y101" s="217"/>
      <c r="Z101" s="214"/>
      <c r="AA101" s="214"/>
      <c r="AB101" s="928"/>
      <c r="AC101" s="928"/>
      <c r="AD101" s="666"/>
      <c r="AE101" s="666"/>
      <c r="AF101" s="210">
        <f t="shared" si="61"/>
        <v>-146.4054054054061</v>
      </c>
      <c r="AG101" s="211">
        <f t="shared" si="62"/>
        <v>0.89429212606107866</v>
      </c>
      <c r="AH101" s="927"/>
    </row>
    <row r="102" spans="1:34" s="215" customFormat="1" ht="19.2" customHeight="1">
      <c r="A102" s="954"/>
      <c r="B102" s="65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53"/>
      <c r="J102" s="46"/>
      <c r="K102" s="44"/>
      <c r="L102" s="47"/>
      <c r="M102" s="87"/>
      <c r="N102" s="44"/>
      <c r="O102" s="47"/>
      <c r="P102" s="48"/>
      <c r="Q102" s="49"/>
      <c r="R102" s="657"/>
      <c r="S102" s="94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928"/>
      <c r="AC102" s="928"/>
      <c r="AD102" s="666"/>
      <c r="AE102" s="666"/>
      <c r="AF102" s="54">
        <f t="shared" si="61"/>
        <v>0</v>
      </c>
      <c r="AG102" s="660" t="e">
        <f t="shared" si="62"/>
        <v>#DIV/0!</v>
      </c>
      <c r="AH102" s="927"/>
    </row>
    <row r="103" spans="1:34" s="215" customFormat="1" ht="19.2" customHeight="1">
      <c r="A103" s="954"/>
      <c r="B103" s="65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57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666"/>
      <c r="AE103" s="666"/>
      <c r="AF103" s="54">
        <f t="shared" si="61"/>
        <v>0</v>
      </c>
      <c r="AG103" s="660" t="e">
        <f t="shared" si="62"/>
        <v>#DIV/0!</v>
      </c>
      <c r="AH103" s="927"/>
    </row>
    <row r="104" spans="1:34" s="215" customFormat="1" ht="19.2" customHeight="1">
      <c r="A104" s="954"/>
      <c r="B104" s="65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57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666"/>
      <c r="AE104" s="666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65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57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666"/>
      <c r="AE105" s="666"/>
      <c r="AF105" s="54">
        <f t="shared" si="61"/>
        <v>0</v>
      </c>
      <c r="AG105" s="66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57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666"/>
      <c r="AE106" s="666"/>
      <c r="AF106" s="54">
        <f t="shared" si="61"/>
        <v>0</v>
      </c>
      <c r="AG106" s="66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6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666"/>
      <c r="AE107" s="666"/>
      <c r="AF107" s="214"/>
      <c r="AG107" s="660"/>
      <c r="AH107" s="927"/>
    </row>
    <row r="108" spans="1:34" ht="19.2" customHeight="1">
      <c r="A108" s="954"/>
      <c r="B108" s="110">
        <v>0</v>
      </c>
      <c r="C108" s="100" t="s">
        <v>726</v>
      </c>
      <c r="D108" s="924" t="s">
        <v>327</v>
      </c>
      <c r="E108" s="924"/>
      <c r="F108" s="285"/>
      <c r="G108" s="101"/>
      <c r="H108" s="102"/>
      <c r="I108" s="103"/>
      <c r="J108" s="101">
        <v>18.833333333333332</v>
      </c>
      <c r="K108" s="101">
        <v>1436</v>
      </c>
      <c r="L108" s="104">
        <v>76.685367933723199</v>
      </c>
      <c r="M108" s="101">
        <f t="shared" ref="M108:O108" si="74">AVERAGE(M96:M107)</f>
        <v>18.5</v>
      </c>
      <c r="N108" s="101">
        <f t="shared" si="74"/>
        <v>1253.1706528597301</v>
      </c>
      <c r="O108" s="104">
        <f t="shared" si="74"/>
        <v>67.85259010195854</v>
      </c>
      <c r="P108" s="54">
        <f t="shared" ref="P108:P116" si="75">M108-J108</f>
        <v>-0.33333333333333215</v>
      </c>
      <c r="Q108" s="88">
        <f t="shared" ref="Q108:Q116" si="76">O108-L108</f>
        <v>-8.832777831764659</v>
      </c>
      <c r="R108" s="105">
        <f t="shared" ref="R108:R116" si="77">O108/L108</f>
        <v>0.88481795067608526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1"/>
        <v>-182.82934714026987</v>
      </c>
      <c r="AG108" s="660">
        <f t="shared" si="62"/>
        <v>0.87268151313351683</v>
      </c>
      <c r="AH108" s="927"/>
    </row>
    <row r="109" spans="1:34" ht="19.2" customHeight="1">
      <c r="A109" s="945" t="s">
        <v>1056</v>
      </c>
      <c r="B109" s="653" t="s">
        <v>104</v>
      </c>
      <c r="C109" s="663"/>
      <c r="D109" s="320" t="s">
        <v>176</v>
      </c>
      <c r="E109" s="43"/>
      <c r="F109" s="273">
        <v>29.965493443754308</v>
      </c>
      <c r="G109" s="44">
        <v>1691</v>
      </c>
      <c r="H109" s="45">
        <f t="shared" ref="H109:H119" si="78">F109*G109</f>
        <v>50671.649413388535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6" si="79">G109/W109*60</f>
        <v>1127.3333333333333</v>
      </c>
      <c r="O109" s="47">
        <f t="shared" ref="O109:O116" si="80">N109/M109</f>
        <v>62.629629629629626</v>
      </c>
      <c r="P109" s="48">
        <f t="shared" si="75"/>
        <v>0</v>
      </c>
      <c r="Q109" s="49">
        <f t="shared" si="76"/>
        <v>-4.0370370370370452</v>
      </c>
      <c r="R109" s="657">
        <f t="shared" si="77"/>
        <v>0.9394444444444443</v>
      </c>
      <c r="S109" s="948">
        <f>R121</f>
        <v>0.95025590604681687</v>
      </c>
      <c r="T109" s="223">
        <v>0.5</v>
      </c>
      <c r="U109" s="223">
        <v>0.5625</v>
      </c>
      <c r="V109" s="224">
        <v>5</v>
      </c>
      <c r="W109" s="650">
        <f t="shared" si="73"/>
        <v>90</v>
      </c>
      <c r="X109" s="53"/>
      <c r="Y109" s="53"/>
      <c r="Z109" s="54"/>
      <c r="AA109" s="54"/>
      <c r="AB109" s="928"/>
      <c r="AC109" s="928"/>
      <c r="AD109" s="666"/>
      <c r="AE109" s="666"/>
      <c r="AF109" s="48">
        <f t="shared" si="61"/>
        <v>-72.666666666666742</v>
      </c>
      <c r="AG109" s="125">
        <f t="shared" si="62"/>
        <v>0.93944444444444442</v>
      </c>
      <c r="AH109" s="927">
        <f>AG121</f>
        <v>0.94311246412530003</v>
      </c>
    </row>
    <row r="110" spans="1:34" ht="19.2" customHeight="1">
      <c r="A110" s="946"/>
      <c r="B110" s="653" t="s">
        <v>104</v>
      </c>
      <c r="C110" s="175"/>
      <c r="D110" s="42" t="s">
        <v>175</v>
      </c>
      <c r="E110" s="177"/>
      <c r="F110" s="273">
        <v>30.13</v>
      </c>
      <c r="G110" s="174">
        <v>1447.6</v>
      </c>
      <c r="H110" s="45">
        <f t="shared" si="78"/>
        <v>43616.187999999995</v>
      </c>
      <c r="I110" s="653"/>
      <c r="J110" s="46">
        <v>18</v>
      </c>
      <c r="K110" s="44">
        <v>1200</v>
      </c>
      <c r="L110" s="47">
        <v>66.666666666666671</v>
      </c>
      <c r="M110" s="651">
        <v>18</v>
      </c>
      <c r="N110" s="44">
        <f t="shared" si="79"/>
        <v>1173.7297297297287</v>
      </c>
      <c r="O110" s="47">
        <f t="shared" si="80"/>
        <v>65.207207207207148</v>
      </c>
      <c r="P110" s="48">
        <f t="shared" si="75"/>
        <v>0</v>
      </c>
      <c r="Q110" s="49">
        <f t="shared" si="76"/>
        <v>-1.4594594594595236</v>
      </c>
      <c r="R110" s="657">
        <f t="shared" si="77"/>
        <v>0.97810810810810711</v>
      </c>
      <c r="S110" s="934"/>
      <c r="T110" s="223">
        <v>0.56666666666666665</v>
      </c>
      <c r="U110" s="223">
        <v>0.61805555555555558</v>
      </c>
      <c r="V110" s="224">
        <v>6</v>
      </c>
      <c r="W110" s="650">
        <f t="shared" si="73"/>
        <v>74.000000000000057</v>
      </c>
      <c r="X110" s="188"/>
      <c r="Y110" s="188"/>
      <c r="Z110" s="54"/>
      <c r="AA110" s="54"/>
      <c r="AB110" s="928"/>
      <c r="AC110" s="928"/>
      <c r="AD110" s="666"/>
      <c r="AE110" s="666"/>
      <c r="AF110" s="48">
        <f t="shared" si="61"/>
        <v>-26.27027027027134</v>
      </c>
      <c r="AG110" s="125">
        <f t="shared" si="62"/>
        <v>0.97810810810810722</v>
      </c>
      <c r="AH110" s="927"/>
    </row>
    <row r="111" spans="1:34" ht="19.2" customHeight="1">
      <c r="A111" s="946"/>
      <c r="B111" s="653" t="s">
        <v>104</v>
      </c>
      <c r="C111" s="175"/>
      <c r="D111" s="176" t="s">
        <v>88</v>
      </c>
      <c r="E111" s="177"/>
      <c r="F111" s="273">
        <v>34.229999999999997</v>
      </c>
      <c r="G111" s="57">
        <v>1291.8499999999999</v>
      </c>
      <c r="H111" s="45">
        <f t="shared" si="78"/>
        <v>44220.025499999996</v>
      </c>
      <c r="I111" s="666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2214.5999999999976</v>
      </c>
      <c r="O111" s="47">
        <f t="shared" si="80"/>
        <v>170.35384615384598</v>
      </c>
      <c r="P111" s="48">
        <f t="shared" si="75"/>
        <v>0</v>
      </c>
      <c r="Q111" s="49">
        <f t="shared" si="76"/>
        <v>-2.7230769230770875</v>
      </c>
      <c r="R111" s="657">
        <f t="shared" si="77"/>
        <v>0.98426666666666573</v>
      </c>
      <c r="S111" s="934"/>
      <c r="T111" s="223">
        <v>0.6333333333333333</v>
      </c>
      <c r="U111" s="223">
        <v>0.65763888888888888</v>
      </c>
      <c r="V111" s="224">
        <v>22</v>
      </c>
      <c r="W111" s="650">
        <f t="shared" si="73"/>
        <v>35.000000000000036</v>
      </c>
      <c r="X111" s="53">
        <v>0.62222222222222223</v>
      </c>
      <c r="Y111" s="53">
        <v>0.63194444444444442</v>
      </c>
      <c r="Z111" s="54"/>
      <c r="AA111" s="54"/>
      <c r="AB111" s="928"/>
      <c r="AC111" s="928"/>
      <c r="AD111" s="666"/>
      <c r="AE111" s="666">
        <v>1</v>
      </c>
      <c r="AF111" s="48">
        <f t="shared" si="61"/>
        <v>-35.400000000002365</v>
      </c>
      <c r="AG111" s="125">
        <f t="shared" si="62"/>
        <v>0.98426666666666562</v>
      </c>
      <c r="AH111" s="927"/>
    </row>
    <row r="112" spans="1:34" ht="19.2" customHeight="1">
      <c r="A112" s="946"/>
      <c r="B112" s="653" t="s">
        <v>104</v>
      </c>
      <c r="C112" s="175"/>
      <c r="D112" s="176" t="s">
        <v>89</v>
      </c>
      <c r="E112" s="83"/>
      <c r="F112" s="273">
        <v>35.83</v>
      </c>
      <c r="G112" s="57">
        <v>1916.6</v>
      </c>
      <c r="H112" s="45">
        <f t="shared" si="78"/>
        <v>68671.777999999991</v>
      </c>
      <c r="I112" s="666">
        <v>1</v>
      </c>
      <c r="J112" s="46">
        <v>11</v>
      </c>
      <c r="K112" s="44">
        <v>2250</v>
      </c>
      <c r="L112" s="47">
        <v>204.54545454545453</v>
      </c>
      <c r="M112" s="651">
        <v>11</v>
      </c>
      <c r="N112" s="44">
        <f t="shared" si="79"/>
        <v>2211.4615384615395</v>
      </c>
      <c r="O112" s="47">
        <f t="shared" si="80"/>
        <v>201.04195804195814</v>
      </c>
      <c r="P112" s="48">
        <f t="shared" si="75"/>
        <v>0</v>
      </c>
      <c r="Q112" s="49">
        <f t="shared" si="76"/>
        <v>-3.5034965034963932</v>
      </c>
      <c r="R112" s="657">
        <f t="shared" si="77"/>
        <v>0.98287179487179543</v>
      </c>
      <c r="S112" s="934"/>
      <c r="T112" s="223">
        <v>0.66249999999999998</v>
      </c>
      <c r="U112" s="223">
        <v>0.69861111111111107</v>
      </c>
      <c r="V112" s="224">
        <v>7</v>
      </c>
      <c r="W112" s="650">
        <f t="shared" si="73"/>
        <v>51.999999999999972</v>
      </c>
      <c r="X112" s="213"/>
      <c r="Y112" s="213"/>
      <c r="Z112" s="54"/>
      <c r="AA112" s="54"/>
      <c r="AB112" s="928"/>
      <c r="AC112" s="928"/>
      <c r="AD112" s="666">
        <v>1</v>
      </c>
      <c r="AE112" s="666"/>
      <c r="AF112" s="48">
        <f t="shared" si="61"/>
        <v>-38.538461538460524</v>
      </c>
      <c r="AG112" s="125">
        <f t="shared" si="62"/>
        <v>0.98287179487179532</v>
      </c>
      <c r="AH112" s="927"/>
    </row>
    <row r="113" spans="1:34" s="215" customFormat="1" ht="19.2" customHeight="1">
      <c r="A113" s="946"/>
      <c r="B113" s="653" t="s">
        <v>105</v>
      </c>
      <c r="C113" s="175"/>
      <c r="D113" s="176" t="s">
        <v>162</v>
      </c>
      <c r="E113" s="83"/>
      <c r="F113" s="273">
        <v>51.06</v>
      </c>
      <c r="G113" s="57">
        <v>1633</v>
      </c>
      <c r="H113" s="45">
        <f t="shared" si="78"/>
        <v>83380.98000000001</v>
      </c>
      <c r="I113" s="666"/>
      <c r="J113" s="46">
        <v>16</v>
      </c>
      <c r="K113" s="44">
        <v>1500</v>
      </c>
      <c r="L113" s="47">
        <v>93.75</v>
      </c>
      <c r="M113" s="656">
        <v>16</v>
      </c>
      <c r="N113" s="44">
        <f t="shared" si="79"/>
        <v>1360.8333333333323</v>
      </c>
      <c r="O113" s="47">
        <f t="shared" si="80"/>
        <v>85.052083333333272</v>
      </c>
      <c r="P113" s="48">
        <f t="shared" si="75"/>
        <v>0</v>
      </c>
      <c r="Q113" s="49">
        <f t="shared" si="76"/>
        <v>-8.6979166666667282</v>
      </c>
      <c r="R113" s="657">
        <f t="shared" si="77"/>
        <v>0.9072222222222216</v>
      </c>
      <c r="S113" s="934"/>
      <c r="T113" s="223">
        <v>0.73819444444444438</v>
      </c>
      <c r="U113" s="223">
        <v>0.78819444444444442</v>
      </c>
      <c r="V113" s="224">
        <v>4</v>
      </c>
      <c r="W113" s="650">
        <f t="shared" si="73"/>
        <v>72.000000000000057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-139.16666666666765</v>
      </c>
      <c r="AG113" s="125">
        <f t="shared" si="62"/>
        <v>0.9072222222222216</v>
      </c>
      <c r="AH113" s="927"/>
    </row>
    <row r="114" spans="1:34" s="215" customFormat="1" ht="19.2" customHeight="1">
      <c r="A114" s="946"/>
      <c r="B114" s="653" t="s">
        <v>105</v>
      </c>
      <c r="C114" s="175"/>
      <c r="D114" s="82" t="s">
        <v>76</v>
      </c>
      <c r="E114" s="43"/>
      <c r="F114" s="273">
        <v>55.56</v>
      </c>
      <c r="G114" s="44">
        <v>1229</v>
      </c>
      <c r="H114" s="45">
        <f t="shared" si="78"/>
        <v>68283.240000000005</v>
      </c>
      <c r="I114" s="666"/>
      <c r="J114" s="46">
        <v>16</v>
      </c>
      <c r="K114" s="44">
        <v>1440</v>
      </c>
      <c r="L114" s="47">
        <v>90</v>
      </c>
      <c r="M114" s="656">
        <v>16</v>
      </c>
      <c r="N114" s="44">
        <f t="shared" si="79"/>
        <v>1365.5555555555561</v>
      </c>
      <c r="O114" s="47">
        <f t="shared" si="80"/>
        <v>85.347222222222257</v>
      </c>
      <c r="P114" s="48">
        <f t="shared" si="75"/>
        <v>0</v>
      </c>
      <c r="Q114" s="49">
        <f t="shared" si="76"/>
        <v>-4.652777777777743</v>
      </c>
      <c r="R114" s="657">
        <f t="shared" si="77"/>
        <v>0.94830246913580285</v>
      </c>
      <c r="S114" s="934"/>
      <c r="T114" s="223">
        <v>0.79236111111111107</v>
      </c>
      <c r="U114" s="223">
        <v>0.82986111111111105</v>
      </c>
      <c r="V114" s="224">
        <v>6</v>
      </c>
      <c r="W114" s="650">
        <f t="shared" si="73"/>
        <v>53.999999999999972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-74.444444444443889</v>
      </c>
      <c r="AG114" s="125">
        <f t="shared" si="62"/>
        <v>0.94830246913580285</v>
      </c>
      <c r="AH114" s="927"/>
    </row>
    <row r="115" spans="1:34" s="215" customFormat="1" ht="19.2" customHeight="1">
      <c r="A115" s="946"/>
      <c r="B115" s="653" t="s">
        <v>105</v>
      </c>
      <c r="C115" s="175"/>
      <c r="D115" s="82" t="s">
        <v>474</v>
      </c>
      <c r="E115" s="83"/>
      <c r="F115" s="273">
        <v>58.17</v>
      </c>
      <c r="G115" s="226">
        <v>1852</v>
      </c>
      <c r="H115" s="45">
        <f t="shared" si="78"/>
        <v>107730.84</v>
      </c>
      <c r="I115" s="666"/>
      <c r="J115" s="46">
        <v>15</v>
      </c>
      <c r="K115" s="44">
        <v>1440</v>
      </c>
      <c r="L115" s="47">
        <v>96</v>
      </c>
      <c r="M115" s="656">
        <v>15</v>
      </c>
      <c r="N115" s="44">
        <f t="shared" si="79"/>
        <v>1355.1219512195119</v>
      </c>
      <c r="O115" s="47">
        <f t="shared" si="80"/>
        <v>90.34146341463412</v>
      </c>
      <c r="P115" s="48">
        <f t="shared" si="75"/>
        <v>0</v>
      </c>
      <c r="Q115" s="49">
        <f t="shared" si="76"/>
        <v>-5.65853658536588</v>
      </c>
      <c r="R115" s="657">
        <f t="shared" si="77"/>
        <v>0.94105691056910545</v>
      </c>
      <c r="S115" s="934"/>
      <c r="T115" s="223">
        <v>0.84513888888888877</v>
      </c>
      <c r="U115" s="223">
        <v>0.90208333333333324</v>
      </c>
      <c r="V115" s="224">
        <v>22</v>
      </c>
      <c r="W115" s="650">
        <f t="shared" si="73"/>
        <v>82.000000000000028</v>
      </c>
      <c r="X115" s="213">
        <v>0.83472222222222225</v>
      </c>
      <c r="Y115" s="213">
        <v>0.84444444444444444</v>
      </c>
      <c r="Z115" s="214"/>
      <c r="AA115" s="214"/>
      <c r="AB115" s="928"/>
      <c r="AC115" s="928"/>
      <c r="AD115" s="218"/>
      <c r="AE115" s="218"/>
      <c r="AF115" s="48">
        <f t="shared" si="61"/>
        <v>-84.878048780488143</v>
      </c>
      <c r="AG115" s="125">
        <f t="shared" si="62"/>
        <v>0.94105691056910545</v>
      </c>
      <c r="AH115" s="927"/>
    </row>
    <row r="116" spans="1:34" s="215" customFormat="1" ht="19.2" customHeight="1">
      <c r="A116" s="946"/>
      <c r="B116" s="653" t="s">
        <v>105</v>
      </c>
      <c r="C116" s="55"/>
      <c r="D116" s="82" t="s">
        <v>182</v>
      </c>
      <c r="E116" s="83"/>
      <c r="F116" s="273">
        <v>54.5</v>
      </c>
      <c r="G116" s="226">
        <v>970</v>
      </c>
      <c r="H116" s="45">
        <f t="shared" si="78"/>
        <v>52865</v>
      </c>
      <c r="I116" s="666"/>
      <c r="J116" s="46">
        <v>21</v>
      </c>
      <c r="K116" s="44">
        <v>1440</v>
      </c>
      <c r="L116" s="47">
        <v>68.571428571428569</v>
      </c>
      <c r="M116" s="656">
        <v>21</v>
      </c>
      <c r="N116" s="44">
        <f t="shared" si="79"/>
        <v>1187.7551020408168</v>
      </c>
      <c r="O116" s="47">
        <f t="shared" si="80"/>
        <v>56.559766763848422</v>
      </c>
      <c r="P116" s="48">
        <f t="shared" si="75"/>
        <v>0</v>
      </c>
      <c r="Q116" s="49">
        <f t="shared" si="76"/>
        <v>-12.011661807580147</v>
      </c>
      <c r="R116" s="657">
        <f t="shared" si="77"/>
        <v>0.82482993197278953</v>
      </c>
      <c r="S116" s="934"/>
      <c r="T116" s="223">
        <v>0.90694444444444433</v>
      </c>
      <c r="U116" s="223">
        <v>0.9409722222222221</v>
      </c>
      <c r="V116" s="224">
        <v>7</v>
      </c>
      <c r="W116" s="650">
        <f t="shared" si="73"/>
        <v>48.999999999999986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-252.24489795918316</v>
      </c>
      <c r="AG116" s="125">
        <f t="shared" si="62"/>
        <v>0.82482993197278942</v>
      </c>
      <c r="AH116" s="927"/>
    </row>
    <row r="117" spans="1:34" s="215" customFormat="1" ht="19.2" customHeight="1">
      <c r="A117" s="946"/>
      <c r="B117" s="65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66"/>
      <c r="J117" s="46"/>
      <c r="K117" s="44"/>
      <c r="L117" s="47"/>
      <c r="M117" s="656"/>
      <c r="N117" s="44"/>
      <c r="O117" s="47"/>
      <c r="P117" s="48"/>
      <c r="Q117" s="49"/>
      <c r="R117" s="657"/>
      <c r="S117" s="934"/>
      <c r="T117" s="223"/>
      <c r="U117" s="223"/>
      <c r="V117" s="224"/>
      <c r="W117" s="650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65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66"/>
      <c r="J118" s="46"/>
      <c r="K118" s="44"/>
      <c r="L118" s="47"/>
      <c r="M118" s="656"/>
      <c r="N118" s="44"/>
      <c r="O118" s="47"/>
      <c r="P118" s="48"/>
      <c r="Q118" s="49"/>
      <c r="R118" s="657"/>
      <c r="S118" s="934"/>
      <c r="T118" s="223"/>
      <c r="U118" s="223"/>
      <c r="V118" s="224"/>
      <c r="W118" s="650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65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66"/>
      <c r="J119" s="46"/>
      <c r="K119" s="44"/>
      <c r="L119" s="47"/>
      <c r="M119" s="656"/>
      <c r="N119" s="44"/>
      <c r="O119" s="47"/>
      <c r="P119" s="48"/>
      <c r="Q119" s="49"/>
      <c r="R119" s="657"/>
      <c r="S119" s="934"/>
      <c r="T119" s="223"/>
      <c r="U119" s="223"/>
      <c r="V119" s="224"/>
      <c r="W119" s="650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65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66"/>
      <c r="J120" s="178"/>
      <c r="K120" s="228"/>
      <c r="L120" s="47"/>
      <c r="M120" s="656"/>
      <c r="N120" s="179"/>
      <c r="O120" s="221"/>
      <c r="P120" s="165"/>
      <c r="Q120" s="49"/>
      <c r="R120" s="657"/>
      <c r="S120" s="934"/>
      <c r="T120" s="223"/>
      <c r="U120" s="223"/>
      <c r="V120" s="224"/>
      <c r="W120" s="650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254</v>
      </c>
      <c r="D121" s="229" t="s">
        <v>327</v>
      </c>
      <c r="E121" s="230"/>
      <c r="F121" s="282"/>
      <c r="G121" s="231"/>
      <c r="H121" s="232"/>
      <c r="I121" s="233"/>
      <c r="J121" s="199">
        <v>16</v>
      </c>
      <c r="K121" s="199">
        <v>1590</v>
      </c>
      <c r="L121" s="200">
        <v>107.40964244089244</v>
      </c>
      <c r="M121" s="199">
        <f t="shared" ref="M121:O121" si="81">AVERAGE(M109:M120)</f>
        <v>16</v>
      </c>
      <c r="N121" s="199">
        <f t="shared" si="81"/>
        <v>1499.5488179592271</v>
      </c>
      <c r="O121" s="200">
        <f t="shared" si="81"/>
        <v>102.06664709583488</v>
      </c>
      <c r="P121" s="48">
        <f t="shared" ref="P121:P130" si="82">M121-J121</f>
        <v>0</v>
      </c>
      <c r="Q121" s="49">
        <f t="shared" ref="Q121:Q130" si="83">O121-L121</f>
        <v>-5.3429953450575596</v>
      </c>
      <c r="R121" s="172">
        <f t="shared" ref="R121:R130" si="84">O121/L121</f>
        <v>0.95025590604681687</v>
      </c>
      <c r="S121" s="942"/>
      <c r="T121" s="50"/>
      <c r="U121" s="50"/>
      <c r="V121" s="44"/>
      <c r="W121" s="65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1</v>
      </c>
      <c r="AE121" s="107">
        <f>SUM(AE109:AE120)</f>
        <v>1</v>
      </c>
      <c r="AF121" s="48">
        <f>N121-K121</f>
        <v>-90.451182040772892</v>
      </c>
      <c r="AG121" s="125">
        <f>N121/K121</f>
        <v>0.94311246412530003</v>
      </c>
      <c r="AH121" s="927"/>
    </row>
    <row r="122" spans="1:34" ht="19.2" customHeight="1">
      <c r="A122" s="949" t="s">
        <v>255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1737</v>
      </c>
      <c r="H122" s="45">
        <f t="shared" ref="H122:H132" si="85">F122*G122</f>
        <v>101909.79000000001</v>
      </c>
      <c r="I122" s="653"/>
      <c r="J122" s="46">
        <v>19</v>
      </c>
      <c r="K122" s="44">
        <v>1440</v>
      </c>
      <c r="L122" s="47">
        <v>75.78947368421052</v>
      </c>
      <c r="M122" s="651">
        <v>19</v>
      </c>
      <c r="N122" s="174">
        <f t="shared" ref="N122:N130" si="86">G122/W122*60</f>
        <v>1353.5064935064929</v>
      </c>
      <c r="O122" s="234">
        <f t="shared" ref="O122:O130" si="87">N122/M122</f>
        <v>71.237183868762784</v>
      </c>
      <c r="P122" s="108">
        <f t="shared" si="82"/>
        <v>0</v>
      </c>
      <c r="Q122" s="182">
        <f t="shared" si="83"/>
        <v>-4.552289815447736</v>
      </c>
      <c r="R122" s="109">
        <f t="shared" si="84"/>
        <v>0.93993506493506462</v>
      </c>
      <c r="S122" s="943">
        <f>R134</f>
        <v>0.9211411253140791</v>
      </c>
      <c r="T122" s="50">
        <v>0.5</v>
      </c>
      <c r="U122" s="50">
        <v>0.55347222222222225</v>
      </c>
      <c r="V122" s="224">
        <v>5</v>
      </c>
      <c r="W122" s="650">
        <f t="shared" si="73"/>
        <v>77.000000000000043</v>
      </c>
      <c r="X122" s="53"/>
      <c r="Y122" s="53"/>
      <c r="Z122" s="54"/>
      <c r="AA122" s="54"/>
      <c r="AB122" s="928"/>
      <c r="AC122" s="928"/>
      <c r="AD122" s="666"/>
      <c r="AE122" s="666"/>
      <c r="AF122" s="48">
        <f t="shared" si="61"/>
        <v>-86.493506493507084</v>
      </c>
      <c r="AG122" s="657">
        <f t="shared" si="62"/>
        <v>0.93993506493506451</v>
      </c>
      <c r="AH122" s="942">
        <f>AG134</f>
        <v>0.92210263371649304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2174</v>
      </c>
      <c r="H123" s="45">
        <f t="shared" si="85"/>
        <v>129396.48000000001</v>
      </c>
      <c r="I123" s="666"/>
      <c r="J123" s="46">
        <v>21</v>
      </c>
      <c r="K123" s="44">
        <v>1385</v>
      </c>
      <c r="L123" s="47">
        <v>65.952380952380949</v>
      </c>
      <c r="M123" s="656">
        <v>21</v>
      </c>
      <c r="N123" s="57">
        <f t="shared" si="86"/>
        <v>1304.4000000000003</v>
      </c>
      <c r="O123" s="86">
        <f t="shared" si="87"/>
        <v>62.114285714285728</v>
      </c>
      <c r="P123" s="54">
        <f t="shared" si="82"/>
        <v>0</v>
      </c>
      <c r="Q123" s="88">
        <f t="shared" si="83"/>
        <v>-3.8380952380952209</v>
      </c>
      <c r="R123" s="660">
        <f t="shared" si="84"/>
        <v>0.94180505415162485</v>
      </c>
      <c r="S123" s="943"/>
      <c r="T123" s="50">
        <v>0.56874999999999998</v>
      </c>
      <c r="U123" s="50">
        <v>0.6381944444444444</v>
      </c>
      <c r="V123" s="224">
        <v>22</v>
      </c>
      <c r="W123" s="650">
        <f t="shared" si="73"/>
        <v>99.999999999999972</v>
      </c>
      <c r="X123" s="53">
        <v>0.55833333333333335</v>
      </c>
      <c r="Y123" s="53">
        <v>0.56805555555555554</v>
      </c>
      <c r="Z123" s="54"/>
      <c r="AA123" s="54"/>
      <c r="AB123" s="928"/>
      <c r="AC123" s="928"/>
      <c r="AD123" s="666"/>
      <c r="AE123" s="666"/>
      <c r="AF123" s="48">
        <f t="shared" si="61"/>
        <v>-80.599999999999682</v>
      </c>
      <c r="AG123" s="657">
        <f t="shared" si="62"/>
        <v>0.94180505415162474</v>
      </c>
      <c r="AH123" s="943"/>
    </row>
    <row r="124" spans="1:34" ht="19.2" customHeight="1">
      <c r="A124" s="94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1007.3</v>
      </c>
      <c r="H124" s="45">
        <f t="shared" si="85"/>
        <v>77904.581999999995</v>
      </c>
      <c r="I124" s="235"/>
      <c r="J124" s="46">
        <v>18</v>
      </c>
      <c r="K124" s="44">
        <v>1440</v>
      </c>
      <c r="L124" s="47">
        <v>80</v>
      </c>
      <c r="M124" s="651">
        <v>18</v>
      </c>
      <c r="N124" s="174">
        <f t="shared" si="86"/>
        <v>1343.0666666666666</v>
      </c>
      <c r="O124" s="234">
        <f t="shared" si="87"/>
        <v>74.614814814814807</v>
      </c>
      <c r="P124" s="108">
        <f t="shared" si="82"/>
        <v>0</v>
      </c>
      <c r="Q124" s="182">
        <f t="shared" si="83"/>
        <v>-5.3851851851851933</v>
      </c>
      <c r="R124" s="109">
        <f t="shared" si="84"/>
        <v>0.93268518518518506</v>
      </c>
      <c r="S124" s="950"/>
      <c r="T124" s="50">
        <v>0.64305555555555549</v>
      </c>
      <c r="U124" s="50">
        <v>0.67430555555555549</v>
      </c>
      <c r="V124" s="224">
        <v>7</v>
      </c>
      <c r="W124" s="650">
        <f t="shared" si="73"/>
        <v>45</v>
      </c>
      <c r="X124" s="188"/>
      <c r="Y124" s="188"/>
      <c r="Z124" s="54"/>
      <c r="AA124" s="54"/>
      <c r="AB124" s="928"/>
      <c r="AC124" s="928"/>
      <c r="AD124" s="666"/>
      <c r="AE124" s="666"/>
      <c r="AF124" s="108">
        <f t="shared" si="61"/>
        <v>-96.933333333333394</v>
      </c>
      <c r="AG124" s="109">
        <f t="shared" si="62"/>
        <v>0.93268518518518517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1457</v>
      </c>
      <c r="H125" s="45">
        <f t="shared" si="85"/>
        <v>82743.03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6"/>
        <v>1457.0000000000014</v>
      </c>
      <c r="O125" s="234">
        <f t="shared" si="87"/>
        <v>80.944444444444514</v>
      </c>
      <c r="P125" s="108">
        <f t="shared" si="82"/>
        <v>0</v>
      </c>
      <c r="Q125" s="182">
        <f t="shared" si="83"/>
        <v>-9.9444444444443718</v>
      </c>
      <c r="R125" s="109">
        <f t="shared" si="84"/>
        <v>0.89058679706601551</v>
      </c>
      <c r="S125" s="950"/>
      <c r="T125" s="50">
        <v>0.71458333333333324</v>
      </c>
      <c r="U125" s="50">
        <v>0.75624999999999987</v>
      </c>
      <c r="V125" s="224">
        <v>5</v>
      </c>
      <c r="W125" s="650">
        <f t="shared" si="73"/>
        <v>59.999999999999943</v>
      </c>
      <c r="X125" s="64"/>
      <c r="Y125" s="64"/>
      <c r="Z125" s="54"/>
      <c r="AA125" s="54"/>
      <c r="AB125" s="928"/>
      <c r="AC125" s="928"/>
      <c r="AD125" s="666"/>
      <c r="AE125" s="666"/>
      <c r="AF125" s="48">
        <f t="shared" si="61"/>
        <v>-178.99999999999864</v>
      </c>
      <c r="AG125" s="657">
        <f t="shared" si="62"/>
        <v>0.89058679706601551</v>
      </c>
      <c r="AH125" s="944"/>
    </row>
    <row r="126" spans="1:34" ht="19.2" customHeight="1">
      <c r="A126" s="949"/>
      <c r="B126" s="130" t="s">
        <v>105</v>
      </c>
      <c r="C126" s="666"/>
      <c r="D126" s="321" t="s">
        <v>80</v>
      </c>
      <c r="E126" s="177"/>
      <c r="F126" s="273">
        <v>56.87</v>
      </c>
      <c r="G126" s="57">
        <v>1173</v>
      </c>
      <c r="H126" s="45">
        <f t="shared" si="85"/>
        <v>66708.509999999995</v>
      </c>
      <c r="I126" s="666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6"/>
        <v>1466.2500000000005</v>
      </c>
      <c r="O126" s="86">
        <f t="shared" si="87"/>
        <v>81.458333333333357</v>
      </c>
      <c r="P126" s="54">
        <f t="shared" si="82"/>
        <v>0</v>
      </c>
      <c r="Q126" s="88">
        <f t="shared" si="83"/>
        <v>-9.4305555555555287</v>
      </c>
      <c r="R126" s="660">
        <f t="shared" si="84"/>
        <v>0.89624083129584386</v>
      </c>
      <c r="S126" s="950"/>
      <c r="T126" s="50">
        <v>0.76111111111111096</v>
      </c>
      <c r="U126" s="50">
        <v>0.79444444444444429</v>
      </c>
      <c r="V126" s="224">
        <v>7</v>
      </c>
      <c r="W126" s="650">
        <f t="shared" si="73"/>
        <v>47.999999999999986</v>
      </c>
      <c r="X126" s="64"/>
      <c r="Y126" s="64"/>
      <c r="Z126" s="54"/>
      <c r="AA126" s="54"/>
      <c r="AB126" s="928"/>
      <c r="AC126" s="928"/>
      <c r="AD126" s="666"/>
      <c r="AE126" s="666"/>
      <c r="AF126" s="108">
        <f t="shared" si="61"/>
        <v>-169.74999999999955</v>
      </c>
      <c r="AG126" s="109">
        <f t="shared" si="62"/>
        <v>0.89624083129584375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1425</v>
      </c>
      <c r="H127" s="45">
        <f t="shared" si="85"/>
        <v>67830</v>
      </c>
      <c r="I127" s="218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6"/>
        <v>1357.1428571428585</v>
      </c>
      <c r="O127" s="86">
        <f t="shared" si="87"/>
        <v>71.428571428571502</v>
      </c>
      <c r="P127" s="54">
        <f t="shared" si="82"/>
        <v>0</v>
      </c>
      <c r="Q127" s="88">
        <f t="shared" si="83"/>
        <v>-4.3609022556390187</v>
      </c>
      <c r="R127" s="660">
        <f t="shared" si="84"/>
        <v>0.94246031746031855</v>
      </c>
      <c r="S127" s="950"/>
      <c r="T127" s="50">
        <v>0.80972222222222201</v>
      </c>
      <c r="U127" s="50">
        <v>0.85347222222222197</v>
      </c>
      <c r="V127" s="653">
        <v>22</v>
      </c>
      <c r="W127" s="650">
        <f t="shared" si="73"/>
        <v>62.999999999999936</v>
      </c>
      <c r="X127" s="64">
        <v>0.79861111111111116</v>
      </c>
      <c r="Y127" s="64">
        <v>0.80902777777777779</v>
      </c>
      <c r="Z127" s="54"/>
      <c r="AA127" s="54"/>
      <c r="AB127" s="928"/>
      <c r="AC127" s="928"/>
      <c r="AD127" s="666"/>
      <c r="AE127" s="666"/>
      <c r="AF127" s="108">
        <f t="shared" si="61"/>
        <v>-82.857142857141525</v>
      </c>
      <c r="AG127" s="109">
        <f t="shared" si="62"/>
        <v>0.94246031746031833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1327</v>
      </c>
      <c r="H128" s="45">
        <f t="shared" si="85"/>
        <v>67239.09</v>
      </c>
      <c r="I128" s="66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1421.7857142857154</v>
      </c>
      <c r="O128" s="86">
        <f t="shared" si="87"/>
        <v>78.988095238095298</v>
      </c>
      <c r="P128" s="54">
        <f t="shared" si="82"/>
        <v>0</v>
      </c>
      <c r="Q128" s="88">
        <f t="shared" si="83"/>
        <v>-4.345238095238031</v>
      </c>
      <c r="R128" s="660">
        <f t="shared" si="84"/>
        <v>0.94785714285714362</v>
      </c>
      <c r="S128" s="950"/>
      <c r="T128" s="50">
        <v>0.85833333333333306</v>
      </c>
      <c r="U128" s="50">
        <v>0.89722222222222192</v>
      </c>
      <c r="V128" s="653">
        <v>7</v>
      </c>
      <c r="W128" s="650">
        <f t="shared" si="73"/>
        <v>55.999999999999957</v>
      </c>
      <c r="X128" s="64"/>
      <c r="Y128" s="64"/>
      <c r="Z128" s="54"/>
      <c r="AA128" s="54"/>
      <c r="AB128" s="928"/>
      <c r="AC128" s="928"/>
      <c r="AD128" s="666"/>
      <c r="AE128" s="666"/>
      <c r="AF128" s="48">
        <f t="shared" si="61"/>
        <v>-78.214285714284642</v>
      </c>
      <c r="AG128" s="657">
        <f t="shared" si="62"/>
        <v>0.94785714285714362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926</v>
      </c>
      <c r="H129" s="45">
        <f t="shared" si="85"/>
        <v>53865.42</v>
      </c>
      <c r="I129" s="66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1462.1052631578937</v>
      </c>
      <c r="O129" s="86">
        <f t="shared" si="87"/>
        <v>91.381578947368354</v>
      </c>
      <c r="P129" s="54">
        <f t="shared" si="82"/>
        <v>0</v>
      </c>
      <c r="Q129" s="88">
        <f t="shared" si="83"/>
        <v>-10.868421052631646</v>
      </c>
      <c r="R129" s="660">
        <f t="shared" si="84"/>
        <v>0.89370737356839469</v>
      </c>
      <c r="S129" s="950"/>
      <c r="T129" s="50">
        <v>0.90138888888888857</v>
      </c>
      <c r="U129" s="50">
        <v>0.92777777777777748</v>
      </c>
      <c r="V129" s="653">
        <v>6</v>
      </c>
      <c r="W129" s="650">
        <f t="shared" si="73"/>
        <v>38.000000000000028</v>
      </c>
      <c r="X129" s="64"/>
      <c r="Y129" s="64"/>
      <c r="Z129" s="54"/>
      <c r="AA129" s="54"/>
      <c r="AB129" s="928"/>
      <c r="AC129" s="928"/>
      <c r="AD129" s="666"/>
      <c r="AE129" s="666"/>
      <c r="AF129" s="108">
        <f t="shared" si="61"/>
        <v>-173.89473684210634</v>
      </c>
      <c r="AG129" s="109">
        <f t="shared" si="62"/>
        <v>0.89370737356839469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1110</v>
      </c>
      <c r="H130" s="45">
        <f t="shared" si="85"/>
        <v>63603</v>
      </c>
      <c r="I130" s="666"/>
      <c r="J130" s="46">
        <v>19</v>
      </c>
      <c r="K130" s="44">
        <v>1440</v>
      </c>
      <c r="L130" s="47">
        <v>75.78947368421052</v>
      </c>
      <c r="M130" s="656">
        <v>19</v>
      </c>
      <c r="N130" s="57">
        <f t="shared" si="86"/>
        <v>1332.0000000000005</v>
      </c>
      <c r="O130" s="86">
        <f t="shared" si="87"/>
        <v>70.105263157894754</v>
      </c>
      <c r="P130" s="54">
        <f t="shared" si="82"/>
        <v>0</v>
      </c>
      <c r="Q130" s="88">
        <f t="shared" si="83"/>
        <v>-5.6842105263157663</v>
      </c>
      <c r="R130" s="660">
        <f t="shared" si="84"/>
        <v>0.92500000000000027</v>
      </c>
      <c r="S130" s="950"/>
      <c r="T130" s="50">
        <v>0.93194444444444413</v>
      </c>
      <c r="U130" s="50">
        <v>0.96666666666666634</v>
      </c>
      <c r="V130" s="653">
        <v>6</v>
      </c>
      <c r="W130" s="650">
        <f t="shared" si="73"/>
        <v>49.999999999999986</v>
      </c>
      <c r="X130" s="64"/>
      <c r="Y130" s="64"/>
      <c r="Z130" s="54"/>
      <c r="AA130" s="54"/>
      <c r="AB130" s="928"/>
      <c r="AC130" s="928"/>
      <c r="AD130" s="666"/>
      <c r="AE130" s="666"/>
      <c r="AF130" s="108">
        <f t="shared" si="61"/>
        <v>-107.99999999999955</v>
      </c>
      <c r="AG130" s="109">
        <f t="shared" si="62"/>
        <v>0.92500000000000027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60"/>
      <c r="S131" s="950"/>
      <c r="T131" s="50"/>
      <c r="U131" s="50"/>
      <c r="V131" s="653"/>
      <c r="W131" s="650">
        <f t="shared" si="73"/>
        <v>0</v>
      </c>
      <c r="X131" s="64"/>
      <c r="Y131" s="64"/>
      <c r="Z131" s="54"/>
      <c r="AA131" s="54"/>
      <c r="AB131" s="928"/>
      <c r="AC131" s="928"/>
      <c r="AD131" s="666"/>
      <c r="AE131" s="666"/>
      <c r="AF131" s="48">
        <f t="shared" si="61"/>
        <v>0</v>
      </c>
      <c r="AG131" s="657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66"/>
      <c r="J132" s="87"/>
      <c r="K132" s="57"/>
      <c r="L132" s="86"/>
      <c r="M132" s="656"/>
      <c r="N132" s="57"/>
      <c r="O132" s="86"/>
      <c r="P132" s="54"/>
      <c r="Q132" s="88"/>
      <c r="R132" s="660"/>
      <c r="S132" s="950"/>
      <c r="T132" s="50"/>
      <c r="U132" s="50"/>
      <c r="V132" s="653"/>
      <c r="W132" s="650">
        <f t="shared" si="73"/>
        <v>0</v>
      </c>
      <c r="X132" s="64"/>
      <c r="Y132" s="64"/>
      <c r="Z132" s="54"/>
      <c r="AA132" s="54"/>
      <c r="AB132" s="928"/>
      <c r="AC132" s="928"/>
      <c r="AD132" s="666"/>
      <c r="AE132" s="666"/>
      <c r="AF132" s="65"/>
      <c r="AG132" s="658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66"/>
      <c r="J133" s="87"/>
      <c r="K133" s="57"/>
      <c r="L133" s="86"/>
      <c r="M133" s="656"/>
      <c r="N133" s="57"/>
      <c r="O133" s="86"/>
      <c r="P133" s="54"/>
      <c r="Q133" s="88"/>
      <c r="R133" s="660"/>
      <c r="S133" s="950"/>
      <c r="T133" s="50"/>
      <c r="U133" s="50"/>
      <c r="V133" s="653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666"/>
      <c r="AE133" s="666"/>
      <c r="AF133" s="65"/>
      <c r="AG133" s="658"/>
      <c r="AH133" s="944"/>
    </row>
    <row r="134" spans="1:34" ht="19.2" customHeight="1">
      <c r="A134" s="949"/>
      <c r="B134" s="168">
        <v>0</v>
      </c>
      <c r="C134" s="100" t="s">
        <v>807</v>
      </c>
      <c r="D134" s="924" t="s">
        <v>327</v>
      </c>
      <c r="E134" s="92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1388.5841105288478</v>
      </c>
      <c r="O134" s="240">
        <f t="shared" si="88"/>
        <v>75.808063438619016</v>
      </c>
      <c r="P134" s="51">
        <f t="shared" ref="P134:P144" si="89">M134-J134</f>
        <v>0</v>
      </c>
      <c r="Q134" s="139">
        <f t="shared" ref="Q134:Q144" si="90">O134-L134</f>
        <v>-6.4899269076169475</v>
      </c>
      <c r="R134" s="241">
        <f t="shared" ref="R134:R144" si="91">O134/L134</f>
        <v>0.9211411253140791</v>
      </c>
      <c r="S134" s="943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0</v>
      </c>
      <c r="AF134" s="48">
        <f t="shared" si="61"/>
        <v>-117.30477836004115</v>
      </c>
      <c r="AG134" s="657">
        <f t="shared" si="62"/>
        <v>0.92210263371649304</v>
      </c>
      <c r="AH134" s="944"/>
    </row>
    <row r="135" spans="1:34" ht="19.2" customHeight="1">
      <c r="A135" s="930" t="s">
        <v>1057</v>
      </c>
      <c r="B135" s="653" t="s">
        <v>105</v>
      </c>
      <c r="C135" s="666"/>
      <c r="D135" s="82" t="s">
        <v>115</v>
      </c>
      <c r="E135" s="83"/>
      <c r="F135" s="273">
        <v>54.09</v>
      </c>
      <c r="G135" s="57">
        <v>2456</v>
      </c>
      <c r="H135" s="242">
        <f t="shared" ref="H135:H146" si="92">F135*G135</f>
        <v>132845.04</v>
      </c>
      <c r="I135" s="666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1416.9230769230767</v>
      </c>
      <c r="O135" s="115">
        <f t="shared" ref="O135:O144" si="94">N135/M135</f>
        <v>88.557692307692292</v>
      </c>
      <c r="P135" s="54">
        <f t="shared" si="89"/>
        <v>0</v>
      </c>
      <c r="Q135" s="88">
        <f t="shared" si="90"/>
        <v>-5.1923076923077076</v>
      </c>
      <c r="R135" s="660">
        <f t="shared" si="91"/>
        <v>0.94461538461538441</v>
      </c>
      <c r="S135" s="934">
        <f>R147</f>
        <v>0.92907596372448031</v>
      </c>
      <c r="T135" s="243">
        <v>0.45833333333333331</v>
      </c>
      <c r="U135" s="50">
        <v>0.53055555555555556</v>
      </c>
      <c r="V135" s="142">
        <v>5</v>
      </c>
      <c r="W135" s="244">
        <f t="shared" ref="W135:W147" si="95">(U135-T135)*24*60</f>
        <v>104.00000000000003</v>
      </c>
      <c r="X135" s="53"/>
      <c r="Y135" s="53"/>
      <c r="Z135" s="54"/>
      <c r="AA135" s="54"/>
      <c r="AB135" s="928"/>
      <c r="AC135" s="928"/>
      <c r="AD135" s="666"/>
      <c r="AE135" s="666"/>
      <c r="AF135" s="116">
        <f t="shared" si="61"/>
        <v>-83.076923076923322</v>
      </c>
      <c r="AG135" s="120">
        <f t="shared" si="62"/>
        <v>0.94461538461538441</v>
      </c>
      <c r="AH135" s="927">
        <f>AG147</f>
        <v>0.93519835163412912</v>
      </c>
    </row>
    <row r="136" spans="1:34" ht="19.2" customHeight="1">
      <c r="A136" s="931"/>
      <c r="B136" s="653" t="s">
        <v>105</v>
      </c>
      <c r="C136" s="666"/>
      <c r="D136" s="82" t="s">
        <v>74</v>
      </c>
      <c r="E136" s="83"/>
      <c r="F136" s="273">
        <v>57.734999999999999</v>
      </c>
      <c r="G136" s="57">
        <v>1845</v>
      </c>
      <c r="H136" s="84">
        <f t="shared" si="92"/>
        <v>106521.075</v>
      </c>
      <c r="I136" s="666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3"/>
        <v>1401.2658227848094</v>
      </c>
      <c r="O136" s="86">
        <f t="shared" si="94"/>
        <v>87.579113924050588</v>
      </c>
      <c r="P136" s="54">
        <f t="shared" si="89"/>
        <v>0</v>
      </c>
      <c r="Q136" s="88">
        <f t="shared" si="90"/>
        <v>-10.233386075949412</v>
      </c>
      <c r="R136" s="660">
        <f t="shared" si="91"/>
        <v>0.89537752254620406</v>
      </c>
      <c r="S136" s="934"/>
      <c r="T136" s="243">
        <v>0.54583333333333328</v>
      </c>
      <c r="U136" s="50">
        <v>0.60069444444444442</v>
      </c>
      <c r="V136" s="142">
        <v>22</v>
      </c>
      <c r="W136" s="244">
        <f t="shared" si="95"/>
        <v>79.000000000000043</v>
      </c>
      <c r="X136" s="53">
        <v>0.53472222222222221</v>
      </c>
      <c r="Y136" s="53">
        <v>0.54513888888888895</v>
      </c>
      <c r="Z136" s="54"/>
      <c r="AA136" s="54"/>
      <c r="AB136" s="928"/>
      <c r="AC136" s="928"/>
      <c r="AD136" s="666"/>
      <c r="AE136" s="666"/>
      <c r="AF136" s="48">
        <f t="shared" si="61"/>
        <v>-163.73417721519058</v>
      </c>
      <c r="AG136" s="125">
        <f t="shared" si="62"/>
        <v>0.89537752254620406</v>
      </c>
      <c r="AH136" s="927"/>
    </row>
    <row r="137" spans="1:34" ht="19.2" customHeight="1">
      <c r="A137" s="931"/>
      <c r="B137" s="653" t="s">
        <v>105</v>
      </c>
      <c r="C137" s="666"/>
      <c r="D137" s="82" t="s">
        <v>146</v>
      </c>
      <c r="E137" s="83"/>
      <c r="F137" s="273">
        <v>50.67</v>
      </c>
      <c r="G137" s="206">
        <v>1341</v>
      </c>
      <c r="H137" s="84">
        <f t="shared" si="92"/>
        <v>67948.47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1411.5789473684222</v>
      </c>
      <c r="O137" s="86">
        <f t="shared" si="94"/>
        <v>78.421052631579016</v>
      </c>
      <c r="P137" s="54">
        <f t="shared" si="89"/>
        <v>0</v>
      </c>
      <c r="Q137" s="88">
        <f t="shared" si="90"/>
        <v>-4.9122807017543124</v>
      </c>
      <c r="R137" s="660">
        <f t="shared" si="91"/>
        <v>0.94105263157894825</v>
      </c>
      <c r="S137" s="934"/>
      <c r="T137" s="50">
        <v>0.60555555555555551</v>
      </c>
      <c r="U137" s="50">
        <v>0.64513888888888882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928"/>
      <c r="AC137" s="928"/>
      <c r="AD137" s="666"/>
      <c r="AE137" s="666"/>
      <c r="AF137" s="48">
        <f t="shared" si="61"/>
        <v>-88.421052631577822</v>
      </c>
      <c r="AG137" s="125">
        <f t="shared" si="62"/>
        <v>0.94105263157894814</v>
      </c>
      <c r="AH137" s="927"/>
    </row>
    <row r="138" spans="1:34" ht="19.2" customHeight="1">
      <c r="A138" s="931"/>
      <c r="B138" s="653" t="s">
        <v>105</v>
      </c>
      <c r="C138" s="220"/>
      <c r="D138" s="82" t="s">
        <v>160</v>
      </c>
      <c r="E138" s="83"/>
      <c r="F138" s="273">
        <v>53.27</v>
      </c>
      <c r="G138" s="57">
        <v>1433</v>
      </c>
      <c r="H138" s="84">
        <f t="shared" si="92"/>
        <v>76335.91</v>
      </c>
      <c r="I138" s="666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3"/>
        <v>1409.5081967213127</v>
      </c>
      <c r="O138" s="86">
        <f t="shared" si="94"/>
        <v>88.094262295082046</v>
      </c>
      <c r="P138" s="54">
        <f t="shared" si="89"/>
        <v>0</v>
      </c>
      <c r="Q138" s="88">
        <f t="shared" si="90"/>
        <v>-5.6557377049179536</v>
      </c>
      <c r="R138" s="665">
        <f t="shared" si="91"/>
        <v>0.93967213114754178</v>
      </c>
      <c r="S138" s="934"/>
      <c r="T138" s="50">
        <v>0.64999999999999991</v>
      </c>
      <c r="U138" s="50">
        <v>0.69236111111111098</v>
      </c>
      <c r="V138" s="246">
        <v>7</v>
      </c>
      <c r="W138" s="244">
        <f t="shared" si="95"/>
        <v>60.999999999999943</v>
      </c>
      <c r="X138" s="53"/>
      <c r="Y138" s="53"/>
      <c r="Z138" s="54"/>
      <c r="AA138" s="54"/>
      <c r="AB138" s="928"/>
      <c r="AC138" s="928"/>
      <c r="AD138" s="666"/>
      <c r="AE138" s="666"/>
      <c r="AF138" s="48">
        <f t="shared" si="61"/>
        <v>-90.491803278687257</v>
      </c>
      <c r="AG138" s="125">
        <f t="shared" si="62"/>
        <v>0.93967213114754178</v>
      </c>
      <c r="AH138" s="927"/>
    </row>
    <row r="139" spans="1:34" ht="19.2" customHeight="1">
      <c r="A139" s="931"/>
      <c r="B139" s="653" t="s">
        <v>105</v>
      </c>
      <c r="C139" s="663"/>
      <c r="D139" s="42" t="s">
        <v>83</v>
      </c>
      <c r="E139" s="43"/>
      <c r="F139" s="273">
        <v>50.98</v>
      </c>
      <c r="G139" s="57">
        <v>1605</v>
      </c>
      <c r="H139" s="84">
        <f t="shared" si="92"/>
        <v>81822.899999999994</v>
      </c>
      <c r="I139" s="666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1356.3380281690127</v>
      </c>
      <c r="O139" s="115">
        <f t="shared" si="94"/>
        <v>67.816901408450633</v>
      </c>
      <c r="P139" s="54">
        <f t="shared" si="89"/>
        <v>0</v>
      </c>
      <c r="Q139" s="88">
        <f t="shared" si="90"/>
        <v>-4.183098591549367</v>
      </c>
      <c r="R139" s="660">
        <f t="shared" si="91"/>
        <v>0.94190140845070325</v>
      </c>
      <c r="S139" s="934"/>
      <c r="T139" s="50">
        <v>0.73263888888888873</v>
      </c>
      <c r="U139" s="50">
        <v>0.78194444444444433</v>
      </c>
      <c r="V139" s="247">
        <v>5</v>
      </c>
      <c r="W139" s="244">
        <f t="shared" si="95"/>
        <v>71.000000000000071</v>
      </c>
      <c r="X139" s="53"/>
      <c r="Y139" s="53"/>
      <c r="Z139" s="54"/>
      <c r="AA139" s="54"/>
      <c r="AB139" s="928"/>
      <c r="AC139" s="928"/>
      <c r="AD139" s="666"/>
      <c r="AE139" s="666">
        <v>1</v>
      </c>
      <c r="AF139" s="48">
        <f t="shared" si="61"/>
        <v>-83.661971830987341</v>
      </c>
      <c r="AG139" s="125">
        <f t="shared" si="62"/>
        <v>0.94190140845070325</v>
      </c>
      <c r="AH139" s="927"/>
    </row>
    <row r="140" spans="1:34" ht="19.2" customHeight="1">
      <c r="A140" s="932"/>
      <c r="B140" s="653" t="s">
        <v>105</v>
      </c>
      <c r="C140" s="663"/>
      <c r="D140" s="248" t="s">
        <v>82</v>
      </c>
      <c r="E140" s="83"/>
      <c r="F140" s="273">
        <v>50.67</v>
      </c>
      <c r="G140" s="57">
        <v>1001</v>
      </c>
      <c r="H140" s="84">
        <f t="shared" si="92"/>
        <v>50720.67</v>
      </c>
      <c r="I140" s="666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1396.7441860465115</v>
      </c>
      <c r="O140" s="86">
        <f t="shared" si="94"/>
        <v>82.161422708618318</v>
      </c>
      <c r="P140" s="54">
        <f t="shared" si="89"/>
        <v>0</v>
      </c>
      <c r="Q140" s="88">
        <f t="shared" si="90"/>
        <v>-6.0738714090287402</v>
      </c>
      <c r="R140" s="660">
        <f t="shared" si="91"/>
        <v>0.93116279069767427</v>
      </c>
      <c r="S140" s="935"/>
      <c r="T140" s="63">
        <v>0.78680555555555542</v>
      </c>
      <c r="U140" s="249">
        <v>0.81666666666666654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928"/>
      <c r="AC140" s="928"/>
      <c r="AD140" s="666"/>
      <c r="AE140" s="666"/>
      <c r="AF140" s="48">
        <f t="shared" si="61"/>
        <v>-103.25581395348854</v>
      </c>
      <c r="AG140" s="125">
        <f t="shared" si="62"/>
        <v>0.93116279069767427</v>
      </c>
      <c r="AH140" s="927"/>
    </row>
    <row r="141" spans="1:34" ht="19.2" customHeight="1">
      <c r="A141" s="932"/>
      <c r="B141" s="653" t="s">
        <v>105</v>
      </c>
      <c r="C141" s="663"/>
      <c r="D141" s="42" t="s">
        <v>84</v>
      </c>
      <c r="E141" s="251"/>
      <c r="F141" s="273">
        <v>50.92</v>
      </c>
      <c r="G141" s="57">
        <v>1864</v>
      </c>
      <c r="H141" s="84">
        <f t="shared" si="92"/>
        <v>94914.880000000005</v>
      </c>
      <c r="I141" s="666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1363.9024390243897</v>
      </c>
      <c r="O141" s="86">
        <f t="shared" si="94"/>
        <v>71.784338896020515</v>
      </c>
      <c r="P141" s="54">
        <f t="shared" si="89"/>
        <v>0</v>
      </c>
      <c r="Q141" s="88">
        <f t="shared" si="90"/>
        <v>-4.0051347881900057</v>
      </c>
      <c r="R141" s="660">
        <f t="shared" si="91"/>
        <v>0.94715447154471522</v>
      </c>
      <c r="S141" s="935"/>
      <c r="T141" s="63">
        <v>0.83194444444444426</v>
      </c>
      <c r="U141" s="249">
        <v>0.88888888888888873</v>
      </c>
      <c r="V141" s="55">
        <v>22</v>
      </c>
      <c r="W141" s="244">
        <f t="shared" si="95"/>
        <v>82.000000000000028</v>
      </c>
      <c r="X141" s="53">
        <v>0.8208333333333333</v>
      </c>
      <c r="Y141" s="53">
        <v>0.8305555555555556</v>
      </c>
      <c r="Z141" s="54"/>
      <c r="AA141" s="54"/>
      <c r="AB141" s="928"/>
      <c r="AC141" s="928"/>
      <c r="AD141" s="666"/>
      <c r="AE141" s="666"/>
      <c r="AF141" s="48">
        <f t="shared" si="61"/>
        <v>-76.097560975610349</v>
      </c>
      <c r="AG141" s="125">
        <f t="shared" si="62"/>
        <v>0.94715447154471499</v>
      </c>
      <c r="AH141" s="927"/>
    </row>
    <row r="142" spans="1:34" ht="19.2" customHeight="1">
      <c r="A142" s="932"/>
      <c r="B142" s="653" t="s">
        <v>105</v>
      </c>
      <c r="C142" s="663"/>
      <c r="D142" s="42" t="s">
        <v>85</v>
      </c>
      <c r="E142" s="251"/>
      <c r="F142" s="273">
        <v>50.67</v>
      </c>
      <c r="G142" s="57">
        <v>845</v>
      </c>
      <c r="H142" s="84">
        <f t="shared" si="92"/>
        <v>42816.15</v>
      </c>
      <c r="I142" s="666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1334.2105263157885</v>
      </c>
      <c r="O142" s="86">
        <f t="shared" si="94"/>
        <v>78.482972136222855</v>
      </c>
      <c r="P142" s="54">
        <f t="shared" si="89"/>
        <v>0</v>
      </c>
      <c r="Q142" s="88">
        <f t="shared" si="90"/>
        <v>-6.2229102167183186</v>
      </c>
      <c r="R142" s="665">
        <f t="shared" si="91"/>
        <v>0.9265350877192976</v>
      </c>
      <c r="S142" s="935"/>
      <c r="T142" s="63">
        <v>0.89305555555555538</v>
      </c>
      <c r="U142" s="249">
        <v>0.91944444444444429</v>
      </c>
      <c r="V142" s="55">
        <v>6</v>
      </c>
      <c r="W142" s="244">
        <f t="shared" si="95"/>
        <v>38.000000000000028</v>
      </c>
      <c r="X142" s="53"/>
      <c r="Y142" s="53"/>
      <c r="Z142" s="54"/>
      <c r="AA142" s="54"/>
      <c r="AB142" s="928"/>
      <c r="AC142" s="928"/>
      <c r="AD142" s="666"/>
      <c r="AE142" s="666"/>
      <c r="AF142" s="48">
        <f t="shared" si="61"/>
        <v>-105.78947368421154</v>
      </c>
      <c r="AG142" s="125">
        <f t="shared" si="62"/>
        <v>0.92653508771929749</v>
      </c>
      <c r="AH142" s="927"/>
    </row>
    <row r="143" spans="1:34" ht="19.2" customHeight="1">
      <c r="A143" s="932"/>
      <c r="B143" s="653" t="s">
        <v>105</v>
      </c>
      <c r="C143" s="252"/>
      <c r="D143" s="82" t="s">
        <v>86</v>
      </c>
      <c r="E143" s="83"/>
      <c r="F143" s="273">
        <v>50.49</v>
      </c>
      <c r="G143" s="57">
        <v>1197</v>
      </c>
      <c r="H143" s="84">
        <f t="shared" si="92"/>
        <v>60436.53</v>
      </c>
      <c r="I143" s="666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1355.0943396226421</v>
      </c>
      <c r="O143" s="115">
        <f t="shared" si="94"/>
        <v>96.792452830188722</v>
      </c>
      <c r="P143" s="54">
        <f t="shared" si="89"/>
        <v>0</v>
      </c>
      <c r="Q143" s="88">
        <f t="shared" si="90"/>
        <v>-6.0646900269541391</v>
      </c>
      <c r="R143" s="660">
        <f t="shared" si="91"/>
        <v>0.94103773584905703</v>
      </c>
      <c r="S143" s="935"/>
      <c r="T143" s="63">
        <v>0.92430555555555538</v>
      </c>
      <c r="U143" s="249">
        <v>0.96111111111111092</v>
      </c>
      <c r="V143" s="55">
        <v>7</v>
      </c>
      <c r="W143" s="244">
        <f t="shared" si="95"/>
        <v>52.999999999999972</v>
      </c>
      <c r="X143" s="53"/>
      <c r="Y143" s="53"/>
      <c r="Z143" s="54"/>
      <c r="AA143" s="54"/>
      <c r="AB143" s="928"/>
      <c r="AC143" s="928"/>
      <c r="AD143" s="666"/>
      <c r="AE143" s="666"/>
      <c r="AF143" s="48">
        <f t="shared" si="61"/>
        <v>-84.90566037735789</v>
      </c>
      <c r="AG143" s="125">
        <f t="shared" si="62"/>
        <v>0.94103773584905703</v>
      </c>
      <c r="AH143" s="927"/>
    </row>
    <row r="144" spans="1:34" ht="19.2" customHeight="1">
      <c r="A144" s="932"/>
      <c r="B144" s="653" t="s">
        <v>105</v>
      </c>
      <c r="C144" s="663"/>
      <c r="D144" s="42" t="s">
        <v>166</v>
      </c>
      <c r="E144" s="251"/>
      <c r="F144" s="273">
        <v>56.43</v>
      </c>
      <c r="G144" s="57">
        <v>1135</v>
      </c>
      <c r="H144" s="84">
        <f t="shared" si="92"/>
        <v>64048.05</v>
      </c>
      <c r="I144" s="666"/>
      <c r="J144" s="87">
        <v>16</v>
      </c>
      <c r="K144" s="57">
        <v>1500</v>
      </c>
      <c r="L144" s="86">
        <v>93.75</v>
      </c>
      <c r="M144" s="656">
        <v>17</v>
      </c>
      <c r="N144" s="57">
        <f t="shared" si="93"/>
        <v>1418.7500000000005</v>
      </c>
      <c r="O144" s="86">
        <f t="shared" si="94"/>
        <v>83.455882352941202</v>
      </c>
      <c r="P144" s="54">
        <f t="shared" si="89"/>
        <v>1</v>
      </c>
      <c r="Q144" s="88">
        <f t="shared" si="90"/>
        <v>-10.294117647058798</v>
      </c>
      <c r="R144" s="660">
        <f t="shared" si="91"/>
        <v>0.89019607843137283</v>
      </c>
      <c r="S144" s="935"/>
      <c r="T144" s="63">
        <v>0.96527777777777757</v>
      </c>
      <c r="U144" s="249">
        <v>0.99861111111111089</v>
      </c>
      <c r="V144" s="55">
        <v>6</v>
      </c>
      <c r="W144" s="244">
        <f t="shared" si="95"/>
        <v>47.999999999999986</v>
      </c>
      <c r="X144" s="53"/>
      <c r="Y144" s="53"/>
      <c r="Z144" s="54"/>
      <c r="AA144" s="54"/>
      <c r="AB144" s="928"/>
      <c r="AC144" s="928"/>
      <c r="AD144" s="666"/>
      <c r="AE144" s="666"/>
      <c r="AF144" s="48">
        <f t="shared" si="61"/>
        <v>-81.249999999999545</v>
      </c>
      <c r="AG144" s="125">
        <f t="shared" si="62"/>
        <v>0.94583333333333364</v>
      </c>
      <c r="AH144" s="927"/>
    </row>
    <row r="145" spans="1:34" ht="19.2" customHeight="1">
      <c r="A145" s="932"/>
      <c r="B145" s="653">
        <v>0</v>
      </c>
      <c r="C145" s="663"/>
      <c r="D145" s="42"/>
      <c r="E145" s="251"/>
      <c r="F145" s="273" t="s">
        <v>106</v>
      </c>
      <c r="G145" s="57"/>
      <c r="H145" s="84"/>
      <c r="I145" s="666"/>
      <c r="J145" s="87"/>
      <c r="K145" s="57"/>
      <c r="L145" s="86"/>
      <c r="M145" s="656"/>
      <c r="N145" s="57"/>
      <c r="O145" s="86"/>
      <c r="P145" s="54"/>
      <c r="Q145" s="88"/>
      <c r="R145" s="66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666"/>
      <c r="AE145" s="666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65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66"/>
      <c r="J146" s="87"/>
      <c r="K146" s="57"/>
      <c r="L146" s="86"/>
      <c r="M146" s="656"/>
      <c r="N146" s="57"/>
      <c r="O146" s="86"/>
      <c r="P146" s="54"/>
      <c r="Q146" s="88"/>
      <c r="R146" s="66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666"/>
      <c r="AE146" s="666"/>
      <c r="AF146" s="54"/>
      <c r="AG146" s="660"/>
      <c r="AH146" s="927"/>
    </row>
    <row r="147" spans="1:34" ht="19.2" customHeight="1">
      <c r="A147" s="933"/>
      <c r="B147" s="254">
        <v>0</v>
      </c>
      <c r="C147" s="100" t="s">
        <v>809</v>
      </c>
      <c r="D147" s="924" t="s">
        <v>327</v>
      </c>
      <c r="E147" s="924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1386.4315562975964</v>
      </c>
      <c r="O147" s="240">
        <f t="shared" si="96"/>
        <v>82.314609149084617</v>
      </c>
      <c r="P147" s="51">
        <f t="shared" ref="P147:P155" si="97">M147-J147</f>
        <v>0.10000000000000142</v>
      </c>
      <c r="Q147" s="139">
        <f t="shared" ref="Q147:Q155" si="98">O147-L147</f>
        <v>-6.2837534854428725</v>
      </c>
      <c r="R147" s="255">
        <f t="shared" ref="R147:R155" si="99">O147/L147</f>
        <v>0.92907596372448031</v>
      </c>
      <c r="S147" s="936"/>
      <c r="T147" s="63"/>
      <c r="U147" s="63"/>
      <c r="V147" s="55"/>
      <c r="W147" s="65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1</v>
      </c>
      <c r="AF147" s="201">
        <f t="shared" si="61"/>
        <v>-96.068443702403556</v>
      </c>
      <c r="AG147" s="256">
        <f t="shared" si="62"/>
        <v>0.93519835163412912</v>
      </c>
      <c r="AH147" s="927"/>
    </row>
    <row r="148" spans="1:34" ht="19.2" customHeight="1">
      <c r="A148" s="939" t="s">
        <v>1058</v>
      </c>
      <c r="B148" s="666" t="s">
        <v>103</v>
      </c>
      <c r="C148" s="121"/>
      <c r="D148" s="173" t="s">
        <v>114</v>
      </c>
      <c r="E148" s="43"/>
      <c r="F148" s="280">
        <v>36.92</v>
      </c>
      <c r="G148" s="57">
        <v>3316</v>
      </c>
      <c r="H148" s="84">
        <f t="shared" ref="H148:H172" si="100">F148*G148</f>
        <v>122426.72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5" si="101">G148/W148*60</f>
        <v>1484.7761194029842</v>
      </c>
      <c r="O148" s="47">
        <f t="shared" ref="O148:O155" si="102">N148/M148</f>
        <v>123.73134328358202</v>
      </c>
      <c r="P148" s="48">
        <f t="shared" si="97"/>
        <v>0</v>
      </c>
      <c r="Q148" s="49">
        <f t="shared" si="98"/>
        <v>-42.935323383084636</v>
      </c>
      <c r="R148" s="657">
        <f t="shared" si="99"/>
        <v>0.74238805970149213</v>
      </c>
      <c r="S148" s="940">
        <f>R160</f>
        <v>0.85131750828451491</v>
      </c>
      <c r="T148" s="243">
        <v>0.45833333333333331</v>
      </c>
      <c r="U148" s="50">
        <v>0.55138888888888893</v>
      </c>
      <c r="V148" s="653">
        <v>5</v>
      </c>
      <c r="W148" s="650">
        <f>(U148-T148)*24*60</f>
        <v>134.00000000000009</v>
      </c>
      <c r="X148" s="53"/>
      <c r="Y148" s="53"/>
      <c r="Z148" s="54"/>
      <c r="AA148" s="54"/>
      <c r="AB148" s="928"/>
      <c r="AC148" s="928"/>
      <c r="AD148" s="666"/>
      <c r="AE148" s="666"/>
      <c r="AF148" s="48">
        <f t="shared" si="61"/>
        <v>-515.22388059701575</v>
      </c>
      <c r="AG148" s="125">
        <f t="shared" si="62"/>
        <v>0.74238805970149213</v>
      </c>
      <c r="AH148" s="927">
        <f>AG160</f>
        <v>0.84618224845122847</v>
      </c>
    </row>
    <row r="149" spans="1:34" ht="19.2" customHeight="1">
      <c r="A149" s="939"/>
      <c r="B149" s="666" t="s">
        <v>103</v>
      </c>
      <c r="C149" s="218"/>
      <c r="D149" s="248" t="s">
        <v>159</v>
      </c>
      <c r="E149" s="60"/>
      <c r="F149" s="280">
        <v>26.5</v>
      </c>
      <c r="G149" s="57">
        <v>875.34999999999991</v>
      </c>
      <c r="H149" s="84">
        <f t="shared" si="100"/>
        <v>23196.774999999998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1458.9166666666654</v>
      </c>
      <c r="O149" s="47">
        <f t="shared" si="102"/>
        <v>121.57638888888879</v>
      </c>
      <c r="P149" s="48">
        <f t="shared" si="97"/>
        <v>0</v>
      </c>
      <c r="Q149" s="49">
        <f t="shared" si="98"/>
        <v>-45.090277777777871</v>
      </c>
      <c r="R149" s="657">
        <f t="shared" si="99"/>
        <v>0.72945833333333276</v>
      </c>
      <c r="S149" s="941"/>
      <c r="T149" s="243">
        <v>0.55625000000000002</v>
      </c>
      <c r="U149" s="50">
        <v>0.58125000000000004</v>
      </c>
      <c r="V149" s="653">
        <v>7</v>
      </c>
      <c r="W149" s="650">
        <f t="shared" ref="W149:W159" si="103">(U149-T149)*24*60</f>
        <v>36.000000000000028</v>
      </c>
      <c r="X149" s="53"/>
      <c r="Y149" s="53"/>
      <c r="Z149" s="54"/>
      <c r="AA149" s="54"/>
      <c r="AB149" s="928"/>
      <c r="AC149" s="928"/>
      <c r="AD149" s="666"/>
      <c r="AE149" s="666"/>
      <c r="AF149" s="48">
        <f t="shared" si="61"/>
        <v>-541.08333333333462</v>
      </c>
      <c r="AG149" s="125">
        <f t="shared" si="62"/>
        <v>0.72945833333333265</v>
      </c>
      <c r="AH149" s="929"/>
    </row>
    <row r="150" spans="1:34" ht="19.2" customHeight="1">
      <c r="A150" s="939"/>
      <c r="B150" s="666" t="s">
        <v>103</v>
      </c>
      <c r="C150" s="218"/>
      <c r="D150" s="176" t="s">
        <v>165</v>
      </c>
      <c r="E150" s="60"/>
      <c r="F150" s="280">
        <v>55.51</v>
      </c>
      <c r="G150" s="57">
        <v>132</v>
      </c>
      <c r="H150" s="84">
        <f t="shared" si="100"/>
        <v>7327.32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1320.0000000000048</v>
      </c>
      <c r="O150" s="47">
        <f t="shared" si="102"/>
        <v>110.0000000000004</v>
      </c>
      <c r="P150" s="48">
        <f t="shared" si="97"/>
        <v>0</v>
      </c>
      <c r="Q150" s="49">
        <f t="shared" si="98"/>
        <v>-14.999999999999602</v>
      </c>
      <c r="R150" s="657">
        <f t="shared" si="99"/>
        <v>0.88000000000000322</v>
      </c>
      <c r="S150" s="941"/>
      <c r="T150" s="243">
        <v>0.70833333333333337</v>
      </c>
      <c r="U150" s="50">
        <v>0.71250000000000002</v>
      </c>
      <c r="V150" s="653">
        <v>5</v>
      </c>
      <c r="W150" s="650">
        <f t="shared" si="103"/>
        <v>5.9999999999999787</v>
      </c>
      <c r="X150" s="213"/>
      <c r="Y150" s="213"/>
      <c r="Z150" s="214"/>
      <c r="AA150" s="214"/>
      <c r="AB150" s="928"/>
      <c r="AC150" s="928"/>
      <c r="AD150" s="666"/>
      <c r="AE150" s="666"/>
      <c r="AF150" s="48">
        <f t="shared" si="61"/>
        <v>-179.99999999999523</v>
      </c>
      <c r="AG150" s="125">
        <f t="shared" si="62"/>
        <v>0.88000000000000322</v>
      </c>
      <c r="AH150" s="929"/>
    </row>
    <row r="151" spans="1:34" s="215" customFormat="1" ht="19.2" customHeight="1">
      <c r="A151" s="939"/>
      <c r="B151" s="666" t="s">
        <v>104</v>
      </c>
      <c r="C151" s="218"/>
      <c r="D151" s="59" t="s">
        <v>155</v>
      </c>
      <c r="E151" s="60"/>
      <c r="F151" s="280">
        <v>28.57</v>
      </c>
      <c r="G151" s="57">
        <v>1379</v>
      </c>
      <c r="H151" s="84">
        <f t="shared" si="100"/>
        <v>39398.03</v>
      </c>
      <c r="I151" s="257"/>
      <c r="J151" s="87">
        <v>12</v>
      </c>
      <c r="K151" s="57">
        <v>1500</v>
      </c>
      <c r="L151" s="86">
        <v>125</v>
      </c>
      <c r="M151" s="87">
        <v>12</v>
      </c>
      <c r="N151" s="44">
        <f t="shared" si="101"/>
        <v>1477.5000000000011</v>
      </c>
      <c r="O151" s="47">
        <f t="shared" si="102"/>
        <v>123.1250000000001</v>
      </c>
      <c r="P151" s="48">
        <f t="shared" si="97"/>
        <v>0</v>
      </c>
      <c r="Q151" s="49">
        <f t="shared" si="98"/>
        <v>-1.8749999999999005</v>
      </c>
      <c r="R151" s="657">
        <f t="shared" si="99"/>
        <v>0.98500000000000076</v>
      </c>
      <c r="S151" s="941"/>
      <c r="T151" s="243">
        <v>0.71666666666666667</v>
      </c>
      <c r="U151" s="50">
        <v>0.75555555555555554</v>
      </c>
      <c r="V151" s="653">
        <v>6</v>
      </c>
      <c r="W151" s="650">
        <f t="shared" si="103"/>
        <v>55.999999999999957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-22.499999999998863</v>
      </c>
      <c r="AG151" s="125">
        <f t="shared" si="62"/>
        <v>0.98500000000000076</v>
      </c>
      <c r="AH151" s="929"/>
    </row>
    <row r="152" spans="1:34" s="215" customFormat="1" ht="19.2" customHeight="1">
      <c r="A152" s="939"/>
      <c r="B152" s="666" t="s">
        <v>104</v>
      </c>
      <c r="C152" s="218"/>
      <c r="D152" s="59" t="s">
        <v>179</v>
      </c>
      <c r="E152" s="60"/>
      <c r="F152" s="280">
        <v>18.920000000000002</v>
      </c>
      <c r="G152" s="57">
        <v>368</v>
      </c>
      <c r="H152" s="84">
        <f t="shared" si="100"/>
        <v>6962.56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2007.2727272727345</v>
      </c>
      <c r="O152" s="47">
        <f t="shared" si="102"/>
        <v>401.45454545454692</v>
      </c>
      <c r="P152" s="48">
        <f t="shared" si="97"/>
        <v>0</v>
      </c>
      <c r="Q152" s="49">
        <f t="shared" si="98"/>
        <v>-38.545454545453083</v>
      </c>
      <c r="R152" s="657">
        <f t="shared" si="99"/>
        <v>0.91239669421487934</v>
      </c>
      <c r="S152" s="941"/>
      <c r="T152" s="258">
        <v>0.75972222222222219</v>
      </c>
      <c r="U152" s="63">
        <v>0.76736111111111105</v>
      </c>
      <c r="V152" s="654">
        <v>6</v>
      </c>
      <c r="W152" s="650">
        <f t="shared" si="103"/>
        <v>10.999999999999961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-192.72727272726547</v>
      </c>
      <c r="AG152" s="125">
        <f t="shared" si="62"/>
        <v>0.91239669421487934</v>
      </c>
      <c r="AH152" s="929"/>
    </row>
    <row r="153" spans="1:34" s="215" customFormat="1" ht="19.2" customHeight="1">
      <c r="A153" s="939"/>
      <c r="B153" s="666" t="s">
        <v>104</v>
      </c>
      <c r="C153" s="218"/>
      <c r="D153" s="248" t="s">
        <v>180</v>
      </c>
      <c r="E153" s="60"/>
      <c r="F153" s="280">
        <v>17.71</v>
      </c>
      <c r="G153" s="57">
        <v>211</v>
      </c>
      <c r="H153" s="84">
        <f t="shared" si="100"/>
        <v>3736.8100000000004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1808.571428571435</v>
      </c>
      <c r="O153" s="47">
        <f t="shared" si="102"/>
        <v>361.71428571428703</v>
      </c>
      <c r="P153" s="48">
        <f t="shared" si="97"/>
        <v>0</v>
      </c>
      <c r="Q153" s="49">
        <f t="shared" si="98"/>
        <v>-78.28571428571297</v>
      </c>
      <c r="R153" s="657">
        <f t="shared" si="99"/>
        <v>0.82207792207792507</v>
      </c>
      <c r="S153" s="941"/>
      <c r="T153" s="258">
        <v>0.7715277777777777</v>
      </c>
      <c r="U153" s="63">
        <v>0.7763888888888888</v>
      </c>
      <c r="V153" s="654">
        <v>6</v>
      </c>
      <c r="W153" s="650">
        <f t="shared" si="103"/>
        <v>6.9999999999999751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-391.42857142856496</v>
      </c>
      <c r="AG153" s="125">
        <f t="shared" si="62"/>
        <v>0.82207792207792496</v>
      </c>
      <c r="AH153" s="929"/>
    </row>
    <row r="154" spans="1:34" s="215" customFormat="1" ht="19.2" customHeight="1">
      <c r="A154" s="939"/>
      <c r="B154" s="666" t="s">
        <v>105</v>
      </c>
      <c r="C154" s="218"/>
      <c r="D154" s="248" t="s">
        <v>184</v>
      </c>
      <c r="E154" s="60"/>
      <c r="F154" s="280">
        <v>54.09</v>
      </c>
      <c r="G154" s="57">
        <v>1537</v>
      </c>
      <c r="H154" s="84">
        <f t="shared" si="100"/>
        <v>83136.33</v>
      </c>
      <c r="I154" s="257"/>
      <c r="J154" s="87">
        <v>19</v>
      </c>
      <c r="K154" s="57">
        <v>1440</v>
      </c>
      <c r="L154" s="86">
        <v>75.78947368421052</v>
      </c>
      <c r="M154" s="87">
        <v>19</v>
      </c>
      <c r="N154" s="44">
        <f t="shared" si="101"/>
        <v>1263.2876712328757</v>
      </c>
      <c r="O154" s="47">
        <f t="shared" si="102"/>
        <v>66.488824801730303</v>
      </c>
      <c r="P154" s="48">
        <f t="shared" si="97"/>
        <v>0</v>
      </c>
      <c r="Q154" s="49">
        <f t="shared" si="98"/>
        <v>-9.3006488824802176</v>
      </c>
      <c r="R154" s="657">
        <f t="shared" si="99"/>
        <v>0.87728310502283047</v>
      </c>
      <c r="S154" s="941"/>
      <c r="T154" s="258">
        <v>0.78124999999999989</v>
      </c>
      <c r="U154" s="63">
        <v>0.83194444444444438</v>
      </c>
      <c r="V154" s="654">
        <v>7</v>
      </c>
      <c r="W154" s="650">
        <f t="shared" si="103"/>
        <v>73.000000000000057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-176.71232876712429</v>
      </c>
      <c r="AG154" s="125">
        <f t="shared" si="62"/>
        <v>0.87728310502283036</v>
      </c>
      <c r="AH154" s="929"/>
    </row>
    <row r="155" spans="1:34" s="215" customFormat="1" ht="19.2" customHeight="1">
      <c r="A155" s="939"/>
      <c r="B155" s="666" t="s">
        <v>105</v>
      </c>
      <c r="C155" s="218"/>
      <c r="D155" s="248" t="s">
        <v>186</v>
      </c>
      <c r="E155" s="60"/>
      <c r="F155" s="280">
        <v>57.3</v>
      </c>
      <c r="G155" s="57">
        <v>800</v>
      </c>
      <c r="H155" s="84">
        <f t="shared" si="100"/>
        <v>45840</v>
      </c>
      <c r="I155" s="257"/>
      <c r="J155" s="87">
        <v>17</v>
      </c>
      <c r="K155" s="57">
        <v>1440</v>
      </c>
      <c r="L155" s="86">
        <v>84.705882352941174</v>
      </c>
      <c r="M155" s="87">
        <v>17</v>
      </c>
      <c r="N155" s="44">
        <f t="shared" si="101"/>
        <v>1263.1578947368412</v>
      </c>
      <c r="O155" s="47">
        <f t="shared" si="102"/>
        <v>74.303405572755366</v>
      </c>
      <c r="P155" s="48">
        <f t="shared" si="97"/>
        <v>0</v>
      </c>
      <c r="Q155" s="49">
        <f t="shared" si="98"/>
        <v>-10.402476780185808</v>
      </c>
      <c r="R155" s="657">
        <f t="shared" si="99"/>
        <v>0.87719298245613975</v>
      </c>
      <c r="S155" s="941"/>
      <c r="T155" s="258">
        <v>0.83749999999999991</v>
      </c>
      <c r="U155" s="63">
        <v>0.86388888888888882</v>
      </c>
      <c r="V155" s="654">
        <v>8</v>
      </c>
      <c r="W155" s="650">
        <f t="shared" si="103"/>
        <v>38.000000000000028</v>
      </c>
      <c r="X155" s="216"/>
      <c r="Y155" s="216"/>
      <c r="Z155" s="214"/>
      <c r="AA155" s="214"/>
      <c r="AB155" s="928"/>
      <c r="AC155" s="928"/>
      <c r="AD155" s="218">
        <v>1</v>
      </c>
      <c r="AE155" s="218"/>
      <c r="AF155" s="48">
        <f t="shared" si="61"/>
        <v>-176.84210526315883</v>
      </c>
      <c r="AG155" s="125">
        <f t="shared" si="62"/>
        <v>0.87719298245613975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57"/>
      <c r="S156" s="941"/>
      <c r="T156" s="258"/>
      <c r="U156" s="63"/>
      <c r="V156" s="654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654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654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56"/>
      <c r="N159" s="179"/>
      <c r="O159" s="221"/>
      <c r="P159" s="260"/>
      <c r="Q159" s="74"/>
      <c r="R159" s="129"/>
      <c r="S159" s="941"/>
      <c r="T159" s="258"/>
      <c r="U159" s="63"/>
      <c r="V159" s="654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730</v>
      </c>
      <c r="D160" s="937" t="s">
        <v>327</v>
      </c>
      <c r="E160" s="93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1510.4353134854427</v>
      </c>
      <c r="O160" s="267">
        <f t="shared" si="104"/>
        <v>172.79922421447387</v>
      </c>
      <c r="P160" s="65">
        <f t="shared" ref="P160:P165" si="105">M160-J160</f>
        <v>0</v>
      </c>
      <c r="Q160" s="74">
        <f t="shared" ref="Q160:Q165" si="106">O160-L160</f>
        <v>-30.179361956836772</v>
      </c>
      <c r="R160" s="268">
        <f>O160/L160</f>
        <v>0.85131750828451491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1</v>
      </c>
      <c r="AE160" s="79">
        <f>SUM(AE148:AE159)</f>
        <v>0</v>
      </c>
      <c r="AF160" s="65">
        <f t="shared" si="61"/>
        <v>-274.56468651455725</v>
      </c>
      <c r="AG160" s="129">
        <f t="shared" si="62"/>
        <v>0.84618224845122847</v>
      </c>
      <c r="AH160" s="929"/>
    </row>
    <row r="161" spans="1:36" ht="19.2" customHeight="1">
      <c r="A161" s="926" t="s">
        <v>1059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2688.4</v>
      </c>
      <c r="H161" s="84">
        <f t="shared" ref="H161:H170" si="107">F161*G161</f>
        <v>81001.491999999998</v>
      </c>
      <c r="I161" s="66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1068.2384105960266</v>
      </c>
      <c r="O161" s="86">
        <f t="shared" ref="O161:O165" si="109">N161/M161</f>
        <v>59.346578366445925</v>
      </c>
      <c r="P161" s="54">
        <f t="shared" si="105"/>
        <v>0</v>
      </c>
      <c r="Q161" s="88">
        <f t="shared" si="106"/>
        <v>-7.3200883002207462</v>
      </c>
      <c r="R161" s="660">
        <f t="shared" ref="R161:R165" si="110">O161/L161</f>
        <v>0.89019867549668885</v>
      </c>
      <c r="S161" s="927">
        <f>R173</f>
        <v>0.93464907379992956</v>
      </c>
      <c r="T161" s="89">
        <v>0.16666666666666666</v>
      </c>
      <c r="U161" s="89">
        <v>0.27152777777777776</v>
      </c>
      <c r="V161" s="666">
        <v>5</v>
      </c>
      <c r="W161" s="90">
        <f t="shared" ref="W161:W172" si="111">(U161-T161)*24*60</f>
        <v>151</v>
      </c>
      <c r="X161" s="96"/>
      <c r="Y161" s="96"/>
      <c r="Z161" s="54"/>
      <c r="AA161" s="54"/>
      <c r="AB161" s="928"/>
      <c r="AC161" s="928"/>
      <c r="AD161" s="666"/>
      <c r="AE161" s="666"/>
      <c r="AF161" s="54">
        <f t="shared" si="61"/>
        <v>-131.7615894039734</v>
      </c>
      <c r="AG161" s="660">
        <f t="shared" si="62"/>
        <v>0.89019867549668885</v>
      </c>
      <c r="AH161" s="927">
        <f>AG173</f>
        <v>0.93671622834957469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2399.15</v>
      </c>
      <c r="H162" s="84">
        <f t="shared" si="107"/>
        <v>82122.90449999999</v>
      </c>
      <c r="I162" s="6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2249.2031249999995</v>
      </c>
      <c r="O162" s="86">
        <f t="shared" si="109"/>
        <v>173.01562499999997</v>
      </c>
      <c r="P162" s="54">
        <f t="shared" si="105"/>
        <v>0</v>
      </c>
      <c r="Q162" s="88">
        <f t="shared" si="106"/>
        <v>-6.1298076923094413E-2</v>
      </c>
      <c r="R162" s="660">
        <f t="shared" si="110"/>
        <v>0.99964583333333323</v>
      </c>
      <c r="S162" s="927"/>
      <c r="T162" s="89">
        <v>0.28680555555555554</v>
      </c>
      <c r="U162" s="89">
        <v>0.33124999999999999</v>
      </c>
      <c r="V162" s="666">
        <v>22</v>
      </c>
      <c r="W162" s="90">
        <f t="shared" si="111"/>
        <v>64.000000000000014</v>
      </c>
      <c r="X162" s="96">
        <v>0.27638888888888885</v>
      </c>
      <c r="Y162" s="96">
        <v>0.28611111111111115</v>
      </c>
      <c r="Z162" s="54"/>
      <c r="AA162" s="54"/>
      <c r="AB162" s="928"/>
      <c r="AC162" s="928"/>
      <c r="AD162" s="666"/>
      <c r="AE162" s="666"/>
      <c r="AF162" s="54">
        <f t="shared" si="61"/>
        <v>-0.79687500000045475</v>
      </c>
      <c r="AG162" s="660">
        <f t="shared" si="62"/>
        <v>0.99964583333333312</v>
      </c>
      <c r="AH162" s="927"/>
    </row>
    <row r="163" spans="1:36" ht="19.2" customHeight="1">
      <c r="A163" s="92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3559.4</v>
      </c>
      <c r="H163" s="84">
        <f t="shared" si="107"/>
        <v>127533.302</v>
      </c>
      <c r="I163" s="6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2248.0421052631582</v>
      </c>
      <c r="O163" s="86">
        <f t="shared" si="109"/>
        <v>204.36746411483256</v>
      </c>
      <c r="P163" s="54">
        <f t="shared" si="105"/>
        <v>0</v>
      </c>
      <c r="Q163" s="88">
        <f t="shared" si="106"/>
        <v>-0.17799043062197484</v>
      </c>
      <c r="R163" s="660">
        <f t="shared" si="110"/>
        <v>0.99912982456140365</v>
      </c>
      <c r="S163" s="927"/>
      <c r="T163" s="89">
        <v>0.33541666666666664</v>
      </c>
      <c r="U163" s="89">
        <v>0.40138888888888885</v>
      </c>
      <c r="V163" s="666">
        <v>6</v>
      </c>
      <c r="W163" s="90">
        <f t="shared" si="111"/>
        <v>94.999999999999986</v>
      </c>
      <c r="X163" s="96"/>
      <c r="Y163" s="96"/>
      <c r="Z163" s="54"/>
      <c r="AA163" s="54"/>
      <c r="AB163" s="928"/>
      <c r="AC163" s="928"/>
      <c r="AD163" s="666"/>
      <c r="AE163" s="666"/>
      <c r="AF163" s="54">
        <f t="shared" si="61"/>
        <v>-1.9578947368418085</v>
      </c>
      <c r="AG163" s="660">
        <f t="shared" si="62"/>
        <v>0.99912982456140365</v>
      </c>
      <c r="AH163" s="927"/>
    </row>
    <row r="164" spans="1:36" ht="19.2" customHeight="1">
      <c r="A164" s="92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2976.8</v>
      </c>
      <c r="H164" s="84">
        <f t="shared" si="107"/>
        <v>108385.288</v>
      </c>
      <c r="I164" s="6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2480.6666666666674</v>
      </c>
      <c r="O164" s="86">
        <f t="shared" si="109"/>
        <v>248.06666666666675</v>
      </c>
      <c r="P164" s="54">
        <f t="shared" si="105"/>
        <v>0</v>
      </c>
      <c r="Q164" s="88">
        <f t="shared" si="106"/>
        <v>-28.833333333333229</v>
      </c>
      <c r="R164" s="660">
        <f t="shared" si="110"/>
        <v>0.89587095220898072</v>
      </c>
      <c r="S164" s="927"/>
      <c r="T164" s="89">
        <v>0.40624999999999994</v>
      </c>
      <c r="U164" s="89">
        <v>0.45624999999999993</v>
      </c>
      <c r="V164" s="666">
        <v>7</v>
      </c>
      <c r="W164" s="90">
        <f t="shared" si="111"/>
        <v>71.999999999999986</v>
      </c>
      <c r="X164" s="96"/>
      <c r="Y164" s="96"/>
      <c r="Z164" s="54"/>
      <c r="AA164" s="54"/>
      <c r="AB164" s="928"/>
      <c r="AC164" s="928"/>
      <c r="AD164" s="666"/>
      <c r="AE164" s="666"/>
      <c r="AF164" s="54">
        <f>N164-K164</f>
        <v>-288.33333333333258</v>
      </c>
      <c r="AG164" s="660">
        <f>N164/K164</f>
        <v>0.89587095220898061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4465.2</v>
      </c>
      <c r="H165" s="84">
        <f t="shared" si="107"/>
        <v>162577.93199999997</v>
      </c>
      <c r="I165" s="66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2480.6666666666679</v>
      </c>
      <c r="O165" s="86">
        <f t="shared" si="109"/>
        <v>248.06666666666678</v>
      </c>
      <c r="P165" s="54">
        <f t="shared" si="105"/>
        <v>0</v>
      </c>
      <c r="Q165" s="88">
        <f t="shared" si="106"/>
        <v>-28.833333333333201</v>
      </c>
      <c r="R165" s="660">
        <f t="shared" si="110"/>
        <v>0.89587095220898083</v>
      </c>
      <c r="S165" s="927"/>
      <c r="T165" s="89">
        <v>0.49652777777777768</v>
      </c>
      <c r="U165" s="89">
        <v>0.57152777777777763</v>
      </c>
      <c r="V165" s="666">
        <v>5</v>
      </c>
      <c r="W165" s="90">
        <f t="shared" si="111"/>
        <v>107.99999999999994</v>
      </c>
      <c r="X165" s="96"/>
      <c r="Y165" s="96"/>
      <c r="Z165" s="54"/>
      <c r="AA165" s="54"/>
      <c r="AB165" s="928"/>
      <c r="AC165" s="928"/>
      <c r="AD165" s="666"/>
      <c r="AE165" s="666">
        <v>1</v>
      </c>
      <c r="AF165" s="54">
        <f>N165-K165</f>
        <v>-288.33333333333212</v>
      </c>
      <c r="AG165" s="660">
        <f>N165/K165</f>
        <v>0.89587095220898083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666"/>
      <c r="J166" s="87"/>
      <c r="K166" s="57"/>
      <c r="L166" s="86"/>
      <c r="M166" s="87"/>
      <c r="N166" s="57"/>
      <c r="O166" s="86"/>
      <c r="P166" s="54"/>
      <c r="Q166" s="88"/>
      <c r="R166" s="660"/>
      <c r="S166" s="927"/>
      <c r="T166" s="89"/>
      <c r="U166" s="89"/>
      <c r="V166" s="666"/>
      <c r="W166" s="90">
        <f t="shared" si="111"/>
        <v>0</v>
      </c>
      <c r="X166" s="96"/>
      <c r="Y166" s="96"/>
      <c r="Z166" s="54"/>
      <c r="AA166" s="54"/>
      <c r="AB166" s="928"/>
      <c r="AC166" s="928"/>
      <c r="AD166" s="666"/>
      <c r="AE166" s="666"/>
      <c r="AF166" s="54">
        <f>N166-K166</f>
        <v>0</v>
      </c>
      <c r="AG166" s="66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66"/>
      <c r="J167" s="87"/>
      <c r="K167" s="57"/>
      <c r="L167" s="86"/>
      <c r="M167" s="87"/>
      <c r="N167" s="57"/>
      <c r="O167" s="86"/>
      <c r="P167" s="54"/>
      <c r="Q167" s="88"/>
      <c r="R167" s="660"/>
      <c r="S167" s="927"/>
      <c r="T167" s="89"/>
      <c r="U167" s="89"/>
      <c r="V167" s="666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666"/>
      <c r="AE167" s="666"/>
      <c r="AF167" s="54">
        <f t="shared" si="61"/>
        <v>0</v>
      </c>
      <c r="AG167" s="66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66"/>
      <c r="J168" s="87"/>
      <c r="K168" s="57"/>
      <c r="L168" s="86"/>
      <c r="M168" s="87"/>
      <c r="N168" s="57"/>
      <c r="O168" s="86"/>
      <c r="P168" s="54"/>
      <c r="Q168" s="88"/>
      <c r="R168" s="660"/>
      <c r="S168" s="927"/>
      <c r="T168" s="89"/>
      <c r="U168" s="89"/>
      <c r="V168" s="666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666"/>
      <c r="AE168" s="666"/>
      <c r="AF168" s="54">
        <f t="shared" si="61"/>
        <v>0</v>
      </c>
      <c r="AG168" s="66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66"/>
      <c r="J169" s="87"/>
      <c r="K169" s="57"/>
      <c r="L169" s="86"/>
      <c r="M169" s="87"/>
      <c r="N169" s="57"/>
      <c r="O169" s="86"/>
      <c r="P169" s="54"/>
      <c r="Q169" s="88"/>
      <c r="R169" s="660"/>
      <c r="S169" s="927"/>
      <c r="T169" s="89"/>
      <c r="U169" s="89"/>
      <c r="V169" s="666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666"/>
      <c r="AE169" s="666"/>
      <c r="AF169" s="54">
        <f t="shared" si="61"/>
        <v>0</v>
      </c>
      <c r="AG169" s="66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66"/>
      <c r="J170" s="87"/>
      <c r="K170" s="57"/>
      <c r="L170" s="86"/>
      <c r="M170" s="87"/>
      <c r="N170" s="57"/>
      <c r="O170" s="86"/>
      <c r="P170" s="54"/>
      <c r="Q170" s="88"/>
      <c r="R170" s="660"/>
      <c r="S170" s="927"/>
      <c r="T170" s="89"/>
      <c r="U170" s="89"/>
      <c r="V170" s="666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666"/>
      <c r="AE170" s="666"/>
      <c r="AF170" s="54">
        <f t="shared" si="61"/>
        <v>0</v>
      </c>
      <c r="AG170" s="66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66"/>
      <c r="J171" s="87"/>
      <c r="K171" s="57"/>
      <c r="L171" s="86"/>
      <c r="M171" s="87"/>
      <c r="N171" s="57"/>
      <c r="O171" s="86"/>
      <c r="P171" s="54"/>
      <c r="Q171" s="88"/>
      <c r="R171" s="660"/>
      <c r="S171" s="927"/>
      <c r="T171" s="89"/>
      <c r="U171" s="89"/>
      <c r="V171" s="666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666"/>
      <c r="AE171" s="666"/>
      <c r="AF171" s="54"/>
      <c r="AG171" s="66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66"/>
      <c r="J172" s="87"/>
      <c r="K172" s="57"/>
      <c r="L172" s="86"/>
      <c r="M172" s="87"/>
      <c r="N172" s="57"/>
      <c r="O172" s="86"/>
      <c r="P172" s="54"/>
      <c r="Q172" s="88"/>
      <c r="R172" s="660"/>
      <c r="S172" s="927"/>
      <c r="T172" s="89"/>
      <c r="U172" s="89"/>
      <c r="V172" s="666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666"/>
      <c r="AE172" s="666"/>
      <c r="AF172" s="54"/>
      <c r="AG172" s="660"/>
      <c r="AH172" s="927"/>
    </row>
    <row r="173" spans="1:36" ht="19.2" customHeight="1">
      <c r="A173" s="926"/>
      <c r="B173" s="121">
        <v>0</v>
      </c>
      <c r="C173" s="100" t="s">
        <v>1060</v>
      </c>
      <c r="D173" s="924" t="s">
        <v>1061</v>
      </c>
      <c r="E173" s="924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2105.3633948385041</v>
      </c>
      <c r="O173" s="104">
        <f t="shared" si="112"/>
        <v>186.57260016292238</v>
      </c>
      <c r="P173" s="54">
        <f>M173-J173</f>
        <v>0</v>
      </c>
      <c r="Q173" s="88">
        <f>O173-L173</f>
        <v>-13.045208694886441</v>
      </c>
      <c r="R173" s="105">
        <f>O173/L173</f>
        <v>0.93464907379992956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1</v>
      </c>
      <c r="AF173" s="54">
        <f t="shared" si="61"/>
        <v>-142.23660516149585</v>
      </c>
      <c r="AG173" s="660">
        <f t="shared" si="62"/>
        <v>0.93671622834957469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1062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1063</v>
      </c>
    </row>
    <row r="186" spans="23:36">
      <c r="W186" s="33"/>
      <c r="AJ186" s="272" t="s">
        <v>1064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G32" sqref="G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1236</v>
      </c>
      <c r="E3" s="860"/>
      <c r="F3" s="849" t="s">
        <v>2</v>
      </c>
      <c r="G3" s="810"/>
      <c r="H3" s="861">
        <v>246542.99999999997</v>
      </c>
      <c r="I3" s="862"/>
      <c r="J3" s="849" t="s">
        <v>3</v>
      </c>
      <c r="K3" s="810"/>
      <c r="L3" s="854">
        <v>8139879.2441763123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359.72223112859706</v>
      </c>
      <c r="G6" s="851"/>
      <c r="H6" s="829">
        <f>AVERAGE(D13:P13,Q13)</f>
        <v>143.51191812146698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13</v>
      </c>
      <c r="Q6" s="818">
        <v>9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336.14068218614904</v>
      </c>
      <c r="G7" s="822"/>
      <c r="H7" s="823">
        <f>AVERAGE(D14:P14,Q14)</f>
        <v>128.62580530906291</v>
      </c>
      <c r="I7" s="824"/>
      <c r="J7" s="823">
        <f>AVERAGE(D31:E31,G31:H31)</f>
        <v>715.71461125225039</v>
      </c>
      <c r="K7" s="824"/>
      <c r="L7" s="825">
        <f>AVERAGE(K31:M31)</f>
        <v>798.44486885774916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0.90425114020751152</v>
      </c>
      <c r="G8" s="828"/>
      <c r="H8" s="827">
        <f>AVERAGE(D15:O15,P15:Q15)</f>
        <v>0.89324371499845756</v>
      </c>
      <c r="I8" s="828"/>
      <c r="J8" s="827">
        <f>AVERAGE(D32:E32,G32:H32)</f>
        <v>0.95559475954671014</v>
      </c>
      <c r="K8" s="828"/>
      <c r="L8" s="827">
        <f>AVERAGE(K32:M32)</f>
        <v>0.88716096539749911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139.36526702786378</v>
      </c>
      <c r="E13" s="19">
        <v>111.59012727898178</v>
      </c>
      <c r="F13" s="19">
        <v>161.91549807261879</v>
      </c>
      <c r="G13" s="19">
        <v>314.46258503401361</v>
      </c>
      <c r="H13" s="19">
        <v>228.57142857142858</v>
      </c>
      <c r="I13" s="19">
        <v>85.760190918472645</v>
      </c>
      <c r="J13" s="19">
        <v>88.891223155929055</v>
      </c>
      <c r="K13" s="19">
        <v>77.173767752715122</v>
      </c>
      <c r="L13" s="19">
        <v>83.416086171310639</v>
      </c>
      <c r="M13" s="19">
        <v>82.297990346235963</v>
      </c>
      <c r="N13" s="19">
        <v>88.025958482808335</v>
      </c>
      <c r="O13" s="19">
        <v>218.84353741496599</v>
      </c>
      <c r="P13" s="19">
        <v>178.85319347319347</v>
      </c>
      <c r="Q13" s="21">
        <v>150</v>
      </c>
    </row>
    <row r="14" spans="2:17" ht="39.9" customHeight="1">
      <c r="B14" s="802"/>
      <c r="C14" s="14" t="s">
        <v>133</v>
      </c>
      <c r="D14" s="19">
        <v>129.88825324091303</v>
      </c>
      <c r="E14" s="19">
        <v>92.942131690580055</v>
      </c>
      <c r="F14" s="19">
        <v>139.46857971551083</v>
      </c>
      <c r="G14" s="19">
        <v>281.8466137299817</v>
      </c>
      <c r="H14" s="19">
        <v>218.8900249747438</v>
      </c>
      <c r="I14" s="19">
        <v>75.121575972355217</v>
      </c>
      <c r="J14" s="19">
        <v>78.175874270934472</v>
      </c>
      <c r="K14" s="19">
        <v>68.507792648395693</v>
      </c>
      <c r="L14" s="19">
        <v>76.170397212276711</v>
      </c>
      <c r="M14" s="19">
        <v>73.173458963664828</v>
      </c>
      <c r="N14" s="19">
        <v>77.489708447723658</v>
      </c>
      <c r="O14" s="19">
        <v>181.31474505094434</v>
      </c>
      <c r="P14" s="19">
        <v>168.08860192533984</v>
      </c>
      <c r="Q14" s="9">
        <v>139.68351648351648</v>
      </c>
    </row>
    <row r="15" spans="2:17" ht="39.9" customHeight="1">
      <c r="B15" s="803"/>
      <c r="C15" s="290" t="s">
        <v>134</v>
      </c>
      <c r="D15" s="10">
        <f t="shared" ref="D15:Q15" si="0">D14/D13</f>
        <v>0.93199873979320846</v>
      </c>
      <c r="E15" s="10">
        <f t="shared" si="0"/>
        <v>0.83288848177598496</v>
      </c>
      <c r="F15" s="10">
        <f t="shared" si="0"/>
        <v>0.86136646198598876</v>
      </c>
      <c r="G15" s="10">
        <f t="shared" si="0"/>
        <v>0.89628027989242653</v>
      </c>
      <c r="H15" s="10">
        <f t="shared" si="0"/>
        <v>0.95764385926450402</v>
      </c>
      <c r="I15" s="10">
        <f t="shared" si="0"/>
        <v>0.87594926233045634</v>
      </c>
      <c r="J15" s="10">
        <f t="shared" si="0"/>
        <v>0.87945549060340644</v>
      </c>
      <c r="K15" s="10">
        <f t="shared" si="0"/>
        <v>0.88770828020102022</v>
      </c>
      <c r="L15" s="10">
        <f t="shared" si="0"/>
        <v>0.91313798942624158</v>
      </c>
      <c r="M15" s="10">
        <f t="shared" si="0"/>
        <v>0.88912813855862938</v>
      </c>
      <c r="N15" s="10">
        <f t="shared" si="0"/>
        <v>0.88030519386911954</v>
      </c>
      <c r="O15" s="10">
        <f t="shared" si="0"/>
        <v>0.82851313405311833</v>
      </c>
      <c r="P15" s="292">
        <f t="shared" si="0"/>
        <v>0.93981325500085622</v>
      </c>
      <c r="Q15" s="11">
        <f t="shared" si="0"/>
        <v>0.93122344322344319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23" ht="22.8" customHeight="1">
      <c r="B17" s="805"/>
      <c r="C17" s="290" t="s">
        <v>36</v>
      </c>
      <c r="D17" s="12">
        <v>0.69097222222222199</v>
      </c>
      <c r="E17" s="12">
        <v>0.53749999999999998</v>
      </c>
      <c r="F17" s="12">
        <v>0.56458333333333333</v>
      </c>
      <c r="G17" s="12">
        <v>0.63749999999999996</v>
      </c>
      <c r="H17" s="12">
        <v>0.63472222222222219</v>
      </c>
      <c r="I17" s="12">
        <v>0.67152777777777772</v>
      </c>
      <c r="J17" s="12">
        <v>0.70138888888888884</v>
      </c>
      <c r="K17" s="12">
        <v>0.72916666666666663</v>
      </c>
      <c r="L17" s="12">
        <v>0.96666666666666667</v>
      </c>
      <c r="M17" s="12">
        <v>0.9708333333333331</v>
      </c>
      <c r="N17" s="12">
        <v>0.99652777777777768</v>
      </c>
      <c r="O17" s="22">
        <v>0.81319444444444433</v>
      </c>
      <c r="P17" s="12">
        <v>0.58819444444444435</v>
      </c>
      <c r="Q17" s="293">
        <v>0.5625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>
        <v>1</v>
      </c>
      <c r="H20" s="295">
        <v>2</v>
      </c>
      <c r="I20" s="295">
        <v>1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>
        <v>1</v>
      </c>
      <c r="P20" s="295">
        <v>2</v>
      </c>
      <c r="Q20" s="296"/>
    </row>
    <row r="21" spans="2:23" ht="22.8" customHeight="1">
      <c r="B21" s="809"/>
      <c r="C21" s="294" t="s">
        <v>139</v>
      </c>
      <c r="D21" s="295">
        <v>1</v>
      </c>
      <c r="E21" s="295">
        <v>2</v>
      </c>
      <c r="F21" s="295">
        <v>2</v>
      </c>
      <c r="G21" s="295" t="s">
        <v>15</v>
      </c>
      <c r="H21" s="295" t="s">
        <v>15</v>
      </c>
      <c r="I21" s="295">
        <v>1</v>
      </c>
      <c r="J21" s="295">
        <v>1</v>
      </c>
      <c r="K21" s="295">
        <v>1</v>
      </c>
      <c r="L21" s="295" t="s">
        <v>15</v>
      </c>
      <c r="M21" s="295">
        <v>1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18.75</v>
      </c>
      <c r="E22" s="297">
        <v>16.8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16.857142857142858</v>
      </c>
      <c r="K22" s="297">
        <v>18.714285714285715</v>
      </c>
      <c r="L22" s="297">
        <v>17</v>
      </c>
      <c r="M22" s="297">
        <v>18.444444444444443</v>
      </c>
      <c r="N22" s="297">
        <v>17.333333333333332</v>
      </c>
      <c r="O22" s="297">
        <v>11.285714285714286</v>
      </c>
      <c r="P22" s="297">
        <v>13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66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66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162.44934065934075</v>
      </c>
      <c r="E31" s="8">
        <v>826.83200053312066</v>
      </c>
      <c r="F31" s="8">
        <v>0</v>
      </c>
      <c r="G31" s="8">
        <v>928.62774075147604</v>
      </c>
      <c r="H31" s="306">
        <v>944.94936306506395</v>
      </c>
      <c r="I31" s="305">
        <v>0</v>
      </c>
      <c r="J31" s="8">
        <v>0</v>
      </c>
      <c r="K31" s="8">
        <v>573.95238095238017</v>
      </c>
      <c r="L31" s="8">
        <v>907.66274509940592</v>
      </c>
      <c r="M31" s="306">
        <v>913.71948052146138</v>
      </c>
      <c r="N31" s="289"/>
      <c r="O31" s="289"/>
      <c r="P31" s="289"/>
      <c r="Q31" s="289"/>
    </row>
    <row r="32" spans="2:23" ht="39.9" customHeight="1">
      <c r="B32" s="803"/>
      <c r="C32" s="668" t="s">
        <v>134</v>
      </c>
      <c r="D32" s="307">
        <f t="shared" ref="D32:M32" si="1">D31/D30</f>
        <v>0.73840609390609435</v>
      </c>
      <c r="E32" s="10">
        <f t="shared" si="1"/>
        <v>1.0022206067068129</v>
      </c>
      <c r="F32" s="10">
        <f t="shared" si="1"/>
        <v>0</v>
      </c>
      <c r="G32" s="10">
        <f t="shared" si="1"/>
        <v>1.0318086008349734</v>
      </c>
      <c r="H32" s="10">
        <f t="shared" si="1"/>
        <v>1.0499437367389599</v>
      </c>
      <c r="I32" s="305">
        <f t="shared" si="1"/>
        <v>0</v>
      </c>
      <c r="J32" s="10">
        <f t="shared" si="1"/>
        <v>0</v>
      </c>
      <c r="K32" s="10">
        <f t="shared" si="1"/>
        <v>0.63772486772486681</v>
      </c>
      <c r="L32" s="10">
        <f t="shared" si="1"/>
        <v>1.0085141612215622</v>
      </c>
      <c r="M32" s="11">
        <f t="shared" si="1"/>
        <v>1.0152438672460682</v>
      </c>
      <c r="N32" s="289"/>
      <c r="O32" s="289"/>
      <c r="P32" s="289"/>
      <c r="Q32" s="289"/>
    </row>
    <row r="33" spans="2:17" ht="25.8" customHeight="1">
      <c r="B33" s="804" t="s">
        <v>135</v>
      </c>
      <c r="C33" s="668" t="s">
        <v>136</v>
      </c>
      <c r="D33" s="308">
        <v>0.17013888888888887</v>
      </c>
      <c r="E33" s="12">
        <v>0.18055555555555555</v>
      </c>
      <c r="F33" s="12">
        <v>0</v>
      </c>
      <c r="G33" s="12">
        <v>2940.00000000001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805"/>
      <c r="C34" s="668" t="s">
        <v>36</v>
      </c>
      <c r="D34" s="308">
        <v>0.37152777777777773</v>
      </c>
      <c r="E34" s="12">
        <v>0.40138888888888885</v>
      </c>
      <c r="F34" s="12">
        <v>0</v>
      </c>
      <c r="G34" s="12">
        <v>1054.0000000000039</v>
      </c>
      <c r="H34" s="293">
        <v>0.4861111111111111</v>
      </c>
      <c r="I34" s="23">
        <v>0</v>
      </c>
      <c r="J34" s="12">
        <v>0</v>
      </c>
      <c r="K34" s="12">
        <v>0.80555555555555547</v>
      </c>
      <c r="L34" s="12">
        <v>46246.03125</v>
      </c>
      <c r="M34" s="13">
        <v>46246.020833333336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09" zoomScale="85" zoomScaleNormal="85" workbookViewId="0">
      <selection activeCell="P128" sqref="P12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1191</v>
      </c>
      <c r="B1" s="347"/>
      <c r="C1" s="348"/>
      <c r="D1" s="349" t="s">
        <v>1102</v>
      </c>
      <c r="E1" s="350">
        <f>SUM(G5:G124)</f>
        <v>79294</v>
      </c>
      <c r="F1" s="351" t="s">
        <v>3</v>
      </c>
      <c r="G1" s="352">
        <f>SUM(H5:H124)</f>
        <v>1407656.4554545451</v>
      </c>
      <c r="H1" s="353" t="s">
        <v>1192</v>
      </c>
      <c r="I1" s="354">
        <f>+J16+J64+J24+J38+J51+J81+J100+J91+J57+J124+J111</f>
        <v>43.473809523809521</v>
      </c>
      <c r="J1" s="863" t="s">
        <v>1193</v>
      </c>
      <c r="K1" s="864"/>
      <c r="L1" s="865"/>
      <c r="M1" s="863" t="s">
        <v>1105</v>
      </c>
      <c r="N1" s="864"/>
      <c r="O1" s="864"/>
      <c r="P1" s="864"/>
      <c r="Q1" s="864"/>
      <c r="R1" s="865"/>
    </row>
    <row r="2" spans="1:18" ht="26.25" customHeight="1" thickBot="1">
      <c r="A2" s="869" t="s">
        <v>1194</v>
      </c>
      <c r="B2" s="870"/>
      <c r="C2" s="356"/>
      <c r="D2" s="670" t="s">
        <v>1113</v>
      </c>
      <c r="E2" s="358">
        <f>AVERAGE(L16,L24,L38,L51,L100,L111,L91)</f>
        <v>522.11599674555282</v>
      </c>
      <c r="F2" s="359" t="s">
        <v>40</v>
      </c>
      <c r="G2" s="360">
        <f>G1/E1</f>
        <v>17.752370361623139</v>
      </c>
      <c r="H2" s="361" t="s">
        <v>1195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1115</v>
      </c>
      <c r="B3" s="873" t="s">
        <v>1196</v>
      </c>
      <c r="C3" s="672"/>
      <c r="D3" s="874" t="s">
        <v>1117</v>
      </c>
      <c r="E3" s="874"/>
      <c r="F3" s="875" t="s">
        <v>43</v>
      </c>
      <c r="G3" s="876" t="s">
        <v>1197</v>
      </c>
      <c r="H3" s="877" t="s">
        <v>1198</v>
      </c>
      <c r="I3" s="878" t="s">
        <v>1119</v>
      </c>
      <c r="J3" s="880" t="s">
        <v>1123</v>
      </c>
      <c r="K3" s="888" t="s">
        <v>1121</v>
      </c>
      <c r="L3" s="890" t="s">
        <v>1113</v>
      </c>
      <c r="M3" s="881" t="s">
        <v>48</v>
      </c>
      <c r="N3" s="881"/>
      <c r="O3" s="880" t="s">
        <v>273</v>
      </c>
      <c r="P3" s="883" t="s">
        <v>1127</v>
      </c>
      <c r="Q3" s="880" t="s">
        <v>1129</v>
      </c>
      <c r="R3" s="880"/>
    </row>
    <row r="4" spans="1:18" ht="15.75" customHeight="1">
      <c r="A4" s="872"/>
      <c r="B4" s="873"/>
      <c r="C4" s="672"/>
      <c r="D4" s="874"/>
      <c r="E4" s="874"/>
      <c r="F4" s="875"/>
      <c r="G4" s="876"/>
      <c r="H4" s="877"/>
      <c r="I4" s="879"/>
      <c r="J4" s="882"/>
      <c r="K4" s="889"/>
      <c r="L4" s="891"/>
      <c r="M4" s="676" t="s">
        <v>50</v>
      </c>
      <c r="N4" s="676" t="s">
        <v>51</v>
      </c>
      <c r="O4" s="882"/>
      <c r="P4" s="884"/>
      <c r="Q4" s="365" t="s">
        <v>1134</v>
      </c>
      <c r="R4" s="365" t="s">
        <v>1199</v>
      </c>
    </row>
    <row r="5" spans="1:18">
      <c r="A5" s="892" t="s">
        <v>1200</v>
      </c>
      <c r="B5" s="366" t="s">
        <v>368</v>
      </c>
      <c r="C5" s="366"/>
      <c r="D5" s="367" t="s">
        <v>279</v>
      </c>
      <c r="E5" s="368"/>
      <c r="F5" s="369">
        <v>25.64</v>
      </c>
      <c r="G5" s="672">
        <v>694</v>
      </c>
      <c r="H5" s="370">
        <f>F5*G5</f>
        <v>17794.16</v>
      </c>
      <c r="I5" s="674"/>
      <c r="J5" s="372">
        <v>10</v>
      </c>
      <c r="K5" s="373">
        <f t="shared" ref="K5:K8" si="0">G5/P5*60</f>
        <v>1388.0000000000014</v>
      </c>
      <c r="L5" s="374">
        <f t="shared" ref="L5:L8" si="1">K5/J5</f>
        <v>138.80000000000013</v>
      </c>
      <c r="M5" s="375">
        <v>0.41319444444444442</v>
      </c>
      <c r="N5" s="375">
        <v>0.43402777777777773</v>
      </c>
      <c r="O5" s="365">
        <v>5</v>
      </c>
      <c r="P5" s="677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672">
        <v>2085</v>
      </c>
      <c r="H6" s="370">
        <f t="shared" ref="H6:H15" si="3">F6*G6</f>
        <v>62237.25</v>
      </c>
      <c r="I6" s="674"/>
      <c r="J6" s="372">
        <v>13</v>
      </c>
      <c r="K6" s="373">
        <f t="shared" si="0"/>
        <v>1787.1428571428576</v>
      </c>
      <c r="L6" s="374">
        <f t="shared" si="1"/>
        <v>137.4725274725275</v>
      </c>
      <c r="M6" s="375">
        <v>0.4375</v>
      </c>
      <c r="N6" s="375">
        <v>0.4861111111111111</v>
      </c>
      <c r="O6" s="365">
        <v>5</v>
      </c>
      <c r="P6" s="677">
        <f t="shared" si="2"/>
        <v>69.999999999999986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672">
        <v>1818</v>
      </c>
      <c r="H7" s="370">
        <f t="shared" si="3"/>
        <v>53667.360000000001</v>
      </c>
      <c r="I7" s="674"/>
      <c r="J7" s="372">
        <v>13</v>
      </c>
      <c r="K7" s="373">
        <f t="shared" si="0"/>
        <v>1817.9999999999991</v>
      </c>
      <c r="L7" s="374">
        <f t="shared" si="1"/>
        <v>139.84615384615378</v>
      </c>
      <c r="M7" s="375">
        <v>0.48958333333333331</v>
      </c>
      <c r="N7" s="375">
        <v>0.53125</v>
      </c>
      <c r="O7" s="365">
        <v>5</v>
      </c>
      <c r="P7" s="677">
        <f t="shared" si="2"/>
        <v>60.000000000000028</v>
      </c>
      <c r="Q7" s="377"/>
      <c r="R7" s="377"/>
    </row>
    <row r="8" spans="1:18">
      <c r="A8" s="892"/>
      <c r="B8" s="366" t="s">
        <v>104</v>
      </c>
      <c r="C8" s="366"/>
      <c r="D8" s="367" t="s">
        <v>1201</v>
      </c>
      <c r="E8" s="368"/>
      <c r="F8" s="369">
        <v>30</v>
      </c>
      <c r="G8" s="672">
        <v>1236</v>
      </c>
      <c r="H8" s="370">
        <f t="shared" si="3"/>
        <v>37080</v>
      </c>
      <c r="I8" s="674"/>
      <c r="J8" s="372">
        <v>13</v>
      </c>
      <c r="K8" s="373">
        <f t="shared" si="0"/>
        <v>1853.9999999999993</v>
      </c>
      <c r="L8" s="374">
        <f t="shared" si="1"/>
        <v>142.61538461538456</v>
      </c>
      <c r="M8" s="375">
        <v>0.53472222222222221</v>
      </c>
      <c r="N8" s="375">
        <v>0.5625</v>
      </c>
      <c r="O8" s="365">
        <v>5</v>
      </c>
      <c r="P8" s="677">
        <f t="shared" si="2"/>
        <v>40.000000000000014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74"/>
      <c r="J9" s="372"/>
      <c r="K9" s="373"/>
      <c r="L9" s="374"/>
      <c r="M9" s="375"/>
      <c r="N9" s="375"/>
      <c r="O9" s="365"/>
      <c r="P9" s="677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74"/>
      <c r="J10" s="372"/>
      <c r="K10" s="373"/>
      <c r="L10" s="374"/>
      <c r="M10" s="375"/>
      <c r="N10" s="375"/>
      <c r="O10" s="365"/>
      <c r="P10" s="677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74"/>
      <c r="J11" s="372"/>
      <c r="K11" s="373"/>
      <c r="L11" s="374"/>
      <c r="M11" s="375"/>
      <c r="N11" s="375"/>
      <c r="O11" s="365"/>
      <c r="P11" s="677"/>
      <c r="Q11" s="377"/>
      <c r="R11" s="377"/>
    </row>
    <row r="12" spans="1:18">
      <c r="A12" s="893"/>
      <c r="B12" s="366">
        <v>0</v>
      </c>
      <c r="C12" s="673"/>
      <c r="D12" s="367"/>
      <c r="E12" s="368"/>
      <c r="F12" s="369" t="s">
        <v>106</v>
      </c>
      <c r="G12" s="671"/>
      <c r="H12" s="370">
        <f t="shared" si="3"/>
        <v>0</v>
      </c>
      <c r="I12" s="674"/>
      <c r="J12" s="372"/>
      <c r="K12" s="373"/>
      <c r="L12" s="374"/>
      <c r="M12" s="375"/>
      <c r="N12" s="375"/>
      <c r="O12" s="365"/>
      <c r="P12" s="677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74"/>
      <c r="J13" s="372"/>
      <c r="K13" s="373"/>
      <c r="L13" s="374"/>
      <c r="M13" s="375"/>
      <c r="N13" s="375"/>
      <c r="O13" s="365"/>
      <c r="P13" s="677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74"/>
      <c r="J14" s="372"/>
      <c r="K14" s="373"/>
      <c r="L14" s="374"/>
      <c r="M14" s="375"/>
      <c r="N14" s="375"/>
      <c r="O14" s="365"/>
      <c r="P14" s="677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74"/>
      <c r="J15" s="372"/>
      <c r="K15" s="373"/>
      <c r="L15" s="374"/>
      <c r="M15" s="375"/>
      <c r="N15" s="375"/>
      <c r="O15" s="365"/>
      <c r="P15" s="677"/>
      <c r="Q15" s="365"/>
      <c r="R15" s="365"/>
    </row>
    <row r="16" spans="1:18" ht="15.75" customHeight="1">
      <c r="A16" s="894"/>
      <c r="B16" s="366">
        <v>0</v>
      </c>
      <c r="C16" s="383" t="s">
        <v>1202</v>
      </c>
      <c r="D16" s="895" t="s">
        <v>1142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1711.7857142857142</v>
      </c>
      <c r="L16" s="389">
        <f>AVERAGE(L5:L15)</f>
        <v>139.68351648351648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1203</v>
      </c>
      <c r="B17" s="366">
        <v>0</v>
      </c>
      <c r="C17" s="673"/>
      <c r="D17" s="367" t="s">
        <v>1204</v>
      </c>
      <c r="E17" s="367"/>
      <c r="F17" s="369" t="s">
        <v>106</v>
      </c>
      <c r="G17" s="672">
        <v>1236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1648</v>
      </c>
      <c r="L17" s="374">
        <f>K17/J17</f>
        <v>164.8</v>
      </c>
      <c r="M17" s="375">
        <v>0.17013888888888887</v>
      </c>
      <c r="N17" s="375">
        <v>0.20138888888888887</v>
      </c>
      <c r="O17" s="365">
        <v>5</v>
      </c>
      <c r="P17" s="677">
        <f>(N17-M17)*24*60</f>
        <v>45</v>
      </c>
      <c r="Q17" s="365"/>
      <c r="R17" s="365"/>
    </row>
    <row r="18" spans="1:18" ht="15.75" customHeight="1">
      <c r="A18" s="896"/>
      <c r="B18" s="366">
        <v>0</v>
      </c>
      <c r="C18" s="673"/>
      <c r="D18" s="367" t="s">
        <v>287</v>
      </c>
      <c r="E18" s="367"/>
      <c r="F18" s="369" t="s">
        <v>106</v>
      </c>
      <c r="G18" s="671">
        <v>2085</v>
      </c>
      <c r="H18" s="370">
        <f t="shared" si="4"/>
        <v>0</v>
      </c>
      <c r="I18" s="674"/>
      <c r="J18" s="372">
        <v>9</v>
      </c>
      <c r="K18" s="373">
        <f t="shared" si="5"/>
        <v>1563.75</v>
      </c>
      <c r="L18" s="374">
        <f t="shared" ref="L18:L21" si="6">K18/J18</f>
        <v>173.75</v>
      </c>
      <c r="M18" s="375">
        <v>0.20486111111111113</v>
      </c>
      <c r="N18" s="375">
        <v>0.26041666666666669</v>
      </c>
      <c r="O18" s="365">
        <v>5</v>
      </c>
      <c r="P18" s="677">
        <f t="shared" ref="P18:P21" si="7">(N18-M18)*24*60</f>
        <v>80</v>
      </c>
      <c r="Q18" s="377"/>
      <c r="R18" s="377"/>
    </row>
    <row r="19" spans="1:18" ht="15.75" customHeight="1">
      <c r="A19" s="896"/>
      <c r="B19" s="366">
        <v>0</v>
      </c>
      <c r="C19" s="673"/>
      <c r="D19" s="367" t="s">
        <v>288</v>
      </c>
      <c r="E19" s="367"/>
      <c r="F19" s="369" t="s">
        <v>106</v>
      </c>
      <c r="G19" s="671">
        <v>1818</v>
      </c>
      <c r="H19" s="370">
        <f t="shared" si="4"/>
        <v>0</v>
      </c>
      <c r="I19" s="674"/>
      <c r="J19" s="372">
        <v>9</v>
      </c>
      <c r="K19" s="373">
        <f t="shared" si="5"/>
        <v>1558.2857142857144</v>
      </c>
      <c r="L19" s="374">
        <f t="shared" si="6"/>
        <v>173.14285714285717</v>
      </c>
      <c r="M19" s="375">
        <v>0.2638888888888889</v>
      </c>
      <c r="N19" s="375">
        <v>0.3125</v>
      </c>
      <c r="O19" s="365">
        <v>5</v>
      </c>
      <c r="P19" s="677">
        <f t="shared" si="7"/>
        <v>69.999999999999986</v>
      </c>
      <c r="Q19" s="377"/>
      <c r="R19" s="377"/>
    </row>
    <row r="20" spans="1:18" ht="15.75" customHeight="1">
      <c r="A20" s="897"/>
      <c r="B20" s="366" t="s">
        <v>368</v>
      </c>
      <c r="C20" s="673"/>
      <c r="D20" s="367" t="s">
        <v>1190</v>
      </c>
      <c r="E20" s="367"/>
      <c r="F20" s="369">
        <v>19.63</v>
      </c>
      <c r="G20" s="671">
        <v>770</v>
      </c>
      <c r="H20" s="370">
        <f t="shared" si="4"/>
        <v>15115.099999999999</v>
      </c>
      <c r="I20" s="674"/>
      <c r="J20" s="372">
        <v>13</v>
      </c>
      <c r="K20" s="373">
        <f t="shared" si="5"/>
        <v>1848.0000000000005</v>
      </c>
      <c r="L20" s="374">
        <f t="shared" si="6"/>
        <v>142.15384615384619</v>
      </c>
      <c r="M20" s="375">
        <v>0.31597222222222221</v>
      </c>
      <c r="N20" s="375">
        <v>0.33333333333333331</v>
      </c>
      <c r="O20" s="365">
        <v>5</v>
      </c>
      <c r="P20" s="677">
        <f t="shared" si="7"/>
        <v>24.999999999999993</v>
      </c>
      <c r="Q20" s="377"/>
      <c r="R20" s="377"/>
    </row>
    <row r="21" spans="1:18" ht="15.75" customHeight="1">
      <c r="A21" s="897"/>
      <c r="B21" s="366" t="s">
        <v>368</v>
      </c>
      <c r="C21" s="673"/>
      <c r="D21" s="367" t="s">
        <v>1205</v>
      </c>
      <c r="E21" s="367"/>
      <c r="F21" s="369">
        <v>36.450000000000003</v>
      </c>
      <c r="G21" s="671">
        <v>1716</v>
      </c>
      <c r="H21" s="370">
        <f t="shared" si="4"/>
        <v>62548.200000000004</v>
      </c>
      <c r="I21" s="674"/>
      <c r="J21" s="372">
        <v>13</v>
      </c>
      <c r="K21" s="373">
        <f t="shared" si="5"/>
        <v>2059.2000000000044</v>
      </c>
      <c r="L21" s="374">
        <f t="shared" si="6"/>
        <v>158.40000000000035</v>
      </c>
      <c r="M21" s="375">
        <v>0.33680555555555558</v>
      </c>
      <c r="N21" s="375">
        <v>0.37152777777777773</v>
      </c>
      <c r="O21" s="365">
        <v>5</v>
      </c>
      <c r="P21" s="677">
        <f t="shared" si="7"/>
        <v>49.999999999999901</v>
      </c>
      <c r="Q21" s="377">
        <v>0.37152777777777773</v>
      </c>
      <c r="R21" s="377">
        <v>0.41319444444444442</v>
      </c>
    </row>
    <row r="22" spans="1:18" ht="15.75" customHeight="1">
      <c r="A22" s="897"/>
      <c r="B22" s="366">
        <v>0</v>
      </c>
      <c r="C22" s="673"/>
      <c r="D22" s="367"/>
      <c r="E22" s="368"/>
      <c r="F22" s="369" t="s">
        <v>106</v>
      </c>
      <c r="G22" s="671"/>
      <c r="H22" s="370">
        <f t="shared" si="4"/>
        <v>0</v>
      </c>
      <c r="I22" s="674"/>
      <c r="J22" s="372"/>
      <c r="K22" s="373"/>
      <c r="L22" s="374"/>
      <c r="M22" s="375"/>
      <c r="N22" s="375"/>
      <c r="O22" s="365"/>
      <c r="P22" s="677"/>
      <c r="Q22" s="365"/>
      <c r="R22" s="365"/>
    </row>
    <row r="23" spans="1:18" ht="15.75" customHeight="1">
      <c r="A23" s="897"/>
      <c r="B23" s="366">
        <v>0</v>
      </c>
      <c r="C23" s="673"/>
      <c r="D23" s="367"/>
      <c r="E23" s="368"/>
      <c r="F23" s="369" t="s">
        <v>106</v>
      </c>
      <c r="G23" s="671"/>
      <c r="H23" s="370">
        <f t="shared" si="4"/>
        <v>0</v>
      </c>
      <c r="I23" s="674"/>
      <c r="J23" s="372"/>
      <c r="K23" s="373"/>
      <c r="L23" s="374"/>
      <c r="M23" s="375"/>
      <c r="N23" s="375"/>
      <c r="O23" s="365"/>
      <c r="P23" s="677"/>
      <c r="Q23" s="365"/>
      <c r="R23" s="365"/>
    </row>
    <row r="24" spans="1:18" ht="17.399999999999999" customHeight="1">
      <c r="A24" s="898"/>
      <c r="B24" s="366">
        <v>0</v>
      </c>
      <c r="C24" s="6" t="s">
        <v>1206</v>
      </c>
      <c r="D24" s="895" t="s">
        <v>1142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1735.4471428571439</v>
      </c>
      <c r="L24" s="389">
        <f>AVERAGE(L17:L23)</f>
        <v>162.44934065934075</v>
      </c>
      <c r="M24" s="375"/>
      <c r="N24" s="375"/>
      <c r="O24" s="365"/>
      <c r="P24" s="365"/>
      <c r="Q24" s="365"/>
      <c r="R24" s="365"/>
    </row>
    <row r="25" spans="1:18">
      <c r="A25" s="885" t="s">
        <v>1207</v>
      </c>
      <c r="B25" s="366" t="s">
        <v>104</v>
      </c>
      <c r="C25" s="393"/>
      <c r="D25" s="394" t="s">
        <v>293</v>
      </c>
      <c r="E25" s="395"/>
      <c r="F25" s="369">
        <v>18.53</v>
      </c>
      <c r="G25" s="672">
        <v>1399</v>
      </c>
      <c r="H25" s="370">
        <f t="shared" ref="H25:H37" si="8">F25*G25</f>
        <v>25923.47</v>
      </c>
      <c r="I25" s="674"/>
      <c r="J25" s="372">
        <v>3</v>
      </c>
      <c r="K25" s="373">
        <f t="shared" ref="K25:K28" si="9">G25/P25*60</f>
        <v>2798.0000000000027</v>
      </c>
      <c r="L25" s="374">
        <f t="shared" ref="L25:L28" si="10">K25/J25</f>
        <v>932.66666666666754</v>
      </c>
      <c r="M25" s="375">
        <v>0.18055555555555555</v>
      </c>
      <c r="N25" s="375">
        <v>0.20138888888888887</v>
      </c>
      <c r="O25" s="365">
        <v>20</v>
      </c>
      <c r="P25" s="677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885"/>
      <c r="B26" s="366" t="s">
        <v>104</v>
      </c>
      <c r="C26" s="393"/>
      <c r="D26" s="367" t="s">
        <v>295</v>
      </c>
      <c r="E26" s="396"/>
      <c r="F26" s="369">
        <v>18.18</v>
      </c>
      <c r="G26" s="672">
        <v>2844</v>
      </c>
      <c r="H26" s="370">
        <f t="shared" si="8"/>
        <v>51703.92</v>
      </c>
      <c r="I26" s="674"/>
      <c r="J26" s="372">
        <v>4</v>
      </c>
      <c r="K26" s="373">
        <f t="shared" si="9"/>
        <v>2797.3770491803307</v>
      </c>
      <c r="L26" s="374">
        <f t="shared" si="10"/>
        <v>699.34426229508267</v>
      </c>
      <c r="M26" s="375">
        <v>0.26041666666666669</v>
      </c>
      <c r="N26" s="375">
        <v>0.30277777777777776</v>
      </c>
      <c r="O26" s="365">
        <v>25</v>
      </c>
      <c r="P26" s="677">
        <f>(N26-M26)*24*60</f>
        <v>60.999999999999943</v>
      </c>
      <c r="Q26" s="377"/>
      <c r="R26" s="377"/>
    </row>
    <row r="27" spans="1:18">
      <c r="A27" s="885"/>
      <c r="B27" s="366" t="s">
        <v>104</v>
      </c>
      <c r="C27" s="393"/>
      <c r="D27" s="367" t="s">
        <v>1208</v>
      </c>
      <c r="E27" s="396"/>
      <c r="F27" s="369">
        <v>24.93</v>
      </c>
      <c r="G27" s="672">
        <v>978</v>
      </c>
      <c r="H27" s="370">
        <f t="shared" si="8"/>
        <v>24381.54</v>
      </c>
      <c r="I27" s="674"/>
      <c r="J27" s="372">
        <v>3</v>
      </c>
      <c r="K27" s="373">
        <f t="shared" si="9"/>
        <v>2933.9999999999991</v>
      </c>
      <c r="L27" s="374">
        <f t="shared" si="10"/>
        <v>977.99999999999966</v>
      </c>
      <c r="M27" s="375">
        <v>0.31666666666666665</v>
      </c>
      <c r="N27" s="375">
        <v>0.33055555555555555</v>
      </c>
      <c r="O27" s="365">
        <v>20</v>
      </c>
      <c r="P27" s="677">
        <f t="shared" ref="P27:P28" si="11">(N27-M27)*24*60</f>
        <v>20.000000000000007</v>
      </c>
      <c r="Q27" s="377"/>
      <c r="R27" s="377"/>
    </row>
    <row r="28" spans="1:18">
      <c r="A28" s="885"/>
      <c r="B28" s="366">
        <v>0</v>
      </c>
      <c r="C28" s="673"/>
      <c r="D28" s="367" t="s">
        <v>1209</v>
      </c>
      <c r="E28" s="396"/>
      <c r="F28" s="369" t="s">
        <v>106</v>
      </c>
      <c r="G28" s="672">
        <v>3812</v>
      </c>
      <c r="H28" s="370">
        <f t="shared" si="8"/>
        <v>0</v>
      </c>
      <c r="I28" s="674"/>
      <c r="J28" s="372">
        <v>4</v>
      </c>
      <c r="K28" s="373">
        <f t="shared" si="9"/>
        <v>2789.2682926829311</v>
      </c>
      <c r="L28" s="374">
        <f t="shared" si="10"/>
        <v>697.31707317073278</v>
      </c>
      <c r="M28" s="375">
        <v>0.3444444444444445</v>
      </c>
      <c r="N28" s="375">
        <v>0.40138888888888885</v>
      </c>
      <c r="O28" s="365">
        <v>20</v>
      </c>
      <c r="P28" s="677">
        <f t="shared" si="11"/>
        <v>81.999999999999872</v>
      </c>
      <c r="Q28" s="377"/>
      <c r="R28" s="377"/>
    </row>
    <row r="29" spans="1:18">
      <c r="A29" s="885"/>
      <c r="B29" s="366">
        <v>0</v>
      </c>
      <c r="C29" s="672"/>
      <c r="D29" s="394"/>
      <c r="E29" s="396"/>
      <c r="F29" s="369" t="s">
        <v>106</v>
      </c>
      <c r="G29" s="672"/>
      <c r="H29" s="370">
        <f t="shared" si="8"/>
        <v>0</v>
      </c>
      <c r="I29" s="674"/>
      <c r="J29" s="372"/>
      <c r="K29" s="373"/>
      <c r="L29" s="374"/>
      <c r="M29" s="375"/>
      <c r="N29" s="375"/>
      <c r="O29" s="365"/>
      <c r="P29" s="677"/>
      <c r="Q29" s="377"/>
      <c r="R29" s="377"/>
    </row>
    <row r="30" spans="1:18">
      <c r="A30" s="885"/>
      <c r="B30" s="366">
        <v>0</v>
      </c>
      <c r="C30" s="672"/>
      <c r="D30" s="394"/>
      <c r="E30" s="396"/>
      <c r="F30" s="369" t="s">
        <v>106</v>
      </c>
      <c r="G30" s="672"/>
      <c r="H30" s="370">
        <f t="shared" si="8"/>
        <v>0</v>
      </c>
      <c r="I30" s="674"/>
      <c r="J30" s="372"/>
      <c r="K30" s="373"/>
      <c r="L30" s="374"/>
      <c r="M30" s="375"/>
      <c r="N30" s="375"/>
      <c r="O30" s="365"/>
      <c r="P30" s="677"/>
      <c r="Q30" s="377"/>
      <c r="R30" s="377"/>
    </row>
    <row r="31" spans="1:18" ht="15.75" customHeight="1">
      <c r="A31" s="885"/>
      <c r="B31" s="366">
        <v>0</v>
      </c>
      <c r="C31" s="673"/>
      <c r="D31" s="367"/>
      <c r="E31" s="396"/>
      <c r="F31" s="369" t="s">
        <v>106</v>
      </c>
      <c r="G31" s="672"/>
      <c r="H31" s="370">
        <f t="shared" si="8"/>
        <v>0</v>
      </c>
      <c r="I31" s="674"/>
      <c r="J31" s="372"/>
      <c r="K31" s="373"/>
      <c r="L31" s="374"/>
      <c r="M31" s="375"/>
      <c r="N31" s="375"/>
      <c r="O31" s="365"/>
      <c r="P31" s="677"/>
      <c r="Q31" s="377"/>
      <c r="R31" s="377"/>
    </row>
    <row r="32" spans="1:18">
      <c r="A32" s="885"/>
      <c r="B32" s="366">
        <v>0</v>
      </c>
      <c r="C32" s="673"/>
      <c r="D32" s="394"/>
      <c r="E32" s="368"/>
      <c r="F32" s="369" t="s">
        <v>106</v>
      </c>
      <c r="G32" s="672"/>
      <c r="H32" s="370">
        <f t="shared" si="8"/>
        <v>0</v>
      </c>
      <c r="I32" s="674"/>
      <c r="J32" s="372"/>
      <c r="K32" s="373"/>
      <c r="L32" s="374"/>
      <c r="M32" s="375"/>
      <c r="N32" s="375"/>
      <c r="O32" s="365"/>
      <c r="P32" s="677"/>
      <c r="Q32" s="377"/>
      <c r="R32" s="377"/>
    </row>
    <row r="33" spans="1:18">
      <c r="A33" s="885"/>
      <c r="B33" s="366">
        <v>0</v>
      </c>
      <c r="C33" s="672"/>
      <c r="D33" s="367"/>
      <c r="E33" s="396"/>
      <c r="F33" s="369" t="s">
        <v>106</v>
      </c>
      <c r="G33" s="672"/>
      <c r="H33" s="370">
        <f t="shared" si="8"/>
        <v>0</v>
      </c>
      <c r="I33" s="674"/>
      <c r="J33" s="372"/>
      <c r="K33" s="373"/>
      <c r="L33" s="374"/>
      <c r="M33" s="375"/>
      <c r="N33" s="375"/>
      <c r="O33" s="365"/>
      <c r="P33" s="677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74"/>
      <c r="J34" s="372"/>
      <c r="K34" s="373"/>
      <c r="L34" s="374"/>
      <c r="M34" s="375"/>
      <c r="N34" s="375"/>
      <c r="O34" s="365"/>
      <c r="P34" s="677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74"/>
      <c r="J35" s="372"/>
      <c r="K35" s="373"/>
      <c r="L35" s="374"/>
      <c r="M35" s="375"/>
      <c r="N35" s="375"/>
      <c r="O35" s="365"/>
      <c r="P35" s="677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74"/>
      <c r="J36" s="372"/>
      <c r="K36" s="373"/>
      <c r="L36" s="374"/>
      <c r="M36" s="375"/>
      <c r="N36" s="375"/>
      <c r="O36" s="365"/>
      <c r="P36" s="677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74"/>
      <c r="J37" s="372"/>
      <c r="K37" s="373"/>
      <c r="L37" s="374"/>
      <c r="M37" s="375"/>
      <c r="N37" s="375"/>
      <c r="O37" s="365"/>
      <c r="P37" s="677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2829.6613354658161</v>
      </c>
      <c r="L38" s="389">
        <f>AVERAGE(L25:L37)</f>
        <v>826.83200053312066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1210</v>
      </c>
      <c r="B39" s="366">
        <v>0</v>
      </c>
      <c r="C39" s="673"/>
      <c r="D39" s="394"/>
      <c r="E39" s="368"/>
      <c r="F39" s="369" t="s">
        <v>106</v>
      </c>
      <c r="G39" s="672"/>
      <c r="H39" s="370">
        <f t="shared" ref="H39:H47" si="12">F39*G39</f>
        <v>0</v>
      </c>
      <c r="I39" s="6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673"/>
      <c r="D40" s="394"/>
      <c r="E40" s="368"/>
      <c r="F40" s="369" t="s">
        <v>106</v>
      </c>
      <c r="G40" s="672"/>
      <c r="H40" s="370">
        <f t="shared" si="12"/>
        <v>0</v>
      </c>
      <c r="I40" s="6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673"/>
      <c r="D41" s="400"/>
      <c r="E41" s="368"/>
      <c r="F41" s="369" t="s">
        <v>106</v>
      </c>
      <c r="G41" s="672"/>
      <c r="H41" s="370">
        <f t="shared" si="12"/>
        <v>0</v>
      </c>
      <c r="I41" s="6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673"/>
      <c r="D42" s="400"/>
      <c r="E42" s="368"/>
      <c r="F42" s="369" t="s">
        <v>106</v>
      </c>
      <c r="G42" s="672"/>
      <c r="H42" s="370">
        <f t="shared" si="12"/>
        <v>0</v>
      </c>
      <c r="I42" s="6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673"/>
      <c r="D43" s="394"/>
      <c r="E43" s="368"/>
      <c r="F43" s="369" t="s">
        <v>106</v>
      </c>
      <c r="G43" s="672"/>
      <c r="H43" s="370">
        <f t="shared" si="12"/>
        <v>0</v>
      </c>
      <c r="I43" s="674"/>
      <c r="J43" s="372"/>
      <c r="K43" s="373"/>
      <c r="L43" s="374"/>
      <c r="M43" s="375"/>
      <c r="N43" s="375"/>
      <c r="O43" s="365"/>
      <c r="P43" s="677"/>
      <c r="Q43" s="377"/>
      <c r="R43" s="377"/>
    </row>
    <row r="44" spans="1:18">
      <c r="A44" s="900"/>
      <c r="B44" s="366">
        <v>0</v>
      </c>
      <c r="C44" s="673"/>
      <c r="D44" s="401"/>
      <c r="E44" s="402"/>
      <c r="F44" s="369" t="s">
        <v>106</v>
      </c>
      <c r="G44" s="403"/>
      <c r="H44" s="404">
        <f t="shared" si="12"/>
        <v>0</v>
      </c>
      <c r="I44" s="675"/>
      <c r="J44" s="372"/>
      <c r="K44" s="373"/>
      <c r="L44" s="374"/>
      <c r="M44" s="375"/>
      <c r="N44" s="375"/>
      <c r="O44" s="365"/>
      <c r="P44" s="677"/>
      <c r="Q44" s="377"/>
      <c r="R44" s="377"/>
    </row>
    <row r="45" spans="1:18">
      <c r="A45" s="900"/>
      <c r="B45" s="366">
        <v>0</v>
      </c>
      <c r="C45" s="673"/>
      <c r="D45" s="400"/>
      <c r="E45" s="396"/>
      <c r="F45" s="369" t="s">
        <v>106</v>
      </c>
      <c r="G45" s="672"/>
      <c r="H45" s="370">
        <f t="shared" si="12"/>
        <v>0</v>
      </c>
      <c r="I45" s="674"/>
      <c r="J45" s="372"/>
      <c r="K45" s="373"/>
      <c r="L45" s="374"/>
      <c r="M45" s="375"/>
      <c r="N45" s="375"/>
      <c r="O45" s="365"/>
      <c r="P45" s="677"/>
      <c r="Q45" s="377"/>
      <c r="R45" s="377"/>
    </row>
    <row r="46" spans="1:18">
      <c r="A46" s="900"/>
      <c r="B46" s="366">
        <v>0</v>
      </c>
      <c r="C46" s="673"/>
      <c r="D46" s="400"/>
      <c r="E46" s="402"/>
      <c r="F46" s="369" t="s">
        <v>106</v>
      </c>
      <c r="G46" s="403"/>
      <c r="H46" s="404">
        <f t="shared" si="12"/>
        <v>0</v>
      </c>
      <c r="I46" s="675"/>
      <c r="J46" s="372"/>
      <c r="K46" s="373"/>
      <c r="L46" s="374"/>
      <c r="M46" s="375"/>
      <c r="N46" s="375"/>
      <c r="O46" s="365"/>
      <c r="P46" s="677"/>
      <c r="Q46" s="377"/>
      <c r="R46" s="377"/>
    </row>
    <row r="47" spans="1:18">
      <c r="A47" s="900"/>
      <c r="B47" s="366">
        <v>0</v>
      </c>
      <c r="C47" s="673"/>
      <c r="D47" s="395"/>
      <c r="E47" s="396"/>
      <c r="F47" s="369" t="s">
        <v>106</v>
      </c>
      <c r="G47" s="672"/>
      <c r="H47" s="370">
        <f t="shared" si="12"/>
        <v>0</v>
      </c>
      <c r="I47" s="674"/>
      <c r="J47" s="372"/>
      <c r="K47" s="373"/>
      <c r="L47" s="374"/>
      <c r="M47" s="375"/>
      <c r="N47" s="375"/>
      <c r="O47" s="365"/>
      <c r="P47" s="677"/>
      <c r="Q47" s="377"/>
      <c r="R47" s="377"/>
    </row>
    <row r="48" spans="1:18">
      <c r="A48" s="901"/>
      <c r="B48" s="366">
        <v>0</v>
      </c>
      <c r="C48" s="672"/>
      <c r="D48" s="395"/>
      <c r="E48" s="406"/>
      <c r="F48" s="369" t="s">
        <v>106</v>
      </c>
      <c r="G48" s="672"/>
      <c r="H48" s="370"/>
      <c r="I48" s="674"/>
      <c r="J48" s="372"/>
      <c r="K48" s="373"/>
      <c r="L48" s="374"/>
      <c r="M48" s="375"/>
      <c r="N48" s="375"/>
      <c r="O48" s="365"/>
      <c r="P48" s="677"/>
      <c r="Q48" s="377"/>
      <c r="R48" s="377"/>
    </row>
    <row r="49" spans="1:18">
      <c r="A49" s="901"/>
      <c r="B49" s="366">
        <v>0</v>
      </c>
      <c r="C49" s="672"/>
      <c r="D49" s="394"/>
      <c r="E49" s="407"/>
      <c r="F49" s="369" t="s">
        <v>106</v>
      </c>
      <c r="G49" s="365"/>
      <c r="H49" s="404">
        <f>F49*G49</f>
        <v>0</v>
      </c>
      <c r="I49" s="677"/>
      <c r="J49" s="372"/>
      <c r="K49" s="373"/>
      <c r="L49" s="374"/>
      <c r="M49" s="375"/>
      <c r="N49" s="375"/>
      <c r="O49" s="365"/>
      <c r="P49" s="677"/>
      <c r="Q49" s="377"/>
      <c r="R49" s="377"/>
    </row>
    <row r="50" spans="1:18">
      <c r="A50" s="901"/>
      <c r="B50" s="366">
        <v>0</v>
      </c>
      <c r="C50" s="672"/>
      <c r="D50" s="395"/>
      <c r="E50" s="407"/>
      <c r="F50" s="369" t="s">
        <v>106</v>
      </c>
      <c r="G50" s="365"/>
      <c r="H50" s="404">
        <f>F50*G50</f>
        <v>0</v>
      </c>
      <c r="I50" s="677"/>
      <c r="J50" s="372"/>
      <c r="K50" s="373"/>
      <c r="L50" s="374"/>
      <c r="M50" s="375"/>
      <c r="N50" s="375"/>
      <c r="O50" s="365"/>
      <c r="P50" s="677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1142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1211</v>
      </c>
      <c r="B52" s="366" t="s">
        <v>104</v>
      </c>
      <c r="C52" s="673"/>
      <c r="D52" s="395" t="s">
        <v>300</v>
      </c>
      <c r="E52" s="411"/>
      <c r="F52" s="369">
        <v>18.18</v>
      </c>
      <c r="G52" s="672">
        <v>781</v>
      </c>
      <c r="H52" s="370">
        <f>F52*G52</f>
        <v>14198.58</v>
      </c>
      <c r="I52" s="674"/>
      <c r="J52" s="372">
        <v>3</v>
      </c>
      <c r="K52" s="373">
        <f>G52/P52*60</f>
        <v>3123.9999999999945</v>
      </c>
      <c r="L52" s="374">
        <f>K52/J52</f>
        <v>1041.3333333333314</v>
      </c>
      <c r="M52" s="375">
        <v>0.30555555555555552</v>
      </c>
      <c r="N52" s="375">
        <v>0.31597222222222221</v>
      </c>
      <c r="O52" s="373">
        <v>20</v>
      </c>
      <c r="P52" s="677">
        <f>(N52-M52)*24*60</f>
        <v>15.000000000000027</v>
      </c>
      <c r="Q52" s="377"/>
      <c r="R52" s="377"/>
    </row>
    <row r="53" spans="1:18" ht="15.6" customHeight="1">
      <c r="A53" s="904"/>
      <c r="B53" s="366" t="s">
        <v>104</v>
      </c>
      <c r="C53" s="673"/>
      <c r="D53" s="395" t="s">
        <v>301</v>
      </c>
      <c r="E53" s="412"/>
      <c r="F53" s="369">
        <v>25.03</v>
      </c>
      <c r="G53" s="378">
        <v>275</v>
      </c>
      <c r="H53" s="370">
        <f t="shared" ref="H53:H116" si="13">F53*G53</f>
        <v>6883.25</v>
      </c>
      <c r="I53" s="674"/>
      <c r="J53" s="372">
        <v>4</v>
      </c>
      <c r="K53" s="373">
        <f t="shared" ref="K53:K58" si="14">G53/P53*60</f>
        <v>3300.0000000000118</v>
      </c>
      <c r="L53" s="374">
        <f t="shared" ref="L53:L58" si="15">K53/J53</f>
        <v>825.00000000000296</v>
      </c>
      <c r="M53" s="375">
        <v>0.3298611111111111</v>
      </c>
      <c r="N53" s="375">
        <v>0.33333333333333331</v>
      </c>
      <c r="O53" s="373">
        <v>20</v>
      </c>
      <c r="P53" s="677">
        <f t="shared" ref="P53:P58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673"/>
      <c r="D54" s="395" t="s">
        <v>302</v>
      </c>
      <c r="E54" s="368"/>
      <c r="F54" s="369">
        <v>24.82</v>
      </c>
      <c r="G54" s="378">
        <v>468</v>
      </c>
      <c r="H54" s="370">
        <f t="shared" si="13"/>
        <v>11615.76</v>
      </c>
      <c r="I54" s="674"/>
      <c r="J54" s="372">
        <v>4</v>
      </c>
      <c r="K54" s="373">
        <f t="shared" si="14"/>
        <v>3120.0000000000387</v>
      </c>
      <c r="L54" s="374">
        <f t="shared" si="15"/>
        <v>780.00000000000966</v>
      </c>
      <c r="M54" s="375">
        <v>0.34722222222222227</v>
      </c>
      <c r="N54" s="375">
        <v>0.35347222222222219</v>
      </c>
      <c r="O54" s="373">
        <v>20</v>
      </c>
      <c r="P54" s="677">
        <f t="shared" si="16"/>
        <v>8.9999999999998881</v>
      </c>
      <c r="Q54" s="377">
        <v>0.35347222222222219</v>
      </c>
      <c r="R54" s="377">
        <v>0.39513888888888887</v>
      </c>
    </row>
    <row r="55" spans="1:18" ht="15.6" customHeight="1">
      <c r="A55" s="904"/>
      <c r="B55" s="366" t="s">
        <v>104</v>
      </c>
      <c r="C55" s="673"/>
      <c r="D55" s="395" t="s">
        <v>304</v>
      </c>
      <c r="E55" s="396"/>
      <c r="F55" s="369">
        <v>30</v>
      </c>
      <c r="G55" s="378">
        <v>870</v>
      </c>
      <c r="H55" s="370">
        <f t="shared" si="13"/>
        <v>26100</v>
      </c>
      <c r="I55" s="674"/>
      <c r="J55" s="372">
        <v>4</v>
      </c>
      <c r="K55" s="373">
        <f t="shared" si="14"/>
        <v>3070.5882352941285</v>
      </c>
      <c r="L55" s="374">
        <f t="shared" si="15"/>
        <v>767.64705882353212</v>
      </c>
      <c r="M55" s="375">
        <v>0.41250000000000003</v>
      </c>
      <c r="N55" s="375">
        <v>0.42430555555555555</v>
      </c>
      <c r="O55" s="373">
        <v>25</v>
      </c>
      <c r="P55" s="677">
        <f t="shared" si="16"/>
        <v>16.99999999999994</v>
      </c>
      <c r="Q55" s="377"/>
      <c r="R55" s="377"/>
    </row>
    <row r="56" spans="1:18" ht="15.6" customHeight="1">
      <c r="A56" s="904"/>
      <c r="B56" s="366" t="s">
        <v>104</v>
      </c>
      <c r="C56" s="673"/>
      <c r="D56" s="400" t="s">
        <v>1212</v>
      </c>
      <c r="E56" s="396"/>
      <c r="F56" s="369">
        <v>20.72</v>
      </c>
      <c r="G56" s="378">
        <v>588</v>
      </c>
      <c r="H56" s="370">
        <f t="shared" si="13"/>
        <v>12183.359999999999</v>
      </c>
      <c r="I56" s="674"/>
      <c r="J56" s="372">
        <v>3</v>
      </c>
      <c r="K56" s="373">
        <f t="shared" si="14"/>
        <v>2940.00000000001</v>
      </c>
      <c r="L56" s="374">
        <f t="shared" si="15"/>
        <v>980.0000000000033</v>
      </c>
      <c r="M56" s="375">
        <v>0.4381944444444445</v>
      </c>
      <c r="N56" s="375">
        <v>0.4465277777777778</v>
      </c>
      <c r="O56" s="373">
        <v>20</v>
      </c>
      <c r="P56" s="677">
        <f t="shared" si="16"/>
        <v>11.999999999999957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1213</v>
      </c>
      <c r="E57" s="396"/>
      <c r="F57" s="369">
        <v>17.07</v>
      </c>
      <c r="G57" s="378">
        <v>1054</v>
      </c>
      <c r="H57" s="370">
        <f t="shared" si="13"/>
        <v>17991.78</v>
      </c>
      <c r="I57" s="674"/>
      <c r="J57" s="372">
        <v>3</v>
      </c>
      <c r="K57" s="373">
        <f t="shared" si="14"/>
        <v>3162.0000000000114</v>
      </c>
      <c r="L57" s="374">
        <f t="shared" si="15"/>
        <v>1054.0000000000039</v>
      </c>
      <c r="M57" s="375">
        <v>0.4604166666666667</v>
      </c>
      <c r="N57" s="375">
        <v>0.47430555555555554</v>
      </c>
      <c r="O57" s="373">
        <v>20</v>
      </c>
      <c r="P57" s="677">
        <f t="shared" si="16"/>
        <v>19.999999999999929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1214</v>
      </c>
      <c r="E58" s="396"/>
      <c r="F58" s="369">
        <v>27.48</v>
      </c>
      <c r="G58" s="414">
        <v>1526</v>
      </c>
      <c r="H58" s="370">
        <f t="shared" si="13"/>
        <v>41934.480000000003</v>
      </c>
      <c r="I58" s="674"/>
      <c r="J58" s="372">
        <v>3</v>
      </c>
      <c r="K58" s="373">
        <f t="shared" si="14"/>
        <v>3157.2413793103474</v>
      </c>
      <c r="L58" s="374">
        <f t="shared" si="15"/>
        <v>1052.4137931034491</v>
      </c>
      <c r="M58" s="375">
        <v>0.48819444444444443</v>
      </c>
      <c r="N58" s="375">
        <v>0.5083333333333333</v>
      </c>
      <c r="O58" s="373">
        <v>20</v>
      </c>
      <c r="P58" s="677">
        <f t="shared" si="16"/>
        <v>28.999999999999979</v>
      </c>
      <c r="Q58" s="377"/>
      <c r="R58" s="377"/>
    </row>
    <row r="59" spans="1:18" ht="15.6" customHeight="1">
      <c r="A59" s="904"/>
      <c r="B59" s="366">
        <v>0</v>
      </c>
      <c r="C59" s="673"/>
      <c r="D59" s="395"/>
      <c r="E59" s="396"/>
      <c r="F59" s="369" t="s">
        <v>106</v>
      </c>
      <c r="G59" s="378"/>
      <c r="H59" s="370">
        <f t="shared" si="13"/>
        <v>0</v>
      </c>
      <c r="I59" s="674"/>
      <c r="J59" s="372"/>
      <c r="K59" s="373"/>
      <c r="L59" s="374"/>
      <c r="M59" s="375"/>
      <c r="N59" s="375"/>
      <c r="O59" s="373"/>
      <c r="P59" s="677"/>
      <c r="Q59" s="377"/>
      <c r="R59" s="377"/>
    </row>
    <row r="60" spans="1:18" ht="15.6" customHeight="1">
      <c r="A60" s="904"/>
      <c r="B60" s="366">
        <v>0</v>
      </c>
      <c r="C60" s="673"/>
      <c r="D60" s="395"/>
      <c r="E60" s="415"/>
      <c r="F60" s="369" t="s">
        <v>106</v>
      </c>
      <c r="G60" s="378"/>
      <c r="H60" s="370">
        <f t="shared" si="13"/>
        <v>0</v>
      </c>
      <c r="I60" s="674"/>
      <c r="J60" s="372"/>
      <c r="K60" s="373"/>
      <c r="L60" s="374"/>
      <c r="M60" s="375"/>
      <c r="N60" s="375"/>
      <c r="O60" s="373"/>
      <c r="P60" s="677"/>
      <c r="Q60" s="377"/>
      <c r="R60" s="377"/>
    </row>
    <row r="61" spans="1:18" ht="15.6" customHeight="1">
      <c r="A61" s="904"/>
      <c r="B61" s="366">
        <v>0</v>
      </c>
      <c r="C61" s="673"/>
      <c r="D61" s="394"/>
      <c r="E61" s="396"/>
      <c r="F61" s="369" t="s">
        <v>106</v>
      </c>
      <c r="G61" s="378"/>
      <c r="H61" s="370">
        <f t="shared" si="13"/>
        <v>0</v>
      </c>
      <c r="I61" s="674"/>
      <c r="J61" s="372"/>
      <c r="K61" s="373"/>
      <c r="L61" s="374"/>
      <c r="M61" s="375"/>
      <c r="N61" s="375"/>
      <c r="O61" s="373"/>
      <c r="P61" s="677"/>
      <c r="Q61" s="377"/>
      <c r="R61" s="377"/>
    </row>
    <row r="62" spans="1:18" ht="15.6" customHeight="1">
      <c r="A62" s="904"/>
      <c r="B62" s="366">
        <v>0</v>
      </c>
      <c r="C62" s="673"/>
      <c r="D62" s="395"/>
      <c r="E62" s="416"/>
      <c r="F62" s="369" t="s">
        <v>106</v>
      </c>
      <c r="G62" s="378"/>
      <c r="H62" s="370">
        <f t="shared" si="13"/>
        <v>0</v>
      </c>
      <c r="I62" s="674"/>
      <c r="J62" s="372"/>
      <c r="K62" s="373"/>
      <c r="L62" s="374"/>
      <c r="M62" s="375"/>
      <c r="N62" s="375"/>
      <c r="O62" s="373"/>
      <c r="P62" s="677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75"/>
      <c r="J63" s="372"/>
      <c r="K63" s="373"/>
      <c r="L63" s="374"/>
      <c r="M63" s="375"/>
      <c r="N63" s="375"/>
      <c r="O63" s="365"/>
      <c r="P63" s="677"/>
      <c r="Q63" s="377"/>
      <c r="R63" s="377"/>
    </row>
    <row r="64" spans="1:18" ht="15.75" customHeight="1">
      <c r="A64" s="905"/>
      <c r="B64" s="366">
        <v>0</v>
      </c>
      <c r="C64" s="6" t="s">
        <v>1215</v>
      </c>
      <c r="D64" s="895" t="s">
        <v>1142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3124.8328020863632</v>
      </c>
      <c r="L64" s="389">
        <f>AVERAGE(L52:L63)</f>
        <v>928.62774075147604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1216</v>
      </c>
      <c r="B65" s="366" t="s">
        <v>104</v>
      </c>
      <c r="C65" s="673"/>
      <c r="D65" s="394" t="s">
        <v>1217</v>
      </c>
      <c r="E65" s="411"/>
      <c r="F65" s="369">
        <v>22.281818181818181</v>
      </c>
      <c r="G65" s="672">
        <v>354</v>
      </c>
      <c r="H65" s="370">
        <f>F65*G65</f>
        <v>7887.7636363636366</v>
      </c>
      <c r="I65" s="674"/>
      <c r="J65" s="372">
        <v>4</v>
      </c>
      <c r="K65" s="373">
        <f t="shared" ref="K65:K71" si="17">G65/P65*60</f>
        <v>3034.2857142857079</v>
      </c>
      <c r="L65" s="374">
        <f t="shared" ref="L65:L71" si="18">K65/J65</f>
        <v>758.57142857142696</v>
      </c>
      <c r="M65" s="375">
        <v>0.18055555555555555</v>
      </c>
      <c r="N65" s="375">
        <v>0.18541666666666667</v>
      </c>
      <c r="O65" s="373">
        <v>20</v>
      </c>
      <c r="P65" s="677">
        <f>(N65-M65)*24*60</f>
        <v>7.0000000000000151</v>
      </c>
      <c r="Q65" s="377"/>
      <c r="R65" s="377"/>
    </row>
    <row r="66" spans="1:18" ht="15.6" customHeight="1">
      <c r="A66" s="907"/>
      <c r="B66" s="366" t="s">
        <v>104</v>
      </c>
      <c r="C66" s="673"/>
      <c r="D66" s="401" t="s">
        <v>311</v>
      </c>
      <c r="E66" s="412"/>
      <c r="F66" s="369">
        <v>14.03</v>
      </c>
      <c r="G66" s="378">
        <v>2727</v>
      </c>
      <c r="H66" s="370">
        <f t="shared" ref="H66:H74" si="19">F66*G66</f>
        <v>38259.81</v>
      </c>
      <c r="I66" s="674"/>
      <c r="J66" s="372">
        <v>3</v>
      </c>
      <c r="K66" s="373">
        <f t="shared" si="17"/>
        <v>3208.2352941176482</v>
      </c>
      <c r="L66" s="374">
        <f t="shared" si="18"/>
        <v>1069.4117647058827</v>
      </c>
      <c r="M66" s="375">
        <v>0.19930555555555554</v>
      </c>
      <c r="N66" s="375">
        <v>0.23472222222222219</v>
      </c>
      <c r="O66" s="373">
        <v>20</v>
      </c>
      <c r="P66" s="677">
        <f t="shared" ref="P66:P71" si="20">(N66-M66)*24*60</f>
        <v>50.999999999999979</v>
      </c>
      <c r="Q66" s="377"/>
      <c r="R66" s="377"/>
    </row>
    <row r="67" spans="1:18" ht="15.6" customHeight="1">
      <c r="A67" s="907"/>
      <c r="B67" s="366" t="s">
        <v>104</v>
      </c>
      <c r="C67" s="673"/>
      <c r="D67" s="394" t="s">
        <v>312</v>
      </c>
      <c r="E67" s="396"/>
      <c r="F67" s="369">
        <v>18.18</v>
      </c>
      <c r="G67" s="378">
        <v>1270</v>
      </c>
      <c r="H67" s="370">
        <f t="shared" si="19"/>
        <v>23088.6</v>
      </c>
      <c r="I67" s="674"/>
      <c r="J67" s="372">
        <v>3</v>
      </c>
      <c r="K67" s="373">
        <f t="shared" si="17"/>
        <v>3175.0000000000009</v>
      </c>
      <c r="L67" s="374">
        <f t="shared" si="18"/>
        <v>1058.3333333333337</v>
      </c>
      <c r="M67" s="375">
        <v>0.24861111111111112</v>
      </c>
      <c r="N67" s="375">
        <v>0.26527777777777778</v>
      </c>
      <c r="O67" s="373">
        <v>20</v>
      </c>
      <c r="P67" s="677">
        <f t="shared" si="20"/>
        <v>23.999999999999993</v>
      </c>
      <c r="Q67" s="377"/>
      <c r="R67" s="377"/>
    </row>
    <row r="68" spans="1:18" ht="15.6" customHeight="1">
      <c r="A68" s="907"/>
      <c r="B68" s="366" t="s">
        <v>104</v>
      </c>
      <c r="C68" s="673"/>
      <c r="D68" s="400" t="s">
        <v>1218</v>
      </c>
      <c r="E68" s="396"/>
      <c r="F68" s="369">
        <v>17.890909090909091</v>
      </c>
      <c r="G68" s="378">
        <v>1387</v>
      </c>
      <c r="H68" s="370">
        <f t="shared" si="19"/>
        <v>24814.69090909091</v>
      </c>
      <c r="I68" s="674"/>
      <c r="J68" s="372">
        <v>3</v>
      </c>
      <c r="K68" s="373">
        <f t="shared" si="17"/>
        <v>3200.7692307692323</v>
      </c>
      <c r="L68" s="374">
        <f t="shared" si="18"/>
        <v>1066.9230769230774</v>
      </c>
      <c r="M68" s="375">
        <v>0.27916666666666667</v>
      </c>
      <c r="N68" s="375">
        <v>0.29722222222222222</v>
      </c>
      <c r="O68" s="373">
        <v>20</v>
      </c>
      <c r="P68" s="677">
        <f t="shared" si="20"/>
        <v>25.999999999999986</v>
      </c>
      <c r="Q68" s="377">
        <v>0.29722222222222222</v>
      </c>
      <c r="R68" s="377">
        <v>0.33888888888888885</v>
      </c>
    </row>
    <row r="69" spans="1:18" ht="15.6" customHeight="1">
      <c r="A69" s="907"/>
      <c r="B69" s="366" t="s">
        <v>104</v>
      </c>
      <c r="C69" s="673"/>
      <c r="D69" s="394" t="s">
        <v>1219</v>
      </c>
      <c r="E69" s="396"/>
      <c r="F69" s="369">
        <v>16.66</v>
      </c>
      <c r="G69" s="378">
        <v>2666</v>
      </c>
      <c r="H69" s="370">
        <f t="shared" si="19"/>
        <v>44415.56</v>
      </c>
      <c r="I69" s="674"/>
      <c r="J69" s="372">
        <v>4</v>
      </c>
      <c r="K69" s="373">
        <f t="shared" si="17"/>
        <v>3199.2000000000007</v>
      </c>
      <c r="L69" s="374">
        <f t="shared" si="18"/>
        <v>799.80000000000018</v>
      </c>
      <c r="M69" s="375">
        <v>0.35625000000000001</v>
      </c>
      <c r="N69" s="375">
        <v>0.39097222222222222</v>
      </c>
      <c r="O69" s="373">
        <v>25</v>
      </c>
      <c r="P69" s="677">
        <f t="shared" si="20"/>
        <v>49.999999999999986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1220</v>
      </c>
      <c r="E70" s="396"/>
      <c r="F70" s="369">
        <v>30</v>
      </c>
      <c r="G70" s="378">
        <v>1004</v>
      </c>
      <c r="H70" s="370">
        <f t="shared" si="19"/>
        <v>30120</v>
      </c>
      <c r="I70" s="674"/>
      <c r="J70" s="372">
        <v>4</v>
      </c>
      <c r="K70" s="373">
        <f t="shared" si="17"/>
        <v>3170.5263157894715</v>
      </c>
      <c r="L70" s="374">
        <f t="shared" si="18"/>
        <v>792.63157894736787</v>
      </c>
      <c r="M70" s="375">
        <v>0.40486111111111112</v>
      </c>
      <c r="N70" s="375">
        <v>0.41805555555555557</v>
      </c>
      <c r="O70" s="373">
        <v>20</v>
      </c>
      <c r="P70" s="677">
        <f t="shared" si="20"/>
        <v>19.000000000000014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4169</v>
      </c>
      <c r="H71" s="370">
        <f t="shared" si="19"/>
        <v>59557.142857142848</v>
      </c>
      <c r="I71" s="674"/>
      <c r="J71" s="372">
        <v>3</v>
      </c>
      <c r="K71" s="373">
        <f t="shared" si="17"/>
        <v>3206.9230769230785</v>
      </c>
      <c r="L71" s="374">
        <f t="shared" si="18"/>
        <v>1068.9743589743596</v>
      </c>
      <c r="M71" s="375">
        <v>0.43194444444444446</v>
      </c>
      <c r="N71" s="375">
        <v>0.4861111111111111</v>
      </c>
      <c r="O71" s="373">
        <v>20</v>
      </c>
      <c r="P71" s="677">
        <f t="shared" si="20"/>
        <v>77.999999999999957</v>
      </c>
      <c r="Q71" s="377"/>
      <c r="R71" s="377"/>
    </row>
    <row r="72" spans="1:18" ht="15.6" customHeight="1">
      <c r="A72" s="907"/>
      <c r="B72" s="366">
        <v>0</v>
      </c>
      <c r="C72" s="673"/>
      <c r="D72" s="400"/>
      <c r="E72" s="396"/>
      <c r="F72" s="369" t="s">
        <v>106</v>
      </c>
      <c r="G72" s="378"/>
      <c r="H72" s="370">
        <f t="shared" si="19"/>
        <v>0</v>
      </c>
      <c r="I72" s="674"/>
      <c r="J72" s="372"/>
      <c r="K72" s="373"/>
      <c r="L72" s="374"/>
      <c r="M72" s="375"/>
      <c r="N72" s="375"/>
      <c r="O72" s="373"/>
      <c r="P72" s="677"/>
      <c r="Q72" s="377"/>
      <c r="R72" s="377"/>
    </row>
    <row r="73" spans="1:18" ht="15.6" customHeight="1">
      <c r="A73" s="907"/>
      <c r="B73" s="366">
        <v>0</v>
      </c>
      <c r="C73" s="673"/>
      <c r="D73" s="400"/>
      <c r="E73" s="396"/>
      <c r="F73" s="369" t="s">
        <v>106</v>
      </c>
      <c r="G73" s="378"/>
      <c r="H73" s="370">
        <f t="shared" si="19"/>
        <v>0</v>
      </c>
      <c r="I73" s="674"/>
      <c r="J73" s="372"/>
      <c r="K73" s="373"/>
      <c r="L73" s="374"/>
      <c r="M73" s="375"/>
      <c r="N73" s="375"/>
      <c r="O73" s="373"/>
      <c r="P73" s="677"/>
      <c r="Q73" s="377"/>
      <c r="R73" s="377"/>
    </row>
    <row r="74" spans="1:18" ht="15.6" customHeight="1">
      <c r="A74" s="907"/>
      <c r="B74" s="366">
        <v>0</v>
      </c>
      <c r="C74" s="673"/>
      <c r="D74" s="400"/>
      <c r="E74" s="396"/>
      <c r="F74" s="369" t="s">
        <v>106</v>
      </c>
      <c r="G74" s="378"/>
      <c r="H74" s="370">
        <f t="shared" si="19"/>
        <v>0</v>
      </c>
      <c r="I74" s="674"/>
      <c r="J74" s="372"/>
      <c r="K74" s="373"/>
      <c r="L74" s="374"/>
      <c r="M74" s="375"/>
      <c r="N74" s="375"/>
      <c r="O74" s="373"/>
      <c r="P74" s="677"/>
      <c r="Q74" s="377"/>
      <c r="R74" s="377"/>
    </row>
    <row r="75" spans="1:18" ht="15.75" customHeight="1">
      <c r="A75" s="908"/>
      <c r="B75" s="366">
        <v>0</v>
      </c>
      <c r="C75" s="6" t="s">
        <v>1221</v>
      </c>
      <c r="D75" s="895" t="s">
        <v>1142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3170.7056616978771</v>
      </c>
      <c r="L75" s="389">
        <f>AVERAGE(L65:L74)</f>
        <v>944.94936306506395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77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672"/>
      <c r="H77" s="370">
        <f t="shared" si="13"/>
        <v>0</v>
      </c>
      <c r="I77" s="674"/>
      <c r="J77" s="372"/>
      <c r="K77" s="373"/>
      <c r="L77" s="374"/>
      <c r="M77" s="375"/>
      <c r="N77" s="375"/>
      <c r="O77" s="365"/>
      <c r="P77" s="677"/>
      <c r="Q77" s="365"/>
      <c r="R77" s="365"/>
    </row>
    <row r="78" spans="1:18">
      <c r="A78" s="909"/>
      <c r="B78" s="366">
        <v>0</v>
      </c>
      <c r="C78" s="383"/>
      <c r="D78" s="678"/>
      <c r="E78" s="678"/>
      <c r="F78" s="369" t="s">
        <v>106</v>
      </c>
      <c r="G78" s="397"/>
      <c r="H78" s="370">
        <f t="shared" si="13"/>
        <v>0</v>
      </c>
      <c r="I78" s="674"/>
      <c r="J78" s="372"/>
      <c r="K78" s="373"/>
      <c r="L78" s="374"/>
      <c r="M78" s="375"/>
      <c r="N78" s="375"/>
      <c r="O78" s="365"/>
      <c r="P78" s="677"/>
      <c r="Q78" s="365"/>
      <c r="R78" s="365"/>
    </row>
    <row r="79" spans="1:18">
      <c r="A79" s="909"/>
      <c r="B79" s="366">
        <v>0</v>
      </c>
      <c r="C79" s="383"/>
      <c r="D79" s="678"/>
      <c r="E79" s="678"/>
      <c r="F79" s="369" t="s">
        <v>106</v>
      </c>
      <c r="G79" s="397"/>
      <c r="H79" s="370">
        <f t="shared" si="13"/>
        <v>0</v>
      </c>
      <c r="I79" s="674"/>
      <c r="J79" s="372"/>
      <c r="K79" s="373"/>
      <c r="L79" s="374"/>
      <c r="M79" s="375"/>
      <c r="N79" s="375"/>
      <c r="O79" s="365"/>
      <c r="P79" s="677"/>
      <c r="Q79" s="365"/>
      <c r="R79" s="365"/>
    </row>
    <row r="80" spans="1:18">
      <c r="A80" s="909"/>
      <c r="B80" s="366">
        <v>0</v>
      </c>
      <c r="C80" s="383"/>
      <c r="D80" s="678"/>
      <c r="E80" s="678"/>
      <c r="F80" s="369" t="s">
        <v>106</v>
      </c>
      <c r="G80" s="397"/>
      <c r="H80" s="370">
        <f t="shared" si="13"/>
        <v>0</v>
      </c>
      <c r="I80" s="674"/>
      <c r="J80" s="372"/>
      <c r="K80" s="373"/>
      <c r="L80" s="374"/>
      <c r="M80" s="375"/>
      <c r="N80" s="375"/>
      <c r="O80" s="365"/>
      <c r="P80" s="677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1142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1222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74"/>
      <c r="J82" s="372"/>
      <c r="K82" s="373"/>
      <c r="L82" s="374"/>
      <c r="M82" s="375"/>
      <c r="N82" s="375"/>
      <c r="O82" s="373"/>
      <c r="P82" s="677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74"/>
      <c r="J83" s="372"/>
      <c r="K83" s="373"/>
      <c r="L83" s="374"/>
      <c r="M83" s="375"/>
      <c r="N83" s="375"/>
      <c r="O83" s="373"/>
      <c r="P83" s="677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7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672"/>
      <c r="H86" s="423">
        <f t="shared" si="21"/>
        <v>0</v>
      </c>
      <c r="I86" s="6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672"/>
      <c r="H87" s="423">
        <f t="shared" si="21"/>
        <v>0</v>
      </c>
      <c r="I87" s="6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672"/>
      <c r="H88" s="423">
        <f t="shared" si="21"/>
        <v>0</v>
      </c>
      <c r="I88" s="6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672"/>
      <c r="H89" s="423">
        <f t="shared" si="21"/>
        <v>0</v>
      </c>
      <c r="I89" s="6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672"/>
      <c r="H90" s="423">
        <f t="shared" si="21"/>
        <v>0</v>
      </c>
      <c r="I90" s="6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1207</v>
      </c>
      <c r="D91" s="914" t="s">
        <v>1142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1223</v>
      </c>
      <c r="B92" s="366" t="s">
        <v>104</v>
      </c>
      <c r="C92" s="383"/>
      <c r="D92" s="427" t="s">
        <v>1224</v>
      </c>
      <c r="E92" s="421"/>
      <c r="F92" s="369">
        <v>24.54</v>
      </c>
      <c r="G92" s="672">
        <v>1202</v>
      </c>
      <c r="H92" s="370">
        <f t="shared" ref="H92:H99" si="22">F92*G92</f>
        <v>29497.079999999998</v>
      </c>
      <c r="I92" s="674"/>
      <c r="J92" s="372">
        <v>3</v>
      </c>
      <c r="K92" s="373">
        <f>G92/P92*60</f>
        <v>2060.5714285714262</v>
      </c>
      <c r="L92" s="374">
        <f t="shared" ref="L92:L94" si="23">K92/J92</f>
        <v>686.85714285714209</v>
      </c>
      <c r="M92" s="375">
        <v>0.72222222222222221</v>
      </c>
      <c r="N92" s="375">
        <v>0.74652777777777779</v>
      </c>
      <c r="O92" s="365">
        <v>20</v>
      </c>
      <c r="P92" s="677">
        <f>(N92-M92)*24*60</f>
        <v>35.000000000000036</v>
      </c>
      <c r="Q92" s="377"/>
      <c r="R92" s="377"/>
    </row>
    <row r="93" spans="1:18">
      <c r="A93" s="916"/>
      <c r="B93" s="366" t="s">
        <v>104</v>
      </c>
      <c r="C93" s="383"/>
      <c r="D93" s="395" t="s">
        <v>1225</v>
      </c>
      <c r="E93" s="415"/>
      <c r="F93" s="369">
        <v>23.27</v>
      </c>
      <c r="G93" s="378">
        <v>490</v>
      </c>
      <c r="H93" s="370">
        <f t="shared" si="22"/>
        <v>11402.3</v>
      </c>
      <c r="I93" s="674"/>
      <c r="J93" s="372">
        <v>4</v>
      </c>
      <c r="K93" s="373">
        <f t="shared" ref="K93:K94" si="24">G93/P93*60</f>
        <v>1959.9999999999861</v>
      </c>
      <c r="L93" s="374">
        <f t="shared" si="23"/>
        <v>489.99999999999653</v>
      </c>
      <c r="M93" s="375">
        <v>0.76041666666666663</v>
      </c>
      <c r="N93" s="375">
        <v>0.77083333333333337</v>
      </c>
      <c r="O93" s="365">
        <v>20</v>
      </c>
      <c r="P93" s="677">
        <f>(N93-M93)*24*60</f>
        <v>15.000000000000107</v>
      </c>
      <c r="Q93" s="377"/>
      <c r="R93" s="377"/>
    </row>
    <row r="94" spans="1:18">
      <c r="A94" s="916"/>
      <c r="B94" s="366" t="s">
        <v>104</v>
      </c>
      <c r="C94" s="383"/>
      <c r="D94" s="395" t="s">
        <v>1226</v>
      </c>
      <c r="E94" s="415"/>
      <c r="F94" s="369">
        <v>24.33</v>
      </c>
      <c r="G94" s="378">
        <v>1090</v>
      </c>
      <c r="H94" s="370">
        <f t="shared" si="22"/>
        <v>26519.699999999997</v>
      </c>
      <c r="I94" s="674"/>
      <c r="J94" s="372">
        <v>4</v>
      </c>
      <c r="K94" s="373">
        <f t="shared" si="24"/>
        <v>2180.0000000000077</v>
      </c>
      <c r="L94" s="374">
        <f t="shared" si="23"/>
        <v>545.00000000000193</v>
      </c>
      <c r="M94" s="375">
        <v>0.78472222222222221</v>
      </c>
      <c r="N94" s="375">
        <v>0.80555555555555547</v>
      </c>
      <c r="O94" s="365">
        <v>20</v>
      </c>
      <c r="P94" s="677">
        <f>(N94-M94)*24*60</f>
        <v>29.999999999999893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74"/>
      <c r="J95" s="372"/>
      <c r="K95" s="373"/>
      <c r="L95" s="374"/>
      <c r="M95" s="375"/>
      <c r="N95" s="375"/>
      <c r="O95" s="365"/>
      <c r="P95" s="677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74"/>
      <c r="J96" s="372"/>
      <c r="K96" s="373"/>
      <c r="L96" s="374"/>
      <c r="M96" s="375"/>
      <c r="N96" s="375"/>
      <c r="O96" s="365"/>
      <c r="P96" s="677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74"/>
      <c r="J97" s="372"/>
      <c r="K97" s="373"/>
      <c r="L97" s="374"/>
      <c r="M97" s="375"/>
      <c r="N97" s="375"/>
      <c r="O97" s="365"/>
      <c r="P97" s="677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74"/>
      <c r="J98" s="372"/>
      <c r="K98" s="373"/>
      <c r="L98" s="374"/>
      <c r="M98" s="375"/>
      <c r="N98" s="375"/>
      <c r="O98" s="365"/>
      <c r="P98" s="677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74"/>
      <c r="J99" s="372"/>
      <c r="K99" s="373"/>
      <c r="L99" s="374"/>
      <c r="M99" s="375"/>
      <c r="N99" s="375"/>
      <c r="O99" s="365"/>
      <c r="P99" s="677"/>
      <c r="Q99" s="377"/>
      <c r="R99" s="377"/>
    </row>
    <row r="100" spans="1:18" ht="15.75" customHeight="1">
      <c r="A100" s="917"/>
      <c r="B100" s="366">
        <v>0</v>
      </c>
      <c r="C100" s="6" t="s">
        <v>1227</v>
      </c>
      <c r="D100" s="918" t="s">
        <v>1142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2066.8571428571399</v>
      </c>
      <c r="L100" s="389">
        <f>AVERAGE(L92:L99)</f>
        <v>573.95238095238017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1228</v>
      </c>
      <c r="B101" s="366" t="s">
        <v>104</v>
      </c>
      <c r="C101" s="6"/>
      <c r="D101" s="415" t="s">
        <v>329</v>
      </c>
      <c r="E101" s="429"/>
      <c r="F101" s="369">
        <v>25.03</v>
      </c>
      <c r="G101" s="672">
        <v>703</v>
      </c>
      <c r="H101" s="370">
        <f t="shared" ref="H101:H110" si="25">F101*G101</f>
        <v>17596.09</v>
      </c>
      <c r="I101" s="674"/>
      <c r="J101" s="372">
        <v>4</v>
      </c>
      <c r="K101" s="373">
        <f>G101/P101*60</f>
        <v>2812.00000000001</v>
      </c>
      <c r="L101" s="374">
        <f t="shared" ref="L101:L105" si="26">K101/J101</f>
        <v>703.0000000000025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672">
        <v>2998</v>
      </c>
      <c r="H102" s="370">
        <f t="shared" si="25"/>
        <v>85652.86</v>
      </c>
      <c r="I102" s="674"/>
      <c r="J102" s="372">
        <v>3</v>
      </c>
      <c r="K102" s="373">
        <f t="shared" ref="K102:K105" si="28">G102/P102*60</f>
        <v>2997.9999999999945</v>
      </c>
      <c r="L102" s="374">
        <f t="shared" si="26"/>
        <v>999.33333333333155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>
        <v>0.78819444444444453</v>
      </c>
      <c r="R102" s="377">
        <v>0.82986111111111116</v>
      </c>
    </row>
    <row r="103" spans="1:18">
      <c r="A103" s="920"/>
      <c r="B103" s="366" t="s">
        <v>104</v>
      </c>
      <c r="C103" s="6"/>
      <c r="D103" s="395" t="s">
        <v>333</v>
      </c>
      <c r="E103" s="395"/>
      <c r="F103" s="369">
        <v>24.82</v>
      </c>
      <c r="G103" s="672">
        <v>1415</v>
      </c>
      <c r="H103" s="370">
        <f t="shared" si="25"/>
        <v>35120.300000000003</v>
      </c>
      <c r="I103" s="674"/>
      <c r="J103" s="372">
        <v>4</v>
      </c>
      <c r="K103" s="373">
        <f t="shared" si="28"/>
        <v>3395.9999999999905</v>
      </c>
      <c r="L103" s="374">
        <f t="shared" si="26"/>
        <v>848.99999999999761</v>
      </c>
      <c r="M103" s="375">
        <v>0.84375</v>
      </c>
      <c r="N103" s="375">
        <v>0.86111111111111116</v>
      </c>
      <c r="O103" s="365">
        <v>20</v>
      </c>
      <c r="P103" s="373">
        <f t="shared" si="27"/>
        <v>25.000000000000071</v>
      </c>
      <c r="Q103" s="377"/>
      <c r="R103" s="377"/>
    </row>
    <row r="104" spans="1:18">
      <c r="A104" s="920"/>
      <c r="B104" s="366" t="s">
        <v>104</v>
      </c>
      <c r="C104" s="6"/>
      <c r="D104" s="395" t="s">
        <v>1229</v>
      </c>
      <c r="E104" s="415"/>
      <c r="F104" s="369">
        <v>30</v>
      </c>
      <c r="G104" s="672">
        <v>1484</v>
      </c>
      <c r="H104" s="370">
        <f t="shared" si="25"/>
        <v>44520</v>
      </c>
      <c r="I104" s="674"/>
      <c r="J104" s="372">
        <v>3</v>
      </c>
      <c r="K104" s="373">
        <f t="shared" si="28"/>
        <v>2968.0000000000105</v>
      </c>
      <c r="L104" s="374">
        <f t="shared" si="26"/>
        <v>989.33333333333678</v>
      </c>
      <c r="M104" s="375">
        <v>0.87847222222222221</v>
      </c>
      <c r="N104" s="375">
        <v>0.89930555555555547</v>
      </c>
      <c r="O104" s="365">
        <v>20</v>
      </c>
      <c r="P104" s="373">
        <f>(N104-M104)*24*60</f>
        <v>29.999999999999893</v>
      </c>
      <c r="Q104" s="377"/>
      <c r="R104" s="377"/>
    </row>
    <row r="105" spans="1:18">
      <c r="A105" s="920"/>
      <c r="B105" s="366" t="s">
        <v>104</v>
      </c>
      <c r="C105" s="6"/>
      <c r="D105" s="395" t="s">
        <v>335</v>
      </c>
      <c r="E105" s="400"/>
      <c r="F105" s="369">
        <v>14.285714285714283</v>
      </c>
      <c r="G105" s="672">
        <v>8480</v>
      </c>
      <c r="H105" s="370">
        <f t="shared" si="25"/>
        <v>121142.85714285712</v>
      </c>
      <c r="I105" s="674"/>
      <c r="J105" s="372">
        <v>3</v>
      </c>
      <c r="K105" s="373">
        <f t="shared" si="28"/>
        <v>2992.9411764910838</v>
      </c>
      <c r="L105" s="374">
        <f t="shared" si="26"/>
        <v>997.64705883036129</v>
      </c>
      <c r="M105" s="375">
        <v>46245.913194444445</v>
      </c>
      <c r="N105" s="375">
        <v>46246.03125</v>
      </c>
      <c r="O105" s="365">
        <v>20</v>
      </c>
      <c r="P105" s="373">
        <f>(N105-M105)*24*60</f>
        <v>169.99999999883585</v>
      </c>
      <c r="Q105" s="374"/>
      <c r="R105" s="377"/>
    </row>
    <row r="106" spans="1:18">
      <c r="A106" s="920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6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20"/>
      <c r="B107" s="366">
        <v>0</v>
      </c>
      <c r="C107" s="6"/>
      <c r="D107" s="395"/>
      <c r="E107" s="400"/>
      <c r="F107" s="369" t="s">
        <v>106</v>
      </c>
      <c r="G107" s="672"/>
      <c r="H107" s="370">
        <f t="shared" si="25"/>
        <v>0</v>
      </c>
      <c r="I107" s="6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672"/>
      <c r="H108" s="370">
        <f t="shared" si="25"/>
        <v>0</v>
      </c>
      <c r="I108" s="6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672"/>
      <c r="H109" s="370">
        <f t="shared" si="25"/>
        <v>0</v>
      </c>
      <c r="I109" s="6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672"/>
      <c r="H110" s="370">
        <f t="shared" si="25"/>
        <v>0</v>
      </c>
      <c r="I110" s="6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1215</v>
      </c>
      <c r="D111" s="887" t="s">
        <v>1142</v>
      </c>
      <c r="E111" s="92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3033.3882352982178</v>
      </c>
      <c r="L111" s="389">
        <f>AVERAGE(L101:L110)</f>
        <v>907.66274509940592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1230</v>
      </c>
      <c r="B112" s="366" t="s">
        <v>104</v>
      </c>
      <c r="C112" s="6"/>
      <c r="D112" s="400" t="s">
        <v>338</v>
      </c>
      <c r="E112" s="432"/>
      <c r="F112" s="369">
        <v>16.7</v>
      </c>
      <c r="G112" s="672">
        <v>1060</v>
      </c>
      <c r="H112" s="422">
        <f t="shared" si="13"/>
        <v>17702</v>
      </c>
      <c r="I112" s="674"/>
      <c r="J112" s="372">
        <v>3</v>
      </c>
      <c r="K112" s="373">
        <f t="shared" ref="K112:K118" si="29">G112/P112*60</f>
        <v>3179.9999999999859</v>
      </c>
      <c r="L112" s="374">
        <f t="shared" ref="L112:L118" si="30">K112/J112</f>
        <v>1059.9999999999952</v>
      </c>
      <c r="M112" s="375">
        <v>0.72222222222222221</v>
      </c>
      <c r="N112" s="375">
        <v>0.73611111111111116</v>
      </c>
      <c r="O112" s="365">
        <v>20</v>
      </c>
      <c r="P112" s="677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678" t="s">
        <v>339</v>
      </c>
      <c r="E113" s="678"/>
      <c r="F113" s="369">
        <v>18.18</v>
      </c>
      <c r="G113" s="672">
        <v>1033</v>
      </c>
      <c r="H113" s="422">
        <f t="shared" si="13"/>
        <v>18779.939999999999</v>
      </c>
      <c r="I113" s="674"/>
      <c r="J113" s="372">
        <v>4</v>
      </c>
      <c r="K113" s="373">
        <f t="shared" si="29"/>
        <v>3099.0000000000109</v>
      </c>
      <c r="L113" s="374">
        <f t="shared" si="30"/>
        <v>774.75000000000273</v>
      </c>
      <c r="M113" s="375">
        <v>0.75</v>
      </c>
      <c r="N113" s="375">
        <v>0.76388888888888884</v>
      </c>
      <c r="O113" s="365">
        <v>20</v>
      </c>
      <c r="P113" s="677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678" t="s">
        <v>1231</v>
      </c>
      <c r="E114" s="395"/>
      <c r="F114" s="369">
        <v>18.18</v>
      </c>
      <c r="G114" s="672">
        <v>1141</v>
      </c>
      <c r="H114" s="422">
        <f t="shared" si="13"/>
        <v>20743.38</v>
      </c>
      <c r="I114" s="674"/>
      <c r="J114" s="372">
        <v>3</v>
      </c>
      <c r="K114" s="373">
        <f t="shared" si="29"/>
        <v>3423.0000000000123</v>
      </c>
      <c r="L114" s="374">
        <f t="shared" si="30"/>
        <v>1141.0000000000041</v>
      </c>
      <c r="M114" s="375">
        <v>0.77777777777777779</v>
      </c>
      <c r="N114" s="375">
        <v>0.79166666666666663</v>
      </c>
      <c r="O114" s="365">
        <v>20</v>
      </c>
      <c r="P114" s="677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672">
        <v>5523</v>
      </c>
      <c r="H115" s="422">
        <f t="shared" si="13"/>
        <v>92013.180000000008</v>
      </c>
      <c r="I115" s="674"/>
      <c r="J115" s="372">
        <v>4</v>
      </c>
      <c r="K115" s="373">
        <f t="shared" si="29"/>
        <v>3012.5454545454472</v>
      </c>
      <c r="L115" s="374">
        <f t="shared" si="30"/>
        <v>753.13636363636181</v>
      </c>
      <c r="M115" s="375">
        <v>0.80555555555555547</v>
      </c>
      <c r="N115" s="375">
        <v>0.88194444444444453</v>
      </c>
      <c r="O115" s="365">
        <v>20</v>
      </c>
      <c r="P115" s="677">
        <f t="shared" si="31"/>
        <v>110.00000000000026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72">
        <v>944</v>
      </c>
      <c r="H116" s="422">
        <f t="shared" si="13"/>
        <v>21034.036363636362</v>
      </c>
      <c r="I116" s="674"/>
      <c r="J116" s="372">
        <v>4</v>
      </c>
      <c r="K116" s="373">
        <f t="shared" si="29"/>
        <v>2832.00000000001</v>
      </c>
      <c r="L116" s="374">
        <f t="shared" si="30"/>
        <v>708.0000000000025</v>
      </c>
      <c r="M116" s="375">
        <v>0.89583333333333337</v>
      </c>
      <c r="N116" s="424">
        <v>0.90972222222222221</v>
      </c>
      <c r="O116" s="365">
        <v>20</v>
      </c>
      <c r="P116" s="677">
        <f t="shared" si="31"/>
        <v>19.999999999999929</v>
      </c>
      <c r="Q116" s="377">
        <v>0.90972222222222221</v>
      </c>
      <c r="R116" s="377">
        <v>0.95138888888888884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72">
        <v>3811</v>
      </c>
      <c r="H117" s="422">
        <f t="shared" ref="H117:H123" si="32">F117*G117</f>
        <v>68182.254545454547</v>
      </c>
      <c r="I117" s="674"/>
      <c r="J117" s="372">
        <v>3</v>
      </c>
      <c r="K117" s="373">
        <f t="shared" si="29"/>
        <v>2858.250000041593</v>
      </c>
      <c r="L117" s="374">
        <f t="shared" si="30"/>
        <v>952.75000001386434</v>
      </c>
      <c r="M117" s="375">
        <v>46245.965277777781</v>
      </c>
      <c r="N117" s="375">
        <v>46246.020833333336</v>
      </c>
      <c r="O117" s="373">
        <v>20</v>
      </c>
      <c r="P117" s="677">
        <f t="shared" si="31"/>
        <v>79.999999998835847</v>
      </c>
      <c r="Q117" s="377"/>
      <c r="R117" s="377"/>
    </row>
    <row r="118" spans="1:18">
      <c r="A118" s="922"/>
      <c r="B118" s="366" t="s">
        <v>104</v>
      </c>
      <c r="C118" s="393"/>
      <c r="D118" s="395" t="s">
        <v>1232</v>
      </c>
      <c r="E118" s="412"/>
      <c r="F118" s="369">
        <v>14.03</v>
      </c>
      <c r="G118" s="672">
        <v>6290</v>
      </c>
      <c r="H118" s="422">
        <f t="shared" si="32"/>
        <v>88248.7</v>
      </c>
      <c r="I118" s="674"/>
      <c r="J118" s="372">
        <v>3</v>
      </c>
      <c r="K118" s="373">
        <f t="shared" si="29"/>
        <v>3019.2000000000003</v>
      </c>
      <c r="L118" s="374">
        <f t="shared" si="30"/>
        <v>1006.4000000000001</v>
      </c>
      <c r="M118" s="375">
        <v>3.4722222222222224E-2</v>
      </c>
      <c r="N118" s="375">
        <v>0.12152777777777778</v>
      </c>
      <c r="O118" s="373">
        <v>20</v>
      </c>
      <c r="P118" s="677">
        <f t="shared" si="31"/>
        <v>124.99999999999999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672"/>
      <c r="H119" s="422">
        <f t="shared" si="32"/>
        <v>0</v>
      </c>
      <c r="I119" s="674"/>
      <c r="J119" s="372"/>
      <c r="K119" s="373"/>
      <c r="L119" s="374"/>
      <c r="M119" s="375"/>
      <c r="N119" s="375"/>
      <c r="O119" s="365"/>
      <c r="P119" s="677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672"/>
      <c r="H120" s="422">
        <f t="shared" si="32"/>
        <v>0</v>
      </c>
      <c r="I120" s="674"/>
      <c r="J120" s="372"/>
      <c r="K120" s="373"/>
      <c r="L120" s="374"/>
      <c r="M120" s="375"/>
      <c r="N120" s="375"/>
      <c r="O120" s="365"/>
      <c r="P120" s="677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672"/>
      <c r="H121" s="422">
        <f t="shared" si="32"/>
        <v>0</v>
      </c>
      <c r="I121" s="674"/>
      <c r="J121" s="372"/>
      <c r="K121" s="373"/>
      <c r="L121" s="374"/>
      <c r="M121" s="375"/>
      <c r="N121" s="375"/>
      <c r="O121" s="365"/>
      <c r="P121" s="677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672"/>
      <c r="H122" s="422">
        <f t="shared" si="32"/>
        <v>0</v>
      </c>
      <c r="I122" s="674"/>
      <c r="J122" s="372"/>
      <c r="K122" s="373"/>
      <c r="L122" s="374"/>
      <c r="M122" s="375"/>
      <c r="N122" s="375"/>
      <c r="O122" s="365"/>
      <c r="P122" s="677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672"/>
      <c r="H123" s="422">
        <f t="shared" si="32"/>
        <v>0</v>
      </c>
      <c r="I123" s="674"/>
      <c r="J123" s="372"/>
      <c r="K123" s="373"/>
      <c r="L123" s="374"/>
      <c r="M123" s="375"/>
      <c r="N123" s="375"/>
      <c r="O123" s="365"/>
      <c r="P123" s="677"/>
      <c r="Q123" s="377"/>
      <c r="R123" s="377"/>
    </row>
    <row r="124" spans="1:18" ht="17.399999999999999" customHeight="1">
      <c r="A124" s="922"/>
      <c r="B124" s="383">
        <v>0</v>
      </c>
      <c r="C124" s="6" t="s">
        <v>1221</v>
      </c>
      <c r="D124" s="923" t="s">
        <v>1142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3060.5707792267231</v>
      </c>
      <c r="L124" s="389">
        <f>AVERAGE(L112:L123)</f>
        <v>913.71948052146138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2" activePane="bottomLeft" state="frozen"/>
      <selection activeCell="AD164" sqref="AD164"/>
      <selection pane="bottomLeft" activeCell="F163" sqref="F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1100</v>
      </c>
      <c r="B1" s="28"/>
      <c r="C1" s="28"/>
      <c r="D1" s="696" t="s">
        <v>1102</v>
      </c>
      <c r="E1" s="29">
        <f>SUM(G5:G173)</f>
        <v>167248.99999999997</v>
      </c>
      <c r="F1" s="681" t="s">
        <v>3</v>
      </c>
      <c r="G1" s="30">
        <f>SUM(H5:H173)</f>
        <v>6732222.7887217673</v>
      </c>
      <c r="H1" s="695" t="s">
        <v>37</v>
      </c>
      <c r="I1" s="31">
        <f>M17+M30+M43+M56+M69+M82+M95+M108+M121+M134+M147+M160+M173</f>
        <v>192.65992063492067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1103</v>
      </c>
      <c r="Q1" s="987"/>
      <c r="R1" s="987"/>
      <c r="S1" s="987"/>
      <c r="T1" s="987" t="s">
        <v>1105</v>
      </c>
      <c r="U1" s="987"/>
      <c r="V1" s="987"/>
      <c r="W1" s="987"/>
      <c r="X1" s="987"/>
      <c r="Y1" s="987"/>
      <c r="Z1" s="32" t="s">
        <v>1106</v>
      </c>
      <c r="AA1" s="32" t="s">
        <v>1107</v>
      </c>
      <c r="AB1" s="994" t="s">
        <v>1108</v>
      </c>
      <c r="AC1" s="995"/>
      <c r="AD1" s="32" t="s">
        <v>1106</v>
      </c>
      <c r="AE1" s="32" t="s">
        <v>1109</v>
      </c>
      <c r="AF1" s="987" t="s">
        <v>1110</v>
      </c>
      <c r="AG1" s="988"/>
      <c r="AH1" s="988"/>
    </row>
    <row r="2" spans="1:34" ht="26.25" customHeight="1">
      <c r="A2" s="989" t="s">
        <v>1111</v>
      </c>
      <c r="B2" s="989"/>
      <c r="C2" s="696"/>
      <c r="D2" s="696" t="s">
        <v>1113</v>
      </c>
      <c r="E2" s="34">
        <f>AVERAGE(O17,O30,O43,O56,O69,O82,O95,O108,O121,O134,O147,O160,O173)</f>
        <v>127.77521214179725</v>
      </c>
      <c r="F2" s="35" t="s">
        <v>40</v>
      </c>
      <c r="G2" s="36">
        <f>G1/E1</f>
        <v>40.252693820123099</v>
      </c>
      <c r="H2" s="695" t="s">
        <v>41</v>
      </c>
      <c r="I2" s="695">
        <f>COUNT(I5:I173)</f>
        <v>11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13</v>
      </c>
      <c r="AE2" s="38">
        <f>AE17+AE30+AE43+AE56+AE69+AE82+AE95+AE108+AE121+AE134+AE147+AE160+AE173</f>
        <v>9</v>
      </c>
      <c r="AF2" s="988"/>
      <c r="AG2" s="988"/>
      <c r="AH2" s="988"/>
    </row>
    <row r="3" spans="1:34" ht="30.6" customHeight="1">
      <c r="A3" s="928" t="s">
        <v>1115</v>
      </c>
      <c r="B3" s="928" t="s">
        <v>42</v>
      </c>
      <c r="C3" s="985"/>
      <c r="D3" s="928" t="s">
        <v>1117</v>
      </c>
      <c r="E3" s="928"/>
      <c r="F3" s="985" t="s">
        <v>43</v>
      </c>
      <c r="G3" s="977" t="s">
        <v>44</v>
      </c>
      <c r="H3" s="985" t="s">
        <v>45</v>
      </c>
      <c r="I3" s="979" t="s">
        <v>1119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1121</v>
      </c>
      <c r="O3" s="957" t="s">
        <v>1113</v>
      </c>
      <c r="P3" s="983" t="s">
        <v>1123</v>
      </c>
      <c r="Q3" s="957" t="s">
        <v>1113</v>
      </c>
      <c r="R3" s="984" t="s">
        <v>1124</v>
      </c>
      <c r="S3" s="958" t="s">
        <v>1125</v>
      </c>
      <c r="T3" s="977" t="s">
        <v>48</v>
      </c>
      <c r="U3" s="977"/>
      <c r="V3" s="978" t="s">
        <v>49</v>
      </c>
      <c r="W3" s="979" t="s">
        <v>1127</v>
      </c>
      <c r="X3" s="977" t="s">
        <v>1129</v>
      </c>
      <c r="Y3" s="977"/>
      <c r="Z3" s="980" t="s">
        <v>1130</v>
      </c>
      <c r="AA3" s="981"/>
      <c r="AB3" s="990" t="s">
        <v>1131</v>
      </c>
      <c r="AC3" s="991"/>
      <c r="AD3" s="992" t="s">
        <v>1132</v>
      </c>
      <c r="AE3" s="993"/>
      <c r="AF3" s="982" t="s">
        <v>1121</v>
      </c>
      <c r="AG3" s="984" t="s">
        <v>1124</v>
      </c>
      <c r="AH3" s="958" t="s">
        <v>1125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690" t="s">
        <v>50</v>
      </c>
      <c r="U4" s="690" t="s">
        <v>51</v>
      </c>
      <c r="V4" s="977"/>
      <c r="W4" s="979"/>
      <c r="X4" s="681" t="s">
        <v>1134</v>
      </c>
      <c r="Y4" s="681" t="s">
        <v>36</v>
      </c>
      <c r="Z4" s="690" t="s">
        <v>1135</v>
      </c>
      <c r="AA4" s="690" t="s">
        <v>1136</v>
      </c>
      <c r="AB4" s="991"/>
      <c r="AC4" s="991"/>
      <c r="AD4" s="690" t="s">
        <v>1137</v>
      </c>
      <c r="AE4" s="39" t="s">
        <v>1138</v>
      </c>
      <c r="AF4" s="982"/>
      <c r="AG4" s="984"/>
      <c r="AH4" s="958"/>
    </row>
    <row r="5" spans="1:34" ht="18.600000000000001" customHeight="1">
      <c r="A5" s="974" t="s">
        <v>1139</v>
      </c>
      <c r="B5" s="40" t="s">
        <v>100</v>
      </c>
      <c r="C5" s="41"/>
      <c r="D5" s="42" t="s">
        <v>52</v>
      </c>
      <c r="E5" s="43"/>
      <c r="F5" s="273">
        <v>37.83</v>
      </c>
      <c r="G5" s="44">
        <v>6140.11</v>
      </c>
      <c r="H5" s="45">
        <f t="shared" ref="H5:H16" si="0">F5*G5</f>
        <v>232280.36129999999</v>
      </c>
      <c r="I5" s="691"/>
      <c r="J5" s="46">
        <v>20</v>
      </c>
      <c r="K5" s="44">
        <v>2400</v>
      </c>
      <c r="L5" s="47">
        <v>120</v>
      </c>
      <c r="M5" s="692">
        <v>20</v>
      </c>
      <c r="N5" s="44">
        <f t="shared" ref="N5:N9" si="1">G5/W5*60</f>
        <v>2376.8167741935486</v>
      </c>
      <c r="O5" s="47">
        <f t="shared" ref="O5:O9" si="2">N5/M5</f>
        <v>118.84083870967743</v>
      </c>
      <c r="P5" s="48">
        <f t="shared" ref="P5:P9" si="3">M5-J5</f>
        <v>0</v>
      </c>
      <c r="Q5" s="49">
        <f t="shared" ref="Q5:Q9" si="4">O5-L5</f>
        <v>-1.1591612903225723</v>
      </c>
      <c r="R5" s="683">
        <f t="shared" ref="R5:R9" si="5">O5/L5</f>
        <v>0.99034032258064519</v>
      </c>
      <c r="S5" s="943">
        <f>R17</f>
        <v>0.93199873979320846</v>
      </c>
      <c r="T5" s="89">
        <v>0.25</v>
      </c>
      <c r="U5" s="89">
        <v>0.3576388888888889</v>
      </c>
      <c r="V5" s="681">
        <v>5</v>
      </c>
      <c r="W5" s="691">
        <f>(U5-T5)*24*60</f>
        <v>155</v>
      </c>
      <c r="X5" s="681"/>
      <c r="Y5" s="681"/>
      <c r="Z5" s="51"/>
      <c r="AA5" s="51"/>
      <c r="AB5" s="928"/>
      <c r="AC5" s="928"/>
      <c r="AD5" s="52"/>
      <c r="AE5" s="52"/>
      <c r="AF5" s="48">
        <f t="shared" ref="AF5:AF70" si="6">N5-K5</f>
        <v>-23.183225806451446</v>
      </c>
      <c r="AG5" s="683">
        <f t="shared" ref="AG5:AG70" si="7">N5/K5</f>
        <v>0.99034032258064519</v>
      </c>
      <c r="AH5" s="943">
        <f>AG17</f>
        <v>0.93281122997869037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1205</v>
      </c>
      <c r="H6" s="45">
        <f t="shared" si="0"/>
        <v>44259.649999999994</v>
      </c>
      <c r="I6" s="691"/>
      <c r="J6" s="46">
        <v>18</v>
      </c>
      <c r="K6" s="44">
        <v>2571</v>
      </c>
      <c r="L6" s="47">
        <v>142.83333333333334</v>
      </c>
      <c r="M6" s="692">
        <v>18</v>
      </c>
      <c r="N6" s="44">
        <f t="shared" si="1"/>
        <v>2332.2580645161311</v>
      </c>
      <c r="O6" s="47">
        <f t="shared" si="2"/>
        <v>129.56989247311839</v>
      </c>
      <c r="P6" s="48">
        <f t="shared" si="3"/>
        <v>0</v>
      </c>
      <c r="Q6" s="49">
        <f t="shared" si="4"/>
        <v>-13.263440860214956</v>
      </c>
      <c r="R6" s="683">
        <f t="shared" si="5"/>
        <v>0.90714043738472605</v>
      </c>
      <c r="S6" s="943"/>
      <c r="T6" s="89">
        <v>0.37291666666666667</v>
      </c>
      <c r="U6" s="89">
        <v>0.39444444444444443</v>
      </c>
      <c r="V6" s="681">
        <v>22</v>
      </c>
      <c r="W6" s="691">
        <f t="shared" ref="W6:W17" si="8">(U6-T6)*24*60</f>
        <v>30.999999999999972</v>
      </c>
      <c r="X6" s="53">
        <v>0.36249999999999999</v>
      </c>
      <c r="Y6" s="53">
        <v>0.37222222222222223</v>
      </c>
      <c r="Z6" s="54"/>
      <c r="AA6" s="54"/>
      <c r="AB6" s="928"/>
      <c r="AC6" s="928"/>
      <c r="AD6" s="679"/>
      <c r="AE6" s="679"/>
      <c r="AF6" s="48">
        <f t="shared" si="6"/>
        <v>-238.74193548386893</v>
      </c>
      <c r="AG6" s="683">
        <f t="shared" si="7"/>
        <v>0.90714043738472616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1905</v>
      </c>
      <c r="H7" s="45">
        <f t="shared" si="0"/>
        <v>68370.45</v>
      </c>
      <c r="I7" s="691"/>
      <c r="J7" s="46">
        <v>18</v>
      </c>
      <c r="K7" s="44">
        <v>2571</v>
      </c>
      <c r="L7" s="47">
        <v>142.83333333333334</v>
      </c>
      <c r="M7" s="692">
        <v>18</v>
      </c>
      <c r="N7" s="44">
        <f t="shared" si="1"/>
        <v>2381.2500000000009</v>
      </c>
      <c r="O7" s="47">
        <f t="shared" si="2"/>
        <v>132.29166666666671</v>
      </c>
      <c r="P7" s="48">
        <f t="shared" si="3"/>
        <v>0</v>
      </c>
      <c r="Q7" s="49">
        <f t="shared" si="4"/>
        <v>-10.541666666666629</v>
      </c>
      <c r="R7" s="683">
        <f t="shared" si="5"/>
        <v>0.92619603267211226</v>
      </c>
      <c r="S7" s="943"/>
      <c r="T7" s="89">
        <v>0.39861111111111108</v>
      </c>
      <c r="U7" s="89">
        <v>0.43194444444444441</v>
      </c>
      <c r="V7" s="681">
        <v>6</v>
      </c>
      <c r="W7" s="691">
        <f t="shared" si="8"/>
        <v>47.999999999999986</v>
      </c>
      <c r="X7" s="53"/>
      <c r="Y7" s="53"/>
      <c r="Z7" s="54"/>
      <c r="AA7" s="54"/>
      <c r="AB7" s="928"/>
      <c r="AC7" s="928"/>
      <c r="AD7" s="679"/>
      <c r="AE7" s="679"/>
      <c r="AF7" s="48">
        <f t="shared" si="6"/>
        <v>-189.74999999999909</v>
      </c>
      <c r="AG7" s="683">
        <f t="shared" si="7"/>
        <v>0.92619603267211237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1423</v>
      </c>
      <c r="H8" s="45">
        <f t="shared" si="0"/>
        <v>41067.78</v>
      </c>
      <c r="I8" s="691"/>
      <c r="J8" s="46">
        <v>17</v>
      </c>
      <c r="K8" s="44">
        <v>2571</v>
      </c>
      <c r="L8" s="47">
        <v>151.23529411764707</v>
      </c>
      <c r="M8" s="692">
        <v>17</v>
      </c>
      <c r="N8" s="44">
        <f t="shared" si="1"/>
        <v>2371.6666666666647</v>
      </c>
      <c r="O8" s="47">
        <f t="shared" si="2"/>
        <v>139.5098039215685</v>
      </c>
      <c r="P8" s="48">
        <f t="shared" si="3"/>
        <v>0</v>
      </c>
      <c r="Q8" s="49">
        <f t="shared" si="4"/>
        <v>-11.725490196078567</v>
      </c>
      <c r="R8" s="683">
        <f t="shared" si="5"/>
        <v>0.92246855957474305</v>
      </c>
      <c r="S8" s="943"/>
      <c r="T8" s="89">
        <v>0.4368055555555555</v>
      </c>
      <c r="U8" s="89">
        <v>0.46180555555555552</v>
      </c>
      <c r="V8" s="681">
        <v>7</v>
      </c>
      <c r="W8" s="691">
        <f t="shared" si="8"/>
        <v>36.000000000000028</v>
      </c>
      <c r="X8" s="53"/>
      <c r="Y8" s="53"/>
      <c r="Z8" s="54"/>
      <c r="AA8" s="54"/>
      <c r="AB8" s="928"/>
      <c r="AC8" s="928"/>
      <c r="AD8" s="679"/>
      <c r="AE8" s="679"/>
      <c r="AF8" s="48">
        <f t="shared" si="6"/>
        <v>-199.3333333333353</v>
      </c>
      <c r="AG8" s="683">
        <f t="shared" si="7"/>
        <v>0.92246855957474316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2085</v>
      </c>
      <c r="H9" s="45">
        <f t="shared" si="0"/>
        <v>64864.35</v>
      </c>
      <c r="I9" s="679"/>
      <c r="J9" s="46">
        <v>18</v>
      </c>
      <c r="K9" s="44">
        <v>2769</v>
      </c>
      <c r="L9" s="47">
        <v>153.83333333333334</v>
      </c>
      <c r="M9" s="692">
        <v>18</v>
      </c>
      <c r="N9" s="44">
        <f t="shared" si="1"/>
        <v>2553.0612244897966</v>
      </c>
      <c r="O9" s="47">
        <f t="shared" si="2"/>
        <v>141.83673469387759</v>
      </c>
      <c r="P9" s="48">
        <f t="shared" si="3"/>
        <v>0</v>
      </c>
      <c r="Q9" s="49">
        <f t="shared" si="4"/>
        <v>-11.996598639455755</v>
      </c>
      <c r="R9" s="683">
        <f t="shared" si="5"/>
        <v>0.92201561014438294</v>
      </c>
      <c r="S9" s="943"/>
      <c r="T9" s="89">
        <v>0.50138888888888888</v>
      </c>
      <c r="U9" s="89">
        <v>0.53541666666666665</v>
      </c>
      <c r="V9" s="681">
        <v>4</v>
      </c>
      <c r="W9" s="691">
        <f t="shared" si="8"/>
        <v>48.999999999999986</v>
      </c>
      <c r="X9" s="53"/>
      <c r="Y9" s="53"/>
      <c r="Z9" s="54"/>
      <c r="AA9" s="54"/>
      <c r="AB9" s="928"/>
      <c r="AC9" s="928"/>
      <c r="AD9" s="679"/>
      <c r="AE9" s="679">
        <v>1</v>
      </c>
      <c r="AF9" s="48">
        <f t="shared" si="6"/>
        <v>-215.93877551020341</v>
      </c>
      <c r="AG9" s="683">
        <f t="shared" si="7"/>
        <v>0.92201561014438305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2609</v>
      </c>
      <c r="H10" s="45">
        <f t="shared" si="0"/>
        <v>100394.31999999999</v>
      </c>
      <c r="I10" s="691"/>
      <c r="J10" s="46">
        <v>19</v>
      </c>
      <c r="K10" s="44">
        <v>2769</v>
      </c>
      <c r="L10" s="47">
        <v>145.73684210526315</v>
      </c>
      <c r="M10" s="692">
        <v>19</v>
      </c>
      <c r="N10" s="44">
        <f>G10/W10*60</f>
        <v>2566.2295081967241</v>
      </c>
      <c r="O10" s="47">
        <f>N10/M10</f>
        <v>135.06471095772233</v>
      </c>
      <c r="P10" s="48">
        <f>M10-J10</f>
        <v>0</v>
      </c>
      <c r="Q10" s="49">
        <f>O10-L10</f>
        <v>-10.672131147540824</v>
      </c>
      <c r="R10" s="683">
        <f>O10/L10</f>
        <v>0.92677122000603984</v>
      </c>
      <c r="S10" s="944"/>
      <c r="T10" s="89">
        <v>0.54097222222222219</v>
      </c>
      <c r="U10" s="89">
        <v>0.58333333333333326</v>
      </c>
      <c r="V10" s="681">
        <v>8</v>
      </c>
      <c r="W10" s="691">
        <f t="shared" si="8"/>
        <v>60.999999999999943</v>
      </c>
      <c r="X10" s="53"/>
      <c r="Y10" s="53"/>
      <c r="Z10" s="54"/>
      <c r="AA10" s="54"/>
      <c r="AB10" s="928"/>
      <c r="AC10" s="928"/>
      <c r="AD10" s="679"/>
      <c r="AE10" s="679"/>
      <c r="AF10" s="48">
        <f>N10-K10</f>
        <v>-202.77049180327595</v>
      </c>
      <c r="AG10" s="683">
        <f>N10/K10</f>
        <v>0.92677122000603973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4571</v>
      </c>
      <c r="H11" s="45">
        <f t="shared" si="0"/>
        <v>172783.8</v>
      </c>
      <c r="I11" s="691"/>
      <c r="J11" s="46">
        <v>20</v>
      </c>
      <c r="K11" s="44">
        <v>2769</v>
      </c>
      <c r="L11" s="47">
        <v>138.44999999999999</v>
      </c>
      <c r="M11" s="692">
        <v>20</v>
      </c>
      <c r="N11" s="44">
        <f>G11/W11*60</f>
        <v>2563.1775700934595</v>
      </c>
      <c r="O11" s="47">
        <f>N11/M11</f>
        <v>128.15887850467297</v>
      </c>
      <c r="P11" s="48">
        <f>M11-J11</f>
        <v>0</v>
      </c>
      <c r="Q11" s="49">
        <f>O11-L11</f>
        <v>-10.291121495327019</v>
      </c>
      <c r="R11" s="683">
        <f>O11/L11</f>
        <v>0.9256690393981436</v>
      </c>
      <c r="S11" s="944"/>
      <c r="T11" s="89">
        <v>0.59861111111111098</v>
      </c>
      <c r="U11" s="89">
        <v>0.6729166666666665</v>
      </c>
      <c r="V11" s="681">
        <v>22</v>
      </c>
      <c r="W11" s="691">
        <f t="shared" si="8"/>
        <v>106.99999999999994</v>
      </c>
      <c r="X11" s="53">
        <v>0.58750000000000002</v>
      </c>
      <c r="Y11" s="53">
        <v>0.59722222222222221</v>
      </c>
      <c r="Z11" s="54"/>
      <c r="AA11" s="54"/>
      <c r="AB11" s="928"/>
      <c r="AC11" s="928"/>
      <c r="AD11" s="679">
        <v>1</v>
      </c>
      <c r="AE11" s="679"/>
      <c r="AF11" s="48">
        <f>N11-K11</f>
        <v>-205.82242990654049</v>
      </c>
      <c r="AG11" s="683">
        <f>N11/K11</f>
        <v>0.9256690393981436</v>
      </c>
      <c r="AH11" s="944"/>
    </row>
    <row r="12" spans="1:34" ht="19.2" customHeight="1">
      <c r="A12" s="976"/>
      <c r="B12" s="40" t="s">
        <v>100</v>
      </c>
      <c r="C12" s="41"/>
      <c r="D12" s="59" t="s">
        <v>52</v>
      </c>
      <c r="E12" s="43"/>
      <c r="F12" s="273">
        <v>37.83</v>
      </c>
      <c r="G12" s="44">
        <v>758.89</v>
      </c>
      <c r="H12" s="45">
        <f t="shared" si="0"/>
        <v>28708.808699999998</v>
      </c>
      <c r="I12" s="691">
        <v>1</v>
      </c>
      <c r="J12" s="46">
        <v>20</v>
      </c>
      <c r="K12" s="44">
        <v>2400</v>
      </c>
      <c r="L12" s="47">
        <v>120</v>
      </c>
      <c r="M12" s="692">
        <v>20</v>
      </c>
      <c r="N12" s="44">
        <f t="shared" ref="N12" si="9">G12/W12*60</f>
        <v>2276.6700000000078</v>
      </c>
      <c r="O12" s="47">
        <f t="shared" ref="O12" si="10">N12/M12</f>
        <v>113.83350000000038</v>
      </c>
      <c r="P12" s="48">
        <f t="shared" ref="P12" si="11">M12-J12</f>
        <v>0</v>
      </c>
      <c r="Q12" s="49">
        <f t="shared" ref="Q12" si="12">O12-L12</f>
        <v>-6.1664999999996155</v>
      </c>
      <c r="R12" s="683">
        <f t="shared" ref="R12" si="13">O12/L12</f>
        <v>0.94861250000000319</v>
      </c>
      <c r="S12" s="944"/>
      <c r="T12" s="89">
        <v>0.67708333333333315</v>
      </c>
      <c r="U12" s="89">
        <v>0.69097222222222199</v>
      </c>
      <c r="V12" s="681">
        <v>6</v>
      </c>
      <c r="W12" s="691">
        <f t="shared" si="8"/>
        <v>19.999999999999929</v>
      </c>
      <c r="X12" s="53"/>
      <c r="Y12" s="53"/>
      <c r="Z12" s="54"/>
      <c r="AA12" s="54"/>
      <c r="AB12" s="928"/>
      <c r="AC12" s="928"/>
      <c r="AD12" s="679"/>
      <c r="AE12" s="679"/>
      <c r="AF12" s="48">
        <f t="shared" si="6"/>
        <v>-123.3299999999922</v>
      </c>
      <c r="AG12" s="683">
        <f t="shared" si="7"/>
        <v>0.9486125000000033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93"/>
      <c r="J13" s="46"/>
      <c r="K13" s="44"/>
      <c r="L13" s="47"/>
      <c r="M13" s="62"/>
      <c r="N13" s="44"/>
      <c r="O13" s="47"/>
      <c r="P13" s="48"/>
      <c r="Q13" s="49"/>
      <c r="R13" s="683"/>
      <c r="S13" s="944"/>
      <c r="T13" s="89"/>
      <c r="U13" s="89"/>
      <c r="V13" s="693"/>
      <c r="W13" s="691">
        <f t="shared" si="8"/>
        <v>0</v>
      </c>
      <c r="X13" s="64"/>
      <c r="Y13" s="64"/>
      <c r="Z13" s="54"/>
      <c r="AA13" s="54"/>
      <c r="AB13" s="928"/>
      <c r="AC13" s="928"/>
      <c r="AD13" s="679"/>
      <c r="AE13" s="679"/>
      <c r="AF13" s="48">
        <f t="shared" si="6"/>
        <v>0</v>
      </c>
      <c r="AG13" s="683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93"/>
      <c r="J14" s="46"/>
      <c r="K14" s="44"/>
      <c r="L14" s="47"/>
      <c r="M14" s="62"/>
      <c r="N14" s="44"/>
      <c r="O14" s="47"/>
      <c r="P14" s="48"/>
      <c r="Q14" s="49"/>
      <c r="R14" s="683"/>
      <c r="S14" s="944"/>
      <c r="T14" s="89"/>
      <c r="U14" s="89"/>
      <c r="V14" s="693"/>
      <c r="W14" s="691">
        <f t="shared" si="8"/>
        <v>0</v>
      </c>
      <c r="X14" s="64"/>
      <c r="Y14" s="64"/>
      <c r="Z14" s="54"/>
      <c r="AA14" s="54"/>
      <c r="AB14" s="928"/>
      <c r="AC14" s="928"/>
      <c r="AD14" s="679"/>
      <c r="AE14" s="679"/>
      <c r="AF14" s="48">
        <f t="shared" si="6"/>
        <v>0</v>
      </c>
      <c r="AG14" s="683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93"/>
      <c r="J15" s="46"/>
      <c r="K15" s="44"/>
      <c r="L15" s="47"/>
      <c r="M15" s="62"/>
      <c r="N15" s="68"/>
      <c r="O15" s="47"/>
      <c r="P15" s="48"/>
      <c r="Q15" s="49"/>
      <c r="R15" s="683"/>
      <c r="S15" s="944"/>
      <c r="T15" s="89"/>
      <c r="U15" s="89"/>
      <c r="V15" s="693"/>
      <c r="W15" s="691">
        <f t="shared" si="8"/>
        <v>0</v>
      </c>
      <c r="X15" s="64"/>
      <c r="Y15" s="64"/>
      <c r="Z15" s="54"/>
      <c r="AA15" s="54"/>
      <c r="AB15" s="928"/>
      <c r="AC15" s="928"/>
      <c r="AD15" s="679"/>
      <c r="AE15" s="679"/>
      <c r="AF15" s="48">
        <f t="shared" si="6"/>
        <v>0</v>
      </c>
      <c r="AG15" s="683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93"/>
      <c r="J16" s="46"/>
      <c r="K16" s="44"/>
      <c r="L16" s="47"/>
      <c r="M16" s="62"/>
      <c r="N16" s="68"/>
      <c r="O16" s="47"/>
      <c r="P16" s="48"/>
      <c r="Q16" s="49"/>
      <c r="R16" s="683"/>
      <c r="S16" s="944"/>
      <c r="T16" s="89"/>
      <c r="U16" s="89"/>
      <c r="V16" s="693"/>
      <c r="W16" s="691">
        <f t="shared" si="8"/>
        <v>0</v>
      </c>
      <c r="X16" s="64"/>
      <c r="Y16" s="64"/>
      <c r="Z16" s="54"/>
      <c r="AA16" s="54"/>
      <c r="AB16" s="928"/>
      <c r="AC16" s="928"/>
      <c r="AD16" s="679"/>
      <c r="AE16" s="679"/>
      <c r="AF16" s="48">
        <f t="shared" si="6"/>
        <v>0</v>
      </c>
      <c r="AG16" s="683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1140</v>
      </c>
      <c r="D17" s="938" t="s">
        <v>1142</v>
      </c>
      <c r="E17" s="938"/>
      <c r="F17" s="274"/>
      <c r="G17" s="70"/>
      <c r="H17" s="71"/>
      <c r="I17" s="72"/>
      <c r="J17" s="70">
        <v>18.75</v>
      </c>
      <c r="K17" s="70">
        <v>2602.5</v>
      </c>
      <c r="L17" s="73">
        <v>139.36526702786378</v>
      </c>
      <c r="M17" s="101">
        <f t="shared" ref="M17:O17" si="14">AVERAGE(M5:M16)</f>
        <v>18.75</v>
      </c>
      <c r="N17" s="70">
        <f t="shared" si="14"/>
        <v>2427.6412260195416</v>
      </c>
      <c r="O17" s="73">
        <f t="shared" si="14"/>
        <v>129.88825324091303</v>
      </c>
      <c r="P17" s="65">
        <f t="shared" ref="P17:P22" si="15">M17-J17</f>
        <v>0</v>
      </c>
      <c r="Q17" s="74">
        <f t="shared" ref="Q17:Q22" si="16">O17-L17</f>
        <v>-9.4770137869507494</v>
      </c>
      <c r="R17" s="75">
        <f>O17/L17</f>
        <v>0.93199873979320846</v>
      </c>
      <c r="S17" s="944"/>
      <c r="T17" s="89"/>
      <c r="U17" s="89"/>
      <c r="V17" s="69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1</v>
      </c>
      <c r="AF17" s="65">
        <f t="shared" si="6"/>
        <v>-174.85877398045841</v>
      </c>
      <c r="AG17" s="684">
        <f t="shared" si="7"/>
        <v>0.93281122997869037</v>
      </c>
      <c r="AH17" s="944"/>
    </row>
    <row r="18" spans="1:34" ht="19.2" customHeight="1">
      <c r="A18" s="926" t="s">
        <v>1143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405</v>
      </c>
      <c r="H18" s="84">
        <f t="shared" ref="H18:H29" si="17">F18*G18</f>
        <v>11137.5</v>
      </c>
      <c r="I18" s="67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8">G18/W18*60</f>
        <v>1349.9999999999989</v>
      </c>
      <c r="O18" s="86">
        <f t="shared" ref="O18:O22" si="19">N18/M18</f>
        <v>112.4999999999999</v>
      </c>
      <c r="P18" s="54">
        <f t="shared" si="15"/>
        <v>0</v>
      </c>
      <c r="Q18" s="88">
        <f t="shared" si="16"/>
        <v>-54.166666666666757</v>
      </c>
      <c r="R18" s="680">
        <f t="shared" ref="R18:R22" si="20">O18/L18</f>
        <v>0.67499999999999949</v>
      </c>
      <c r="S18" s="927">
        <f>R30</f>
        <v>0.83288848177598496</v>
      </c>
      <c r="T18" s="89">
        <v>0.125</v>
      </c>
      <c r="U18" s="89">
        <v>0.13750000000000001</v>
      </c>
      <c r="V18" s="679">
        <v>5</v>
      </c>
      <c r="W18" s="90">
        <f>(U18-T18)*24*60</f>
        <v>18.000000000000014</v>
      </c>
      <c r="X18" s="86"/>
      <c r="Y18" s="86"/>
      <c r="Z18" s="54"/>
      <c r="AA18" s="54"/>
      <c r="AB18" s="928"/>
      <c r="AC18" s="928"/>
      <c r="AD18" s="679"/>
      <c r="AE18" s="679"/>
      <c r="AF18" s="91">
        <f t="shared" si="6"/>
        <v>-650.00000000000114</v>
      </c>
      <c r="AG18" s="92">
        <f t="shared" si="7"/>
        <v>0.67499999999999938</v>
      </c>
      <c r="AH18" s="969">
        <f>AG30</f>
        <v>0.85108409328315382</v>
      </c>
    </row>
    <row r="19" spans="1:34" ht="19.2" customHeight="1">
      <c r="A19" s="926"/>
      <c r="B19" s="688" t="s">
        <v>102</v>
      </c>
      <c r="C19" s="687"/>
      <c r="D19" s="82" t="s">
        <v>164</v>
      </c>
      <c r="E19" s="83"/>
      <c r="F19" s="273">
        <v>50.67</v>
      </c>
      <c r="G19" s="57">
        <v>3592</v>
      </c>
      <c r="H19" s="84">
        <f t="shared" si="17"/>
        <v>182006.64</v>
      </c>
      <c r="I19" s="67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8"/>
        <v>1408.627450980392</v>
      </c>
      <c r="O19" s="95">
        <f t="shared" si="19"/>
        <v>74.138286893704844</v>
      </c>
      <c r="P19" s="54">
        <f t="shared" si="15"/>
        <v>0</v>
      </c>
      <c r="Q19" s="88">
        <f t="shared" si="16"/>
        <v>-4.8090815273477858</v>
      </c>
      <c r="R19" s="680">
        <f t="shared" si="20"/>
        <v>0.93908496732026137</v>
      </c>
      <c r="S19" s="927"/>
      <c r="T19" s="89">
        <v>0.14166666666666669</v>
      </c>
      <c r="U19" s="89">
        <v>0.24791666666666667</v>
      </c>
      <c r="V19" s="679">
        <v>6</v>
      </c>
      <c r="W19" s="90">
        <f>(U19-T19)*24*60</f>
        <v>153</v>
      </c>
      <c r="X19" s="96"/>
      <c r="Y19" s="96"/>
      <c r="Z19" s="54"/>
      <c r="AA19" s="54"/>
      <c r="AB19" s="928"/>
      <c r="AC19" s="928"/>
      <c r="AD19" s="679"/>
      <c r="AE19" s="679">
        <v>1</v>
      </c>
      <c r="AF19" s="48">
        <f t="shared" si="6"/>
        <v>-91.372549019607959</v>
      </c>
      <c r="AG19" s="683">
        <f t="shared" si="7"/>
        <v>0.93908496732026137</v>
      </c>
      <c r="AH19" s="970"/>
    </row>
    <row r="20" spans="1:34" ht="19.2" customHeight="1">
      <c r="A20" s="926"/>
      <c r="B20" s="688" t="s">
        <v>102</v>
      </c>
      <c r="C20" s="55"/>
      <c r="D20" s="42" t="s">
        <v>187</v>
      </c>
      <c r="E20" s="83"/>
      <c r="F20" s="273">
        <v>53.27</v>
      </c>
      <c r="G20" s="57">
        <v>2295</v>
      </c>
      <c r="H20" s="84">
        <f t="shared" si="17"/>
        <v>122254.65000000001</v>
      </c>
      <c r="I20" s="67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8"/>
        <v>1336.8932038834948</v>
      </c>
      <c r="O20" s="95">
        <f t="shared" si="19"/>
        <v>78.640776699029104</v>
      </c>
      <c r="P20" s="54">
        <f t="shared" si="15"/>
        <v>0</v>
      </c>
      <c r="Q20" s="88">
        <f t="shared" si="16"/>
        <v>-13.418046830382664</v>
      </c>
      <c r="R20" s="680">
        <f t="shared" si="20"/>
        <v>0.85424485871149825</v>
      </c>
      <c r="S20" s="927"/>
      <c r="T20" s="89">
        <v>0.26319444444444445</v>
      </c>
      <c r="U20" s="89">
        <v>0.33472222222222225</v>
      </c>
      <c r="V20" s="679">
        <v>22</v>
      </c>
      <c r="W20" s="90">
        <f t="shared" ref="W20:W29" si="21">(U20-T20)*24*60</f>
        <v>103.00000000000003</v>
      </c>
      <c r="X20" s="96">
        <v>0.25277777777777777</v>
      </c>
      <c r="Y20" s="96">
        <v>0.26250000000000001</v>
      </c>
      <c r="Z20" s="54"/>
      <c r="AA20" s="54"/>
      <c r="AB20" s="928"/>
      <c r="AC20" s="928"/>
      <c r="AD20" s="679"/>
      <c r="AE20" s="679"/>
      <c r="AF20" s="91">
        <f t="shared" si="6"/>
        <v>-228.10679611650517</v>
      </c>
      <c r="AG20" s="92">
        <f t="shared" si="7"/>
        <v>0.85424485871149825</v>
      </c>
      <c r="AH20" s="970"/>
    </row>
    <row r="21" spans="1:34" ht="19.2" customHeight="1">
      <c r="A21" s="926"/>
      <c r="B21" s="688" t="s">
        <v>102</v>
      </c>
      <c r="C21" s="97"/>
      <c r="D21" s="98" t="s">
        <v>168</v>
      </c>
      <c r="E21" s="43"/>
      <c r="F21" s="273">
        <v>44.3</v>
      </c>
      <c r="G21" s="44">
        <v>3873.6000000000004</v>
      </c>
      <c r="H21" s="84">
        <f t="shared" si="17"/>
        <v>171600.48</v>
      </c>
      <c r="I21" s="68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8"/>
        <v>1434.6666666666672</v>
      </c>
      <c r="O21" s="95">
        <f t="shared" si="19"/>
        <v>79.703703703703738</v>
      </c>
      <c r="P21" s="54">
        <f t="shared" si="15"/>
        <v>0</v>
      </c>
      <c r="Q21" s="88">
        <f t="shared" si="16"/>
        <v>-7.240740740740705</v>
      </c>
      <c r="R21" s="680">
        <f t="shared" si="20"/>
        <v>0.91671991480298232</v>
      </c>
      <c r="S21" s="927"/>
      <c r="T21" s="89">
        <v>0.35069444444444448</v>
      </c>
      <c r="U21" s="89">
        <v>0.46319444444444446</v>
      </c>
      <c r="V21" s="679">
        <v>23</v>
      </c>
      <c r="W21" s="90">
        <f t="shared" si="21"/>
        <v>161.99999999999997</v>
      </c>
      <c r="X21" s="96">
        <v>0.33888888888888885</v>
      </c>
      <c r="Y21" s="96">
        <v>0.35000000000000003</v>
      </c>
      <c r="Z21" s="54"/>
      <c r="AA21" s="54"/>
      <c r="AB21" s="928"/>
      <c r="AC21" s="928"/>
      <c r="AD21" s="679"/>
      <c r="AE21" s="679"/>
      <c r="AF21" s="48">
        <f t="shared" si="6"/>
        <v>-130.3333333333328</v>
      </c>
      <c r="AG21" s="683">
        <f t="shared" si="7"/>
        <v>0.91671991480298221</v>
      </c>
      <c r="AH21" s="971"/>
    </row>
    <row r="22" spans="1:34" ht="19.2" customHeight="1">
      <c r="A22" s="926"/>
      <c r="B22" s="688" t="s">
        <v>100</v>
      </c>
      <c r="C22" s="97"/>
      <c r="D22" s="42" t="s">
        <v>59</v>
      </c>
      <c r="E22" s="43"/>
      <c r="F22" s="273">
        <v>36.729999999999997</v>
      </c>
      <c r="G22" s="44">
        <v>1760</v>
      </c>
      <c r="H22" s="84">
        <f t="shared" si="17"/>
        <v>64644.799999999996</v>
      </c>
      <c r="I22" s="68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8"/>
        <v>2155.1020408163272</v>
      </c>
      <c r="O22" s="95">
        <f t="shared" si="19"/>
        <v>119.72789115646262</v>
      </c>
      <c r="P22" s="54">
        <f t="shared" si="15"/>
        <v>0</v>
      </c>
      <c r="Q22" s="88">
        <f t="shared" si="16"/>
        <v>-13.605442176870724</v>
      </c>
      <c r="R22" s="680">
        <f t="shared" si="20"/>
        <v>0.89795918367346961</v>
      </c>
      <c r="S22" s="927"/>
      <c r="T22" s="89">
        <v>0.50347222222222221</v>
      </c>
      <c r="U22" s="89">
        <v>0.53749999999999998</v>
      </c>
      <c r="V22" s="679">
        <v>5</v>
      </c>
      <c r="W22" s="90">
        <f t="shared" si="21"/>
        <v>48.999999999999986</v>
      </c>
      <c r="X22" s="96"/>
      <c r="Y22" s="96"/>
      <c r="Z22" s="54"/>
      <c r="AA22" s="54"/>
      <c r="AB22" s="928"/>
      <c r="AC22" s="928"/>
      <c r="AD22" s="679"/>
      <c r="AE22" s="679">
        <v>1</v>
      </c>
      <c r="AF22" s="91">
        <f t="shared" si="6"/>
        <v>-244.89795918367281</v>
      </c>
      <c r="AG22" s="92">
        <f t="shared" si="7"/>
        <v>0.89795918367346961</v>
      </c>
      <c r="AH22" s="971"/>
    </row>
    <row r="23" spans="1:34" ht="19.2" customHeight="1">
      <c r="A23" s="926"/>
      <c r="B23" s="688">
        <v>0</v>
      </c>
      <c r="C23" s="97"/>
      <c r="D23" s="42"/>
      <c r="E23" s="43"/>
      <c r="F23" s="273" t="s">
        <v>106</v>
      </c>
      <c r="G23" s="44"/>
      <c r="H23" s="84">
        <f t="shared" si="17"/>
        <v>0</v>
      </c>
      <c r="I23" s="681"/>
      <c r="J23" s="93"/>
      <c r="K23" s="44"/>
      <c r="L23" s="47"/>
      <c r="M23" s="93"/>
      <c r="N23" s="94"/>
      <c r="O23" s="95"/>
      <c r="P23" s="54"/>
      <c r="Q23" s="88"/>
      <c r="R23" s="680"/>
      <c r="S23" s="927"/>
      <c r="T23" s="89"/>
      <c r="U23" s="89"/>
      <c r="V23" s="679"/>
      <c r="W23" s="90">
        <f t="shared" si="21"/>
        <v>0</v>
      </c>
      <c r="X23" s="96"/>
      <c r="Y23" s="96"/>
      <c r="Z23" s="54"/>
      <c r="AA23" s="54"/>
      <c r="AB23" s="928"/>
      <c r="AC23" s="928"/>
      <c r="AD23" s="679"/>
      <c r="AE23" s="679"/>
      <c r="AF23" s="48">
        <f t="shared" si="6"/>
        <v>0</v>
      </c>
      <c r="AG23" s="683" t="e">
        <f t="shared" si="7"/>
        <v>#DIV/0!</v>
      </c>
      <c r="AH23" s="971"/>
    </row>
    <row r="24" spans="1:34" ht="19.2" customHeight="1">
      <c r="A24" s="926"/>
      <c r="B24" s="688">
        <v>0</v>
      </c>
      <c r="C24" s="81"/>
      <c r="D24" s="82"/>
      <c r="E24" s="83"/>
      <c r="F24" s="273" t="s">
        <v>106</v>
      </c>
      <c r="G24" s="57"/>
      <c r="H24" s="84">
        <f t="shared" si="17"/>
        <v>0</v>
      </c>
      <c r="I24" s="681"/>
      <c r="J24" s="93"/>
      <c r="K24" s="44"/>
      <c r="L24" s="47"/>
      <c r="M24" s="93"/>
      <c r="N24" s="94"/>
      <c r="O24" s="95"/>
      <c r="P24" s="54"/>
      <c r="Q24" s="88"/>
      <c r="R24" s="680"/>
      <c r="S24" s="927"/>
      <c r="T24" s="89"/>
      <c r="U24" s="89"/>
      <c r="V24" s="679"/>
      <c r="W24" s="90">
        <f t="shared" si="21"/>
        <v>0</v>
      </c>
      <c r="X24" s="96"/>
      <c r="Y24" s="96"/>
      <c r="Z24" s="54"/>
      <c r="AA24" s="54"/>
      <c r="AB24" s="928"/>
      <c r="AC24" s="928"/>
      <c r="AD24" s="679"/>
      <c r="AE24" s="679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688">
        <v>0</v>
      </c>
      <c r="C25" s="81"/>
      <c r="D25" s="82"/>
      <c r="E25" s="83"/>
      <c r="F25" s="273" t="s">
        <v>106</v>
      </c>
      <c r="G25" s="57"/>
      <c r="H25" s="84">
        <f t="shared" si="17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0"/>
      <c r="S25" s="927"/>
      <c r="T25" s="89"/>
      <c r="U25" s="89"/>
      <c r="V25" s="679"/>
      <c r="W25" s="90">
        <f t="shared" si="21"/>
        <v>0</v>
      </c>
      <c r="X25" s="679"/>
      <c r="Y25" s="679"/>
      <c r="Z25" s="54"/>
      <c r="AA25" s="54"/>
      <c r="AB25" s="928"/>
      <c r="AC25" s="928"/>
      <c r="AD25" s="679"/>
      <c r="AE25" s="679"/>
      <c r="AF25" s="48">
        <f t="shared" si="6"/>
        <v>0</v>
      </c>
      <c r="AG25" s="683" t="e">
        <f t="shared" si="7"/>
        <v>#DIV/0!</v>
      </c>
      <c r="AH25" s="971"/>
    </row>
    <row r="26" spans="1:34" ht="19.2" customHeight="1">
      <c r="A26" s="926"/>
      <c r="B26" s="688">
        <v>0</v>
      </c>
      <c r="C26" s="81"/>
      <c r="D26" s="82"/>
      <c r="E26" s="83"/>
      <c r="F26" s="273" t="s">
        <v>106</v>
      </c>
      <c r="G26" s="57"/>
      <c r="H26" s="84">
        <f t="shared" si="17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80"/>
      <c r="S26" s="927"/>
      <c r="T26" s="89"/>
      <c r="U26" s="89"/>
      <c r="V26" s="679"/>
      <c r="W26" s="90">
        <f t="shared" si="21"/>
        <v>0</v>
      </c>
      <c r="X26" s="679"/>
      <c r="Y26" s="679"/>
      <c r="Z26" s="54"/>
      <c r="AA26" s="54"/>
      <c r="AB26" s="928"/>
      <c r="AC26" s="928"/>
      <c r="AD26" s="679"/>
      <c r="AE26" s="679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0"/>
      <c r="S27" s="927"/>
      <c r="T27" s="89"/>
      <c r="U27" s="89"/>
      <c r="V27" s="679"/>
      <c r="W27" s="90">
        <f t="shared" si="21"/>
        <v>0</v>
      </c>
      <c r="X27" s="679"/>
      <c r="Y27" s="679"/>
      <c r="Z27" s="54"/>
      <c r="AA27" s="54"/>
      <c r="AB27" s="928"/>
      <c r="AC27" s="928"/>
      <c r="AD27" s="679"/>
      <c r="AE27" s="679"/>
      <c r="AF27" s="48">
        <f t="shared" si="6"/>
        <v>0</v>
      </c>
      <c r="AG27" s="683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0"/>
      <c r="S28" s="927"/>
      <c r="T28" s="89"/>
      <c r="U28" s="89"/>
      <c r="V28" s="679"/>
      <c r="W28" s="90">
        <f t="shared" si="21"/>
        <v>0</v>
      </c>
      <c r="X28" s="679"/>
      <c r="Y28" s="679"/>
      <c r="Z28" s="54"/>
      <c r="AA28" s="54"/>
      <c r="AB28" s="928"/>
      <c r="AC28" s="928"/>
      <c r="AD28" s="679"/>
      <c r="AE28" s="679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7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0"/>
      <c r="S29" s="927"/>
      <c r="T29" s="89"/>
      <c r="U29" s="89"/>
      <c r="V29" s="679"/>
      <c r="W29" s="90">
        <f t="shared" si="21"/>
        <v>0</v>
      </c>
      <c r="X29" s="679"/>
      <c r="Y29" s="679"/>
      <c r="Z29" s="54"/>
      <c r="AA29" s="54"/>
      <c r="AB29" s="928"/>
      <c r="AC29" s="928"/>
      <c r="AD29" s="679"/>
      <c r="AE29" s="679"/>
      <c r="AF29" s="48">
        <f t="shared" si="6"/>
        <v>0</v>
      </c>
      <c r="AG29" s="683"/>
      <c r="AH29" s="971"/>
    </row>
    <row r="30" spans="1:34" ht="19.2" customHeight="1">
      <c r="A30" s="926"/>
      <c r="B30" s="99">
        <v>0</v>
      </c>
      <c r="C30" s="100" t="s">
        <v>1144</v>
      </c>
      <c r="D30" s="973" t="s">
        <v>1142</v>
      </c>
      <c r="E30" s="973"/>
      <c r="F30" s="277"/>
      <c r="G30" s="101"/>
      <c r="H30" s="102"/>
      <c r="I30" s="103"/>
      <c r="J30" s="101">
        <v>16.8</v>
      </c>
      <c r="K30" s="101">
        <v>1806</v>
      </c>
      <c r="L30" s="104">
        <v>111.59012727898178</v>
      </c>
      <c r="M30" s="101">
        <f t="shared" ref="M30:O30" si="22">AVERAGE(M18:M29)</f>
        <v>16.8</v>
      </c>
      <c r="N30" s="101">
        <f t="shared" si="22"/>
        <v>1537.0578724693758</v>
      </c>
      <c r="O30" s="104">
        <f t="shared" si="22"/>
        <v>92.942131690580055</v>
      </c>
      <c r="P30" s="54">
        <f t="shared" ref="P30:P38" si="23">M30-J30</f>
        <v>0</v>
      </c>
      <c r="Q30" s="88">
        <f t="shared" ref="Q30:Q38" si="24">O30-L30</f>
        <v>-18.647995588401727</v>
      </c>
      <c r="R30" s="105">
        <f t="shared" ref="R30:R38" si="25">O30/L30</f>
        <v>0.83288848177598496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0</v>
      </c>
      <c r="AE30" s="107">
        <f>SUM(AE18:AE29)</f>
        <v>2</v>
      </c>
      <c r="AF30" s="108">
        <f t="shared" si="6"/>
        <v>-268.94212753062425</v>
      </c>
      <c r="AG30" s="109">
        <f t="shared" ref="AG30" si="26">N30/K30</f>
        <v>0.85108409328315382</v>
      </c>
      <c r="AH30" s="972"/>
    </row>
    <row r="31" spans="1:34" ht="19.2" customHeight="1">
      <c r="A31" s="963" t="s">
        <v>1145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1534</v>
      </c>
      <c r="H31" s="112">
        <f t="shared" ref="H31:H41" si="27">F31*G31</f>
        <v>40651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8">G31/W31*60</f>
        <v>1508.8524590163929</v>
      </c>
      <c r="O31" s="115">
        <f t="shared" ref="O31:O38" si="29">N31/M31</f>
        <v>125.73770491803275</v>
      </c>
      <c r="P31" s="116">
        <f t="shared" si="23"/>
        <v>0</v>
      </c>
      <c r="Q31" s="117">
        <f t="shared" si="24"/>
        <v>-40.92896174863391</v>
      </c>
      <c r="R31" s="682">
        <f t="shared" si="25"/>
        <v>0.75442622950819649</v>
      </c>
      <c r="S31" s="964">
        <f>R43</f>
        <v>0.86136646198598876</v>
      </c>
      <c r="T31" s="118">
        <v>0.125</v>
      </c>
      <c r="U31" s="118">
        <v>0.16736111111111113</v>
      </c>
      <c r="V31" s="142">
        <v>5</v>
      </c>
      <c r="W31" s="119">
        <f t="shared" ref="W31:W42" si="30">(U31-T31)*24*60</f>
        <v>61.000000000000021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-491.14754098360709</v>
      </c>
      <c r="AG31" s="120">
        <f t="shared" si="7"/>
        <v>0.75442622950819649</v>
      </c>
      <c r="AH31" s="942">
        <f>AG43</f>
        <v>0.86850017774216759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2335.1999999999998</v>
      </c>
      <c r="H32" s="84">
        <f t="shared" si="27"/>
        <v>79933.895999999993</v>
      </c>
      <c r="I32" s="69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8"/>
        <v>2091.2238805970146</v>
      </c>
      <c r="O32" s="47">
        <f t="shared" si="29"/>
        <v>160.86337543053958</v>
      </c>
      <c r="P32" s="116">
        <f t="shared" si="23"/>
        <v>0</v>
      </c>
      <c r="Q32" s="49">
        <f t="shared" si="24"/>
        <v>-12.213547646383489</v>
      </c>
      <c r="R32" s="683">
        <f t="shared" si="25"/>
        <v>0.92943283582089542</v>
      </c>
      <c r="S32" s="927"/>
      <c r="T32" s="89">
        <v>0.17222222222222225</v>
      </c>
      <c r="U32" s="89">
        <v>0.21875000000000003</v>
      </c>
      <c r="V32" s="142">
        <v>7</v>
      </c>
      <c r="W32" s="90">
        <f t="shared" si="30"/>
        <v>67</v>
      </c>
      <c r="X32" s="123"/>
      <c r="Y32" s="123"/>
      <c r="Z32" s="124"/>
      <c r="AA32" s="124"/>
      <c r="AB32" s="928"/>
      <c r="AC32" s="928"/>
      <c r="AD32" s="679"/>
      <c r="AE32" s="679"/>
      <c r="AF32" s="48">
        <f t="shared" si="6"/>
        <v>-158.77611940298539</v>
      </c>
      <c r="AG32" s="683">
        <f t="shared" si="7"/>
        <v>0.92943283582089542</v>
      </c>
      <c r="AH32" s="943"/>
    </row>
    <row r="33" spans="1:34" ht="19.2" customHeight="1">
      <c r="A33" s="956"/>
      <c r="B33" s="121" t="s">
        <v>104</v>
      </c>
      <c r="C33" s="679"/>
      <c r="D33" s="42" t="s">
        <v>89</v>
      </c>
      <c r="E33" s="83"/>
      <c r="F33" s="273">
        <v>35.83</v>
      </c>
      <c r="G33" s="134">
        <v>3021</v>
      </c>
      <c r="H33" s="84">
        <f t="shared" si="27"/>
        <v>108242.43</v>
      </c>
      <c r="I33" s="67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8"/>
        <v>2132.4705882352937</v>
      </c>
      <c r="O33" s="47">
        <f t="shared" si="29"/>
        <v>193.86096256684488</v>
      </c>
      <c r="P33" s="116">
        <f t="shared" si="23"/>
        <v>0</v>
      </c>
      <c r="Q33" s="49">
        <f t="shared" si="24"/>
        <v>-10.684491978609657</v>
      </c>
      <c r="R33" s="683">
        <f t="shared" si="25"/>
        <v>0.94776470588235273</v>
      </c>
      <c r="S33" s="927"/>
      <c r="T33" s="89">
        <v>0.22361111111111115</v>
      </c>
      <c r="U33" s="89">
        <v>0.28263888888888894</v>
      </c>
      <c r="V33" s="142">
        <v>7</v>
      </c>
      <c r="W33" s="90">
        <f t="shared" si="30"/>
        <v>85.000000000000014</v>
      </c>
      <c r="X33" s="123"/>
      <c r="Y33" s="123"/>
      <c r="Z33" s="124"/>
      <c r="AA33" s="124"/>
      <c r="AB33" s="928"/>
      <c r="AC33" s="928"/>
      <c r="AD33" s="679"/>
      <c r="AE33" s="679"/>
      <c r="AF33" s="48">
        <f t="shared" si="6"/>
        <v>-117.52941176470631</v>
      </c>
      <c r="AG33" s="125">
        <f t="shared" si="7"/>
        <v>0.94776470588235273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442</v>
      </c>
      <c r="H34" s="84">
        <f t="shared" si="27"/>
        <v>11164.92</v>
      </c>
      <c r="I34" s="67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8"/>
        <v>1767.9999999999968</v>
      </c>
      <c r="O34" s="47">
        <f t="shared" si="29"/>
        <v>252.57142857142813</v>
      </c>
      <c r="P34" s="116">
        <f t="shared" si="23"/>
        <v>0</v>
      </c>
      <c r="Q34" s="49">
        <f t="shared" si="24"/>
        <v>-61.714285714286149</v>
      </c>
      <c r="R34" s="683">
        <f t="shared" si="25"/>
        <v>0.80363636363636226</v>
      </c>
      <c r="S34" s="927"/>
      <c r="T34" s="89">
        <v>0.29791666666666672</v>
      </c>
      <c r="U34" s="89">
        <v>0.3083333333333334</v>
      </c>
      <c r="V34" s="137">
        <v>22</v>
      </c>
      <c r="W34" s="90">
        <f t="shared" si="30"/>
        <v>15.000000000000027</v>
      </c>
      <c r="X34" s="123">
        <v>0.28750000000000003</v>
      </c>
      <c r="Y34" s="123">
        <v>0.29722222222222222</v>
      </c>
      <c r="Z34" s="124"/>
      <c r="AA34" s="124"/>
      <c r="AB34" s="928"/>
      <c r="AC34" s="928"/>
      <c r="AD34" s="679"/>
      <c r="AE34" s="679">
        <v>1</v>
      </c>
      <c r="AF34" s="48">
        <f t="shared" si="6"/>
        <v>-432.00000000000318</v>
      </c>
      <c r="AG34" s="125">
        <f t="shared" si="7"/>
        <v>0.80363636363636215</v>
      </c>
      <c r="AH34" s="943"/>
    </row>
    <row r="35" spans="1:34" ht="19.2" customHeight="1">
      <c r="A35" s="956"/>
      <c r="B35" s="121" t="s">
        <v>102</v>
      </c>
      <c r="C35" s="41"/>
      <c r="D35" s="150" t="s">
        <v>174</v>
      </c>
      <c r="E35" s="43"/>
      <c r="F35" s="273">
        <v>49.91</v>
      </c>
      <c r="G35" s="137">
        <v>2179</v>
      </c>
      <c r="H35" s="84">
        <f t="shared" si="27"/>
        <v>108753.89</v>
      </c>
      <c r="I35" s="68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8"/>
        <v>1390.8510638297876</v>
      </c>
      <c r="O35" s="47">
        <f t="shared" si="29"/>
        <v>81.814768460575735</v>
      </c>
      <c r="P35" s="116">
        <f t="shared" si="23"/>
        <v>0</v>
      </c>
      <c r="Q35" s="49">
        <f t="shared" si="24"/>
        <v>-10.244055068836033</v>
      </c>
      <c r="R35" s="683">
        <f t="shared" si="25"/>
        <v>0.88872272449187695</v>
      </c>
      <c r="S35" s="927"/>
      <c r="T35" s="89">
        <v>0.3131944444444445</v>
      </c>
      <c r="U35" s="89">
        <v>0.37847222222222227</v>
      </c>
      <c r="V35" s="134">
        <v>7</v>
      </c>
      <c r="W35" s="90">
        <f t="shared" si="30"/>
        <v>93.999999999999986</v>
      </c>
      <c r="X35" s="123"/>
      <c r="Y35" s="123"/>
      <c r="Z35" s="124"/>
      <c r="AA35" s="124"/>
      <c r="AB35" s="928"/>
      <c r="AC35" s="928"/>
      <c r="AD35" s="679"/>
      <c r="AE35" s="679"/>
      <c r="AF35" s="116">
        <f t="shared" si="6"/>
        <v>-174.14893617021244</v>
      </c>
      <c r="AG35" s="120">
        <f t="shared" si="7"/>
        <v>0.88872272449187706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3092</v>
      </c>
      <c r="H36" s="84">
        <f t="shared" si="27"/>
        <v>154321.72</v>
      </c>
      <c r="I36" s="67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8"/>
        <v>1405.4545454545455</v>
      </c>
      <c r="O36" s="47">
        <f t="shared" si="29"/>
        <v>82.673796791443849</v>
      </c>
      <c r="P36" s="116">
        <f t="shared" si="23"/>
        <v>0</v>
      </c>
      <c r="Q36" s="49">
        <f t="shared" si="24"/>
        <v>-9.3850267379679195</v>
      </c>
      <c r="R36" s="683">
        <f t="shared" si="25"/>
        <v>0.89805402265466161</v>
      </c>
      <c r="S36" s="927"/>
      <c r="T36" s="89">
        <v>0.39444444444444449</v>
      </c>
      <c r="U36" s="89">
        <v>0.48611111111111116</v>
      </c>
      <c r="V36" s="134">
        <v>23</v>
      </c>
      <c r="W36" s="90">
        <f t="shared" si="30"/>
        <v>132</v>
      </c>
      <c r="X36" s="123">
        <v>0.3833333333333333</v>
      </c>
      <c r="Y36" s="123">
        <v>0.39305555555555555</v>
      </c>
      <c r="Z36" s="124"/>
      <c r="AA36" s="124"/>
      <c r="AB36" s="928"/>
      <c r="AC36" s="928"/>
      <c r="AD36" s="679"/>
      <c r="AE36" s="679"/>
      <c r="AF36" s="48">
        <f t="shared" si="6"/>
        <v>-159.5454545454545</v>
      </c>
      <c r="AG36" s="683">
        <f t="shared" si="7"/>
        <v>0.89805402265466161</v>
      </c>
      <c r="AH36" s="944"/>
    </row>
    <row r="37" spans="1:34" ht="19.2" customHeight="1">
      <c r="A37" s="956"/>
      <c r="B37" s="121" t="s">
        <v>100</v>
      </c>
      <c r="C37" s="128"/>
      <c r="D37" s="150" t="s">
        <v>170</v>
      </c>
      <c r="E37" s="83"/>
      <c r="F37" s="273">
        <v>43.96</v>
      </c>
      <c r="G37" s="134">
        <v>1007</v>
      </c>
      <c r="H37" s="84">
        <f t="shared" si="27"/>
        <v>44267.72</v>
      </c>
      <c r="I37" s="67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8"/>
        <v>2083.4482758620647</v>
      </c>
      <c r="O37" s="47">
        <f t="shared" si="29"/>
        <v>109.65517241379288</v>
      </c>
      <c r="P37" s="116">
        <f t="shared" si="23"/>
        <v>0</v>
      </c>
      <c r="Q37" s="49">
        <f t="shared" si="24"/>
        <v>-16.660617059891322</v>
      </c>
      <c r="R37" s="683">
        <f t="shared" si="25"/>
        <v>0.86810344827586039</v>
      </c>
      <c r="S37" s="927"/>
      <c r="T37" s="89">
        <v>0.52569444444444446</v>
      </c>
      <c r="U37" s="89">
        <v>0.54583333333333339</v>
      </c>
      <c r="V37" s="134">
        <v>4</v>
      </c>
      <c r="W37" s="90">
        <f t="shared" si="30"/>
        <v>29.000000000000057</v>
      </c>
      <c r="X37" s="123"/>
      <c r="Y37" s="123"/>
      <c r="Z37" s="124"/>
      <c r="AA37" s="124"/>
      <c r="AB37" s="928"/>
      <c r="AC37" s="928"/>
      <c r="AD37" s="679"/>
      <c r="AE37" s="679">
        <v>1</v>
      </c>
      <c r="AF37" s="48">
        <f t="shared" si="6"/>
        <v>-316.55172413793525</v>
      </c>
      <c r="AG37" s="125">
        <f t="shared" si="7"/>
        <v>0.86810344827586028</v>
      </c>
      <c r="AH37" s="944"/>
    </row>
    <row r="38" spans="1:34" ht="19.2" customHeight="1">
      <c r="A38" s="956"/>
      <c r="B38" s="121" t="s">
        <v>100</v>
      </c>
      <c r="C38" s="128"/>
      <c r="D38" s="42" t="s">
        <v>163</v>
      </c>
      <c r="E38" s="83"/>
      <c r="F38" s="273">
        <v>46.93</v>
      </c>
      <c r="G38" s="57">
        <v>722</v>
      </c>
      <c r="H38" s="84">
        <f t="shared" si="27"/>
        <v>33883.46</v>
      </c>
      <c r="I38" s="679"/>
      <c r="J38" s="113">
        <v>19</v>
      </c>
      <c r="K38" s="94">
        <v>2400</v>
      </c>
      <c r="L38" s="95">
        <v>126.31578947368421</v>
      </c>
      <c r="M38" s="689">
        <v>19</v>
      </c>
      <c r="N38" s="44">
        <f t="shared" si="28"/>
        <v>2062.8571428571499</v>
      </c>
      <c r="O38" s="47">
        <f t="shared" si="29"/>
        <v>108.57142857142894</v>
      </c>
      <c r="P38" s="116">
        <f t="shared" si="23"/>
        <v>0</v>
      </c>
      <c r="Q38" s="49">
        <f t="shared" si="24"/>
        <v>-17.744360902255266</v>
      </c>
      <c r="R38" s="683">
        <f t="shared" si="25"/>
        <v>0.85952380952381247</v>
      </c>
      <c r="S38" s="927"/>
      <c r="T38" s="151">
        <v>0.55000000000000004</v>
      </c>
      <c r="U38" s="151">
        <v>0.56458333333333333</v>
      </c>
      <c r="V38" s="679">
        <v>6</v>
      </c>
      <c r="W38" s="90">
        <f t="shared" si="30"/>
        <v>20.999999999999925</v>
      </c>
      <c r="X38" s="123"/>
      <c r="Y38" s="123"/>
      <c r="Z38" s="124"/>
      <c r="AA38" s="124"/>
      <c r="AB38" s="928"/>
      <c r="AC38" s="928"/>
      <c r="AD38" s="679"/>
      <c r="AE38" s="679"/>
      <c r="AF38" s="48">
        <f t="shared" si="6"/>
        <v>-337.14285714285006</v>
      </c>
      <c r="AG38" s="125">
        <f t="shared" si="7"/>
        <v>0.85952380952381247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7"/>
        <v>0</v>
      </c>
      <c r="I39" s="679"/>
      <c r="J39" s="113"/>
      <c r="K39" s="94"/>
      <c r="L39" s="95"/>
      <c r="M39" s="689"/>
      <c r="N39" s="44"/>
      <c r="O39" s="47"/>
      <c r="P39" s="116"/>
      <c r="Q39" s="49"/>
      <c r="R39" s="683"/>
      <c r="S39" s="927"/>
      <c r="T39" s="89"/>
      <c r="U39" s="89"/>
      <c r="V39" s="679"/>
      <c r="W39" s="90">
        <f t="shared" si="30"/>
        <v>0</v>
      </c>
      <c r="X39" s="123"/>
      <c r="Y39" s="123"/>
      <c r="Z39" s="124"/>
      <c r="AA39" s="124"/>
      <c r="AB39" s="928"/>
      <c r="AC39" s="928"/>
      <c r="AD39" s="679"/>
      <c r="AE39" s="679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7"/>
        <v>0</v>
      </c>
      <c r="I40" s="681"/>
      <c r="J40" s="46"/>
      <c r="K40" s="44"/>
      <c r="L40" s="47"/>
      <c r="M40" s="692"/>
      <c r="N40" s="44"/>
      <c r="O40" s="47"/>
      <c r="P40" s="116"/>
      <c r="Q40" s="49"/>
      <c r="R40" s="683"/>
      <c r="S40" s="927"/>
      <c r="T40" s="89"/>
      <c r="U40" s="89"/>
      <c r="V40" s="679"/>
      <c r="W40" s="90">
        <f>(U40-T40)*24*60</f>
        <v>0</v>
      </c>
      <c r="X40" s="123"/>
      <c r="Y40" s="123"/>
      <c r="Z40" s="124"/>
      <c r="AA40" s="124"/>
      <c r="AB40" s="928"/>
      <c r="AC40" s="928"/>
      <c r="AD40" s="679"/>
      <c r="AE40" s="679"/>
      <c r="AF40" s="48">
        <f t="shared" si="6"/>
        <v>0</v>
      </c>
      <c r="AG40" s="683" t="e">
        <f t="shared" si="7"/>
        <v>#DIV/0!</v>
      </c>
      <c r="AH40" s="944"/>
    </row>
    <row r="41" spans="1:34" ht="19.2" customHeight="1">
      <c r="A41" s="956"/>
      <c r="B41" s="679">
        <v>0</v>
      </c>
      <c r="C41" s="55"/>
      <c r="D41" s="82"/>
      <c r="E41" s="83"/>
      <c r="F41" s="273" t="s">
        <v>106</v>
      </c>
      <c r="G41" s="57"/>
      <c r="H41" s="84">
        <f t="shared" si="27"/>
        <v>0</v>
      </c>
      <c r="I41" s="679"/>
      <c r="J41" s="87"/>
      <c r="K41" s="57"/>
      <c r="L41" s="86"/>
      <c r="M41" s="689"/>
      <c r="N41" s="57"/>
      <c r="O41" s="86"/>
      <c r="P41" s="54"/>
      <c r="Q41" s="88"/>
      <c r="R41" s="680"/>
      <c r="S41" s="927"/>
      <c r="T41" s="89"/>
      <c r="U41" s="89"/>
      <c r="V41" s="679"/>
      <c r="W41" s="90">
        <f>(U41-T41)*24*60</f>
        <v>0</v>
      </c>
      <c r="X41" s="123"/>
      <c r="Y41" s="123"/>
      <c r="Z41" s="124"/>
      <c r="AA41" s="124"/>
      <c r="AB41" s="928"/>
      <c r="AC41" s="928"/>
      <c r="AD41" s="679"/>
      <c r="AE41" s="679"/>
      <c r="AF41" s="48"/>
      <c r="AG41" s="129"/>
      <c r="AH41" s="944"/>
    </row>
    <row r="42" spans="1:34" ht="19.2" customHeight="1">
      <c r="A42" s="956"/>
      <c r="B42" s="67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79"/>
      <c r="J42" s="87"/>
      <c r="K42" s="57"/>
      <c r="L42" s="86"/>
      <c r="M42" s="689" t="s">
        <v>15</v>
      </c>
      <c r="N42" s="57"/>
      <c r="O42" s="86"/>
      <c r="P42" s="54"/>
      <c r="Q42" s="88"/>
      <c r="R42" s="680"/>
      <c r="S42" s="927"/>
      <c r="T42" s="89"/>
      <c r="U42" s="89"/>
      <c r="V42" s="679"/>
      <c r="W42" s="90">
        <f t="shared" si="30"/>
        <v>0</v>
      </c>
      <c r="X42" s="123"/>
      <c r="Y42" s="123"/>
      <c r="Z42" s="124"/>
      <c r="AA42" s="124"/>
      <c r="AB42" s="928"/>
      <c r="AC42" s="928"/>
      <c r="AD42" s="679"/>
      <c r="AE42" s="679"/>
      <c r="AF42" s="48"/>
      <c r="AG42" s="129"/>
      <c r="AH42" s="944"/>
    </row>
    <row r="43" spans="1:34" ht="19.2" customHeight="1">
      <c r="A43" s="956"/>
      <c r="B43" s="121">
        <v>0</v>
      </c>
      <c r="C43" s="100" t="s">
        <v>1146</v>
      </c>
      <c r="D43" s="924" t="s">
        <v>1142</v>
      </c>
      <c r="E43" s="924"/>
      <c r="F43" s="277"/>
      <c r="G43" s="101"/>
      <c r="H43" s="102"/>
      <c r="I43" s="103"/>
      <c r="J43" s="101">
        <v>14.375</v>
      </c>
      <c r="K43" s="101">
        <v>2078.75</v>
      </c>
      <c r="L43" s="104">
        <v>161.91549807261879</v>
      </c>
      <c r="M43" s="101">
        <f t="shared" ref="M43:O43" si="31">AVERAGE(M31:M42)</f>
        <v>14.375</v>
      </c>
      <c r="N43" s="101">
        <f t="shared" si="31"/>
        <v>1805.3947444815308</v>
      </c>
      <c r="O43" s="104">
        <f t="shared" si="31"/>
        <v>139.46857971551083</v>
      </c>
      <c r="P43" s="54">
        <f>M43-J43</f>
        <v>0</v>
      </c>
      <c r="Q43" s="88">
        <f>N43-K43</f>
        <v>-273.35525551846922</v>
      </c>
      <c r="R43" s="105">
        <f t="shared" ref="R43:R50" si="32">O43/L43</f>
        <v>0.86136646198598876</v>
      </c>
      <c r="S43" s="927"/>
      <c r="T43" s="89"/>
      <c r="U43" s="89"/>
      <c r="V43" s="679"/>
      <c r="W43" s="679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2</v>
      </c>
      <c r="AF43" s="48">
        <f t="shared" ref="AF43:AF54" si="33">N43-K43</f>
        <v>-273.35525551846922</v>
      </c>
      <c r="AG43" s="684">
        <f t="shared" si="7"/>
        <v>0.86850017774216759</v>
      </c>
      <c r="AH43" s="944"/>
    </row>
    <row r="44" spans="1:34" s="145" customFormat="1" ht="19.2" customHeight="1">
      <c r="A44" s="966" t="s">
        <v>1147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1773</v>
      </c>
      <c r="H44" s="45">
        <f>F44*G44</f>
        <v>43846.29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34">G44/W44*60</f>
        <v>2085.8823529411775</v>
      </c>
      <c r="O44" s="138">
        <f t="shared" ref="O44:O50" si="35">N44/M44</f>
        <v>417.17647058823547</v>
      </c>
      <c r="P44" s="51">
        <f t="shared" ref="P44:P50" si="36">M44-J44</f>
        <v>1</v>
      </c>
      <c r="Q44" s="139">
        <f t="shared" ref="Q44:Q50" si="37">O44-L44</f>
        <v>-82.823529411764525</v>
      </c>
      <c r="R44" s="140">
        <f t="shared" si="32"/>
        <v>0.83435294117647096</v>
      </c>
      <c r="S44" s="943">
        <f>R56</f>
        <v>0.89628027989242653</v>
      </c>
      <c r="T44" s="118">
        <v>0.125</v>
      </c>
      <c r="U44" s="118">
        <v>0.16041666666666665</v>
      </c>
      <c r="V44" s="142">
        <v>5</v>
      </c>
      <c r="W44" s="143">
        <f t="shared" ref="W44:W56" si="38">(U44-T44)*24*60</f>
        <v>50.999999999999979</v>
      </c>
      <c r="X44" s="123"/>
      <c r="Y44" s="123"/>
      <c r="Z44" s="124"/>
      <c r="AA44" s="124"/>
      <c r="AB44" s="928"/>
      <c r="AC44" s="928"/>
      <c r="AD44" s="679"/>
      <c r="AE44" s="679"/>
      <c r="AF44" s="144">
        <f t="shared" si="33"/>
        <v>85.882352941177487</v>
      </c>
      <c r="AG44" s="686">
        <f t="shared" si="7"/>
        <v>1.0429411764705887</v>
      </c>
      <c r="AH44" s="960">
        <f>AG56</f>
        <v>0.98077637006554019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1606</v>
      </c>
      <c r="H45" s="45">
        <f>F45*G45</f>
        <v>39716.379999999997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4"/>
        <v>2094.782608695652</v>
      </c>
      <c r="O45" s="138">
        <f t="shared" si="35"/>
        <v>418.95652173913038</v>
      </c>
      <c r="P45" s="51">
        <f t="shared" si="36"/>
        <v>1</v>
      </c>
      <c r="Q45" s="139">
        <f t="shared" si="37"/>
        <v>-81.04347826086962</v>
      </c>
      <c r="R45" s="140">
        <f t="shared" si="32"/>
        <v>0.83791304347826079</v>
      </c>
      <c r="S45" s="943"/>
      <c r="T45" s="89">
        <v>0.16388888888888886</v>
      </c>
      <c r="U45" s="89">
        <v>0.1958333333333333</v>
      </c>
      <c r="V45" s="142">
        <v>5</v>
      </c>
      <c r="W45" s="143">
        <f t="shared" si="38"/>
        <v>46</v>
      </c>
      <c r="X45" s="123"/>
      <c r="Y45" s="123"/>
      <c r="Z45" s="124"/>
      <c r="AA45" s="124"/>
      <c r="AB45" s="928"/>
      <c r="AC45" s="928"/>
      <c r="AD45" s="679"/>
      <c r="AE45" s="679"/>
      <c r="AF45" s="144">
        <f t="shared" si="33"/>
        <v>94.782608695652016</v>
      </c>
      <c r="AG45" s="686">
        <f t="shared" si="7"/>
        <v>1.047391304347826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1701</v>
      </c>
      <c r="H46" s="45">
        <f t="shared" ref="H46:H55" si="39">F46*G46</f>
        <v>53462.43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34"/>
        <v>1417.4999999999993</v>
      </c>
      <c r="O46" s="138">
        <f t="shared" si="35"/>
        <v>202.49999999999991</v>
      </c>
      <c r="P46" s="51">
        <f t="shared" si="36"/>
        <v>0</v>
      </c>
      <c r="Q46" s="139">
        <f t="shared" si="37"/>
        <v>-11.785714285714363</v>
      </c>
      <c r="R46" s="140">
        <f t="shared" si="32"/>
        <v>0.94499999999999962</v>
      </c>
      <c r="S46" s="943"/>
      <c r="T46" s="89">
        <v>0.20138888888888887</v>
      </c>
      <c r="U46" s="89">
        <v>0.25138888888888888</v>
      </c>
      <c r="V46" s="142">
        <v>8</v>
      </c>
      <c r="W46" s="143">
        <f t="shared" si="38"/>
        <v>72.000000000000028</v>
      </c>
      <c r="X46" s="123"/>
      <c r="Y46" s="123"/>
      <c r="Z46" s="124"/>
      <c r="AA46" s="124"/>
      <c r="AB46" s="928"/>
      <c r="AC46" s="928"/>
      <c r="AD46" s="679"/>
      <c r="AE46" s="679"/>
      <c r="AF46" s="144">
        <f t="shared" si="33"/>
        <v>-82.500000000000682</v>
      </c>
      <c r="AG46" s="686">
        <f t="shared" si="7"/>
        <v>0.94499999999999951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68</v>
      </c>
      <c r="E47" s="148"/>
      <c r="F47" s="280">
        <v>28</v>
      </c>
      <c r="G47" s="137">
        <v>3428</v>
      </c>
      <c r="H47" s="45">
        <f t="shared" si="39"/>
        <v>95984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34"/>
        <v>1458.7234042553196</v>
      </c>
      <c r="O47" s="138">
        <f t="shared" si="35"/>
        <v>208.38905775075995</v>
      </c>
      <c r="P47" s="51">
        <f t="shared" si="36"/>
        <v>0</v>
      </c>
      <c r="Q47" s="139">
        <f t="shared" si="37"/>
        <v>-5.8966565349543316</v>
      </c>
      <c r="R47" s="140">
        <f t="shared" si="32"/>
        <v>0.97248226950354644</v>
      </c>
      <c r="S47" s="943"/>
      <c r="T47" s="89">
        <v>0.2583333333333333</v>
      </c>
      <c r="U47" s="89">
        <v>0.35624999999999996</v>
      </c>
      <c r="V47" s="137">
        <v>10</v>
      </c>
      <c r="W47" s="143">
        <f t="shared" si="38"/>
        <v>140.99999999999997</v>
      </c>
      <c r="X47" s="123"/>
      <c r="Y47" s="123"/>
      <c r="Z47" s="124"/>
      <c r="AA47" s="124"/>
      <c r="AB47" s="928"/>
      <c r="AC47" s="928"/>
      <c r="AD47" s="679"/>
      <c r="AE47" s="679"/>
      <c r="AF47" s="144">
        <f t="shared" si="33"/>
        <v>-41.276595744680435</v>
      </c>
      <c r="AG47" s="686">
        <f t="shared" si="7"/>
        <v>0.97248226950354633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1464</v>
      </c>
      <c r="H48" s="45">
        <f t="shared" si="39"/>
        <v>17363.04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34"/>
        <v>1439.9999999999995</v>
      </c>
      <c r="O48" s="138">
        <f t="shared" si="35"/>
        <v>239.99999999999991</v>
      </c>
      <c r="P48" s="51">
        <f t="shared" si="36"/>
        <v>0</v>
      </c>
      <c r="Q48" s="139">
        <f t="shared" si="37"/>
        <v>-32.666666666666771</v>
      </c>
      <c r="R48" s="140">
        <f t="shared" si="32"/>
        <v>0.8801955990220045</v>
      </c>
      <c r="S48" s="943"/>
      <c r="T48" s="89">
        <v>0.37361111111111106</v>
      </c>
      <c r="U48" s="89">
        <v>0.41597222222222219</v>
      </c>
      <c r="V48" s="134">
        <v>25</v>
      </c>
      <c r="W48" s="143">
        <f t="shared" si="38"/>
        <v>61.000000000000021</v>
      </c>
      <c r="X48" s="123">
        <v>0.3611111111111111</v>
      </c>
      <c r="Y48" s="123">
        <v>0.37222222222222223</v>
      </c>
      <c r="Z48" s="124"/>
      <c r="AA48" s="124"/>
      <c r="AB48" s="928"/>
      <c r="AC48" s="928"/>
      <c r="AD48" s="679"/>
      <c r="AE48" s="679"/>
      <c r="AF48" s="144">
        <f t="shared" si="33"/>
        <v>-196.00000000000045</v>
      </c>
      <c r="AG48" s="686">
        <f t="shared" si="7"/>
        <v>0.88019559902200462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3503.06</v>
      </c>
      <c r="H49" s="45">
        <f t="shared" si="39"/>
        <v>35345.875399999997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34"/>
        <v>1459.6083333333336</v>
      </c>
      <c r="O49" s="138">
        <f t="shared" si="35"/>
        <v>243.26805555555561</v>
      </c>
      <c r="P49" s="51">
        <f t="shared" si="36"/>
        <v>0</v>
      </c>
      <c r="Q49" s="139">
        <f t="shared" si="37"/>
        <v>-6.7319444444443945</v>
      </c>
      <c r="R49" s="140">
        <f t="shared" si="32"/>
        <v>0.97307222222222245</v>
      </c>
      <c r="S49" s="943"/>
      <c r="T49" s="89">
        <v>0.44027777777777777</v>
      </c>
      <c r="U49" s="89">
        <v>0.54027777777777775</v>
      </c>
      <c r="V49" s="134">
        <v>35</v>
      </c>
      <c r="W49" s="143">
        <f t="shared" si="38"/>
        <v>143.99999999999997</v>
      </c>
      <c r="X49" s="152">
        <v>0.4201388888888889</v>
      </c>
      <c r="Y49" s="152">
        <v>0.43888888888888888</v>
      </c>
      <c r="Z49" s="153"/>
      <c r="AA49" s="124"/>
      <c r="AB49" s="928"/>
      <c r="AC49" s="928"/>
      <c r="AD49" s="679"/>
      <c r="AE49" s="679"/>
      <c r="AF49" s="144">
        <f t="shared" si="33"/>
        <v>-40.391666666666424</v>
      </c>
      <c r="AG49" s="686">
        <f t="shared" si="7"/>
        <v>0.97307222222222234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2547.6799999999998</v>
      </c>
      <c r="H50" s="45">
        <f t="shared" si="39"/>
        <v>25706.091199999999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4"/>
        <v>1455.8171428571436</v>
      </c>
      <c r="O50" s="138">
        <f t="shared" si="35"/>
        <v>242.63619047619059</v>
      </c>
      <c r="P50" s="51">
        <f t="shared" si="36"/>
        <v>0</v>
      </c>
      <c r="Q50" s="139">
        <f t="shared" si="37"/>
        <v>-7.3638095238094081</v>
      </c>
      <c r="R50" s="140">
        <f t="shared" si="32"/>
        <v>0.97054476190476235</v>
      </c>
      <c r="S50" s="943"/>
      <c r="T50" s="89">
        <v>0.56458333333333333</v>
      </c>
      <c r="U50" s="89">
        <v>0.63749999999999996</v>
      </c>
      <c r="V50" s="134">
        <v>35</v>
      </c>
      <c r="W50" s="143">
        <f t="shared" si="38"/>
        <v>104.99999999999994</v>
      </c>
      <c r="X50" s="152">
        <v>0.5444444444444444</v>
      </c>
      <c r="Y50" s="152">
        <v>0.56388888888888888</v>
      </c>
      <c r="Z50" s="153"/>
      <c r="AA50" s="153"/>
      <c r="AB50" s="928"/>
      <c r="AC50" s="928"/>
      <c r="AD50" s="679">
        <v>1</v>
      </c>
      <c r="AE50" s="679"/>
      <c r="AF50" s="144">
        <f t="shared" si="33"/>
        <v>-44.182857142856392</v>
      </c>
      <c r="AG50" s="686">
        <f t="shared" si="7"/>
        <v>0.97054476190476235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9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8"/>
        <v>0</v>
      </c>
      <c r="X51" s="152"/>
      <c r="Y51" s="152"/>
      <c r="Z51" s="153"/>
      <c r="AA51" s="153"/>
      <c r="AB51" s="928"/>
      <c r="AC51" s="928"/>
      <c r="AD51" s="679"/>
      <c r="AE51" s="679"/>
      <c r="AF51" s="144">
        <f t="shared" si="33"/>
        <v>0</v>
      </c>
      <c r="AG51" s="686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9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8"/>
        <v>0</v>
      </c>
      <c r="X52" s="152"/>
      <c r="Y52" s="152"/>
      <c r="Z52" s="153"/>
      <c r="AA52" s="153"/>
      <c r="AB52" s="928"/>
      <c r="AC52" s="928"/>
      <c r="AD52" s="679"/>
      <c r="AE52" s="679"/>
      <c r="AF52" s="144">
        <f t="shared" si="33"/>
        <v>0</v>
      </c>
      <c r="AG52" s="686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9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80"/>
      <c r="S53" s="943"/>
      <c r="T53" s="151"/>
      <c r="U53" s="151"/>
      <c r="V53" s="134"/>
      <c r="W53" s="143">
        <f t="shared" si="38"/>
        <v>0</v>
      </c>
      <c r="X53" s="152"/>
      <c r="Y53" s="152"/>
      <c r="Z53" s="153"/>
      <c r="AA53" s="153"/>
      <c r="AB53" s="928"/>
      <c r="AC53" s="928"/>
      <c r="AD53" s="679"/>
      <c r="AE53" s="679"/>
      <c r="AF53" s="144">
        <f t="shared" si="33"/>
        <v>0</v>
      </c>
      <c r="AG53" s="686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9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80"/>
      <c r="S54" s="943"/>
      <c r="T54" s="151"/>
      <c r="U54" s="151"/>
      <c r="V54" s="134"/>
      <c r="W54" s="143">
        <f t="shared" si="38"/>
        <v>0</v>
      </c>
      <c r="X54" s="152"/>
      <c r="Y54" s="152"/>
      <c r="Z54" s="153"/>
      <c r="AA54" s="153"/>
      <c r="AB54" s="928"/>
      <c r="AC54" s="928"/>
      <c r="AD54" s="679"/>
      <c r="AE54" s="679"/>
      <c r="AF54" s="144">
        <f t="shared" si="33"/>
        <v>0</v>
      </c>
      <c r="AG54" s="686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9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0"/>
      <c r="S55" s="943"/>
      <c r="T55" s="151"/>
      <c r="U55" s="151"/>
      <c r="V55" s="134"/>
      <c r="W55" s="143">
        <f t="shared" si="38"/>
        <v>0</v>
      </c>
      <c r="X55" s="152"/>
      <c r="Y55" s="152"/>
      <c r="Z55" s="153"/>
      <c r="AA55" s="153"/>
      <c r="AB55" s="928"/>
      <c r="AC55" s="928"/>
      <c r="AD55" s="679"/>
      <c r="AE55" s="679"/>
      <c r="AF55" s="144"/>
      <c r="AG55" s="686"/>
      <c r="AH55" s="960"/>
    </row>
    <row r="56" spans="1:34" ht="19.2" customHeight="1">
      <c r="A56" s="968"/>
      <c r="B56" s="157">
        <v>0</v>
      </c>
      <c r="C56" s="265" t="s">
        <v>1148</v>
      </c>
      <c r="D56" s="965" t="s">
        <v>1149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40">AVERAGE(M44:M55)</f>
        <v>6</v>
      </c>
      <c r="N56" s="101">
        <f t="shared" si="40"/>
        <v>1630.3305488689464</v>
      </c>
      <c r="O56" s="104">
        <f t="shared" si="40"/>
        <v>281.8466137299817</v>
      </c>
      <c r="P56" s="158">
        <f>M56-J56</f>
        <v>0.28571428571428559</v>
      </c>
      <c r="Q56" s="117">
        <f>N56-K56</f>
        <v>-31.955165416767841</v>
      </c>
      <c r="R56" s="159">
        <f t="shared" ref="R56:R61" si="41">O56/L56</f>
        <v>0.89628027989242653</v>
      </c>
      <c r="S56" s="943"/>
      <c r="T56" s="160"/>
      <c r="U56" s="160"/>
      <c r="V56" s="694"/>
      <c r="W56" s="143">
        <f t="shared" si="38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1</v>
      </c>
      <c r="AE56" s="107">
        <f>SUM(AE44:AE55)</f>
        <v>0</v>
      </c>
      <c r="AF56" s="162">
        <f>N56-K56</f>
        <v>-31.955165416767841</v>
      </c>
      <c r="AG56" s="680">
        <f>N56/K56</f>
        <v>0.98077637006554019</v>
      </c>
      <c r="AH56" s="960"/>
    </row>
    <row r="57" spans="1:34" ht="19.2" customHeight="1">
      <c r="A57" s="955" t="s">
        <v>1150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1226</v>
      </c>
      <c r="H57" s="84">
        <f t="shared" ref="H57:H66" si="42">F57*G57</f>
        <v>34646.76</v>
      </c>
      <c r="I57" s="679"/>
      <c r="J57" s="87">
        <v>7</v>
      </c>
      <c r="K57" s="57">
        <v>1500</v>
      </c>
      <c r="L57" s="86">
        <v>214.28571428571428</v>
      </c>
      <c r="M57" s="689">
        <v>7</v>
      </c>
      <c r="N57" s="57">
        <f t="shared" ref="N57:N61" si="43">G57/W57*60</f>
        <v>1414.6153846153854</v>
      </c>
      <c r="O57" s="86">
        <f t="shared" ref="O57:O61" si="44">N57/M57</f>
        <v>202.0879120879122</v>
      </c>
      <c r="P57" s="165">
        <f t="shared" ref="P57:P61" si="45">M57-J57</f>
        <v>0</v>
      </c>
      <c r="Q57" s="49">
        <f t="shared" ref="Q57:Q61" si="46">O57-L57</f>
        <v>-12.197802197802076</v>
      </c>
      <c r="R57" s="683">
        <f t="shared" si="41"/>
        <v>0.94307692307692359</v>
      </c>
      <c r="S57" s="943">
        <f>R69</f>
        <v>0.95764385926450402</v>
      </c>
      <c r="T57" s="50">
        <v>0.125</v>
      </c>
      <c r="U57" s="50">
        <v>0.16111111111111109</v>
      </c>
      <c r="V57" s="681">
        <v>5</v>
      </c>
      <c r="W57" s="691">
        <f>(U57-T57)*24*60</f>
        <v>51.999999999999972</v>
      </c>
      <c r="X57" s="53"/>
      <c r="Y57" s="53"/>
      <c r="Z57" s="54"/>
      <c r="AA57" s="54"/>
      <c r="AB57" s="928"/>
      <c r="AC57" s="928"/>
      <c r="AD57" s="679"/>
      <c r="AE57" s="679"/>
      <c r="AF57" s="48">
        <f t="shared" si="6"/>
        <v>-85.384615384614563</v>
      </c>
      <c r="AG57" s="682">
        <f t="shared" si="7"/>
        <v>0.94307692307692359</v>
      </c>
      <c r="AH57" s="942">
        <f>AG69</f>
        <v>0.95696547230434792</v>
      </c>
    </row>
    <row r="58" spans="1:34" ht="19.2" customHeight="1">
      <c r="A58" s="956"/>
      <c r="B58" s="121" t="s">
        <v>103</v>
      </c>
      <c r="C58" s="679"/>
      <c r="D58" s="42" t="s">
        <v>171</v>
      </c>
      <c r="E58" s="43"/>
      <c r="F58" s="273">
        <v>28.47</v>
      </c>
      <c r="G58" s="44">
        <v>853</v>
      </c>
      <c r="H58" s="45">
        <f t="shared" si="42"/>
        <v>24284.91</v>
      </c>
      <c r="I58" s="681"/>
      <c r="J58" s="46">
        <v>7</v>
      </c>
      <c r="K58" s="44">
        <v>1500</v>
      </c>
      <c r="L58" s="86">
        <v>214.28571428571428</v>
      </c>
      <c r="M58" s="692">
        <v>7</v>
      </c>
      <c r="N58" s="44">
        <f t="shared" si="43"/>
        <v>1421.666666666667</v>
      </c>
      <c r="O58" s="47">
        <f t="shared" si="44"/>
        <v>203.09523809523813</v>
      </c>
      <c r="P58" s="165">
        <f t="shared" si="45"/>
        <v>0</v>
      </c>
      <c r="Q58" s="49">
        <f t="shared" si="46"/>
        <v>-11.190476190476147</v>
      </c>
      <c r="R58" s="683">
        <f t="shared" si="41"/>
        <v>0.94777777777777794</v>
      </c>
      <c r="S58" s="943"/>
      <c r="T58" s="50">
        <v>0.16597222222222222</v>
      </c>
      <c r="U58" s="50">
        <v>0.19097222222222221</v>
      </c>
      <c r="V58" s="681">
        <v>7</v>
      </c>
      <c r="W58" s="691">
        <f>(U58-T58)*24*60</f>
        <v>35.999999999999993</v>
      </c>
      <c r="X58" s="53"/>
      <c r="Y58" s="53"/>
      <c r="Z58" s="54"/>
      <c r="AA58" s="54"/>
      <c r="AB58" s="961"/>
      <c r="AC58" s="962"/>
      <c r="AD58" s="679"/>
      <c r="AE58" s="679"/>
      <c r="AF58" s="48">
        <f t="shared" si="6"/>
        <v>-78.33333333333303</v>
      </c>
      <c r="AG58" s="683">
        <f t="shared" si="7"/>
        <v>0.94777777777777794</v>
      </c>
      <c r="AH58" s="943"/>
    </row>
    <row r="59" spans="1:34" ht="19.2" customHeight="1">
      <c r="A59" s="956"/>
      <c r="B59" s="121" t="s">
        <v>103</v>
      </c>
      <c r="C59" s="679"/>
      <c r="D59" s="42" t="s">
        <v>67</v>
      </c>
      <c r="E59" s="43"/>
      <c r="F59" s="273">
        <v>27.88</v>
      </c>
      <c r="G59" s="44">
        <v>3450</v>
      </c>
      <c r="H59" s="45">
        <f t="shared" si="42"/>
        <v>96186</v>
      </c>
      <c r="I59" s="681"/>
      <c r="J59" s="46">
        <v>7</v>
      </c>
      <c r="K59" s="44">
        <v>1500</v>
      </c>
      <c r="L59" s="86">
        <v>214.28571428571428</v>
      </c>
      <c r="M59" s="692">
        <v>7</v>
      </c>
      <c r="N59" s="44">
        <f t="shared" si="43"/>
        <v>1437.4999999999998</v>
      </c>
      <c r="O59" s="47">
        <f t="shared" si="44"/>
        <v>205.35714285714283</v>
      </c>
      <c r="P59" s="165">
        <f t="shared" si="45"/>
        <v>0</v>
      </c>
      <c r="Q59" s="49">
        <f t="shared" si="46"/>
        <v>-8.9285714285714448</v>
      </c>
      <c r="R59" s="683">
        <f t="shared" si="41"/>
        <v>0.95833333333333326</v>
      </c>
      <c r="S59" s="943"/>
      <c r="T59" s="50">
        <v>0.19583333333333333</v>
      </c>
      <c r="U59" s="50">
        <v>0.29583333333333334</v>
      </c>
      <c r="V59" s="142">
        <v>7</v>
      </c>
      <c r="W59" s="691">
        <f t="shared" ref="W59:W69" si="47">(U59-T59)*24*60</f>
        <v>144.00000000000003</v>
      </c>
      <c r="X59" s="53"/>
      <c r="Y59" s="53"/>
      <c r="Z59" s="54"/>
      <c r="AA59" s="54"/>
      <c r="AB59" s="928"/>
      <c r="AC59" s="928"/>
      <c r="AD59" s="679">
        <v>1</v>
      </c>
      <c r="AE59" s="679"/>
      <c r="AF59" s="48">
        <f t="shared" si="6"/>
        <v>-62.500000000000227</v>
      </c>
      <c r="AG59" s="683">
        <f t="shared" si="7"/>
        <v>0.95833333333333315</v>
      </c>
      <c r="AH59" s="943"/>
    </row>
    <row r="60" spans="1:34" ht="19.2" customHeight="1">
      <c r="A60" s="956"/>
      <c r="B60" s="121" t="s">
        <v>105</v>
      </c>
      <c r="C60" s="679"/>
      <c r="D60" s="42" t="s">
        <v>64</v>
      </c>
      <c r="E60" s="43"/>
      <c r="F60" s="273">
        <v>10.09</v>
      </c>
      <c r="G60" s="44">
        <v>5254.59</v>
      </c>
      <c r="H60" s="45">
        <f t="shared" si="42"/>
        <v>53018.813099999999</v>
      </c>
      <c r="I60" s="681"/>
      <c r="J60" s="46">
        <v>6</v>
      </c>
      <c r="K60" s="44">
        <v>1500</v>
      </c>
      <c r="L60" s="86">
        <v>250</v>
      </c>
      <c r="M60" s="62">
        <v>6</v>
      </c>
      <c r="N60" s="44">
        <f t="shared" si="43"/>
        <v>1452.8820276497702</v>
      </c>
      <c r="O60" s="47">
        <f t="shared" si="44"/>
        <v>242.14700460829502</v>
      </c>
      <c r="P60" s="165">
        <f t="shared" si="45"/>
        <v>0</v>
      </c>
      <c r="Q60" s="49">
        <f t="shared" si="46"/>
        <v>-7.8529953917049795</v>
      </c>
      <c r="R60" s="683">
        <f t="shared" si="41"/>
        <v>0.9685880184331801</v>
      </c>
      <c r="S60" s="943"/>
      <c r="T60" s="50">
        <v>0.32013888888888892</v>
      </c>
      <c r="U60" s="50">
        <v>0.47083333333333333</v>
      </c>
      <c r="V60" s="142">
        <v>35</v>
      </c>
      <c r="W60" s="691">
        <f t="shared" si="47"/>
        <v>216.99999999999994</v>
      </c>
      <c r="X60" s="53">
        <v>0.3</v>
      </c>
      <c r="Y60" s="53">
        <v>0.32500000000000001</v>
      </c>
      <c r="Z60" s="54"/>
      <c r="AA60" s="54"/>
      <c r="AB60" s="928"/>
      <c r="AC60" s="928"/>
      <c r="AD60" s="679">
        <v>1</v>
      </c>
      <c r="AE60" s="679"/>
      <c r="AF60" s="48">
        <f t="shared" si="6"/>
        <v>-47.11797235022982</v>
      </c>
      <c r="AG60" s="682">
        <f t="shared" si="7"/>
        <v>0.9685880184331801</v>
      </c>
      <c r="AH60" s="943"/>
    </row>
    <row r="61" spans="1:34" ht="19.2" customHeight="1">
      <c r="A61" s="956"/>
      <c r="B61" s="121" t="s">
        <v>105</v>
      </c>
      <c r="C61" s="679"/>
      <c r="D61" s="42" t="s">
        <v>64</v>
      </c>
      <c r="E61" s="43"/>
      <c r="F61" s="273">
        <v>10.09</v>
      </c>
      <c r="G61" s="44">
        <v>4617.67</v>
      </c>
      <c r="H61" s="45">
        <f t="shared" si="42"/>
        <v>46592.290300000001</v>
      </c>
      <c r="I61" s="681"/>
      <c r="J61" s="46">
        <v>6</v>
      </c>
      <c r="K61" s="44">
        <v>1500</v>
      </c>
      <c r="L61" s="86">
        <v>250</v>
      </c>
      <c r="M61" s="62">
        <v>6</v>
      </c>
      <c r="N61" s="44">
        <f t="shared" si="43"/>
        <v>1450.5769633507857</v>
      </c>
      <c r="O61" s="47">
        <f t="shared" si="44"/>
        <v>241.76282722513096</v>
      </c>
      <c r="P61" s="165">
        <f t="shared" si="45"/>
        <v>0</v>
      </c>
      <c r="Q61" s="49">
        <f t="shared" si="46"/>
        <v>-8.2371727748690375</v>
      </c>
      <c r="R61" s="683">
        <f t="shared" si="41"/>
        <v>0.96705130890052382</v>
      </c>
      <c r="S61" s="943"/>
      <c r="T61" s="50">
        <v>0.50208333333333333</v>
      </c>
      <c r="U61" s="50">
        <v>0.63472222222222219</v>
      </c>
      <c r="V61" s="142">
        <v>45</v>
      </c>
      <c r="W61" s="691">
        <f t="shared" si="47"/>
        <v>190.99999999999997</v>
      </c>
      <c r="X61" s="53">
        <v>0.47500000000000003</v>
      </c>
      <c r="Y61" s="53">
        <v>0.50138888888888888</v>
      </c>
      <c r="Z61" s="54"/>
      <c r="AA61" s="54"/>
      <c r="AB61" s="928"/>
      <c r="AC61" s="928"/>
      <c r="AD61" s="679"/>
      <c r="AE61" s="679"/>
      <c r="AF61" s="48">
        <f t="shared" si="6"/>
        <v>-49.423036649214282</v>
      </c>
      <c r="AG61" s="683">
        <f t="shared" si="7"/>
        <v>0.96705130890052382</v>
      </c>
      <c r="AH61" s="943"/>
    </row>
    <row r="62" spans="1:34" ht="19.2" customHeight="1">
      <c r="A62" s="956"/>
      <c r="B62" s="121">
        <v>0</v>
      </c>
      <c r="C62" s="679"/>
      <c r="D62" s="42"/>
      <c r="E62" s="43"/>
      <c r="F62" s="273" t="s">
        <v>106</v>
      </c>
      <c r="G62" s="134"/>
      <c r="H62" s="45">
        <f t="shared" si="42"/>
        <v>0</v>
      </c>
      <c r="I62" s="681"/>
      <c r="J62" s="46"/>
      <c r="K62" s="44"/>
      <c r="L62" s="86"/>
      <c r="M62" s="62"/>
      <c r="N62" s="44"/>
      <c r="O62" s="47"/>
      <c r="P62" s="165"/>
      <c r="Q62" s="49"/>
      <c r="R62" s="683"/>
      <c r="S62" s="943"/>
      <c r="T62" s="166"/>
      <c r="U62" s="166"/>
      <c r="V62" s="142"/>
      <c r="W62" s="691">
        <f t="shared" si="47"/>
        <v>0</v>
      </c>
      <c r="X62" s="53"/>
      <c r="Y62" s="53"/>
      <c r="Z62" s="54"/>
      <c r="AA62" s="54"/>
      <c r="AB62" s="928"/>
      <c r="AC62" s="928"/>
      <c r="AD62" s="679"/>
      <c r="AE62" s="679"/>
      <c r="AF62" s="48">
        <f t="shared" si="6"/>
        <v>0</v>
      </c>
      <c r="AG62" s="683" t="e">
        <f t="shared" si="7"/>
        <v>#DIV/0!</v>
      </c>
      <c r="AH62" s="943"/>
    </row>
    <row r="63" spans="1:34" ht="19.2" customHeight="1">
      <c r="A63" s="956"/>
      <c r="B63" s="121">
        <v>0</v>
      </c>
      <c r="C63" s="679"/>
      <c r="D63" s="42"/>
      <c r="E63" s="43"/>
      <c r="F63" s="273" t="s">
        <v>106</v>
      </c>
      <c r="G63" s="134"/>
      <c r="H63" s="45">
        <f t="shared" si="42"/>
        <v>0</v>
      </c>
      <c r="I63" s="681"/>
      <c r="J63" s="46"/>
      <c r="K63" s="44"/>
      <c r="L63" s="86"/>
      <c r="M63" s="62" t="s">
        <v>15</v>
      </c>
      <c r="N63" s="44"/>
      <c r="O63" s="47"/>
      <c r="P63" s="165"/>
      <c r="Q63" s="49"/>
      <c r="R63" s="683"/>
      <c r="S63" s="943"/>
      <c r="T63" s="166"/>
      <c r="U63" s="166"/>
      <c r="V63" s="142"/>
      <c r="W63" s="691">
        <f t="shared" si="47"/>
        <v>0</v>
      </c>
      <c r="X63" s="53"/>
      <c r="Y63" s="53"/>
      <c r="Z63" s="54"/>
      <c r="AA63" s="54"/>
      <c r="AB63" s="928"/>
      <c r="AC63" s="928"/>
      <c r="AD63" s="679"/>
      <c r="AE63" s="679"/>
      <c r="AF63" s="48">
        <f t="shared" si="6"/>
        <v>0</v>
      </c>
      <c r="AG63" s="682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42"/>
        <v>0</v>
      </c>
      <c r="I64" s="681"/>
      <c r="J64" s="167"/>
      <c r="K64" s="61"/>
      <c r="L64" s="86"/>
      <c r="M64" s="62"/>
      <c r="N64" s="44"/>
      <c r="O64" s="47"/>
      <c r="P64" s="165"/>
      <c r="Q64" s="49"/>
      <c r="R64" s="683"/>
      <c r="S64" s="943"/>
      <c r="T64" s="166"/>
      <c r="U64" s="166"/>
      <c r="V64" s="142"/>
      <c r="W64" s="691">
        <f t="shared" si="47"/>
        <v>0</v>
      </c>
      <c r="X64" s="681"/>
      <c r="Y64" s="681"/>
      <c r="Z64" s="54"/>
      <c r="AA64" s="54"/>
      <c r="AB64" s="928"/>
      <c r="AC64" s="928"/>
      <c r="AD64" s="679"/>
      <c r="AE64" s="679"/>
      <c r="AF64" s="48">
        <f t="shared" si="6"/>
        <v>0</v>
      </c>
      <c r="AG64" s="683" t="e">
        <f t="shared" si="7"/>
        <v>#DIV/0!</v>
      </c>
      <c r="AH64" s="943"/>
    </row>
    <row r="65" spans="1:34" ht="19.2" customHeight="1">
      <c r="A65" s="957"/>
      <c r="B65" s="97">
        <v>0</v>
      </c>
      <c r="C65" s="687"/>
      <c r="D65" s="42"/>
      <c r="E65" s="43"/>
      <c r="F65" s="273" t="s">
        <v>106</v>
      </c>
      <c r="G65" s="134"/>
      <c r="H65" s="45">
        <f t="shared" si="42"/>
        <v>0</v>
      </c>
      <c r="I65" s="681"/>
      <c r="J65" s="167"/>
      <c r="K65" s="61"/>
      <c r="L65" s="86"/>
      <c r="M65" s="62"/>
      <c r="N65" s="61"/>
      <c r="O65" s="77"/>
      <c r="P65" s="48"/>
      <c r="Q65" s="49"/>
      <c r="R65" s="683"/>
      <c r="S65" s="943"/>
      <c r="T65" s="166"/>
      <c r="U65" s="166"/>
      <c r="V65" s="142"/>
      <c r="W65" s="691">
        <f t="shared" si="47"/>
        <v>0</v>
      </c>
      <c r="X65" s="681"/>
      <c r="Y65" s="681"/>
      <c r="Z65" s="54"/>
      <c r="AA65" s="54"/>
      <c r="AB65" s="928"/>
      <c r="AC65" s="928"/>
      <c r="AD65" s="679"/>
      <c r="AE65" s="679"/>
      <c r="AF65" s="48">
        <f t="shared" si="6"/>
        <v>0</v>
      </c>
      <c r="AG65" s="683" t="e">
        <f t="shared" si="7"/>
        <v>#DIV/0!</v>
      </c>
      <c r="AH65" s="943"/>
    </row>
    <row r="66" spans="1:34" ht="19.2" customHeight="1">
      <c r="A66" s="957"/>
      <c r="B66" s="97">
        <v>0</v>
      </c>
      <c r="C66" s="687"/>
      <c r="D66" s="42"/>
      <c r="E66" s="43"/>
      <c r="F66" s="273" t="s">
        <v>106</v>
      </c>
      <c r="G66" s="134"/>
      <c r="H66" s="45">
        <f t="shared" si="42"/>
        <v>0</v>
      </c>
      <c r="I66" s="681"/>
      <c r="J66" s="167"/>
      <c r="K66" s="61"/>
      <c r="L66" s="86"/>
      <c r="M66" s="62"/>
      <c r="N66" s="61"/>
      <c r="O66" s="77"/>
      <c r="P66" s="48"/>
      <c r="Q66" s="49"/>
      <c r="R66" s="683"/>
      <c r="S66" s="943"/>
      <c r="T66" s="166"/>
      <c r="U66" s="166"/>
      <c r="V66" s="142"/>
      <c r="W66" s="691">
        <f t="shared" si="47"/>
        <v>0</v>
      </c>
      <c r="X66" s="681"/>
      <c r="Y66" s="681"/>
      <c r="Z66" s="54"/>
      <c r="AA66" s="54"/>
      <c r="AB66" s="928"/>
      <c r="AC66" s="928"/>
      <c r="AD66" s="679"/>
      <c r="AE66" s="679"/>
      <c r="AF66" s="48">
        <f t="shared" si="6"/>
        <v>0</v>
      </c>
      <c r="AG66" s="682" t="e">
        <f t="shared" si="7"/>
        <v>#DIV/0!</v>
      </c>
      <c r="AH66" s="943"/>
    </row>
    <row r="67" spans="1:34" ht="19.2" customHeight="1">
      <c r="A67" s="957"/>
      <c r="B67" s="97">
        <v>0</v>
      </c>
      <c r="C67" s="687"/>
      <c r="D67" s="42"/>
      <c r="E67" s="43"/>
      <c r="F67" s="273" t="s">
        <v>106</v>
      </c>
      <c r="G67" s="134"/>
      <c r="H67" s="45">
        <f>F67*G67</f>
        <v>0</v>
      </c>
      <c r="I67" s="681"/>
      <c r="J67" s="167"/>
      <c r="K67" s="61"/>
      <c r="L67" s="86"/>
      <c r="M67" s="62"/>
      <c r="N67" s="61"/>
      <c r="O67" s="77"/>
      <c r="P67" s="48"/>
      <c r="Q67" s="49"/>
      <c r="R67" s="683"/>
      <c r="S67" s="943"/>
      <c r="T67" s="166"/>
      <c r="U67" s="166"/>
      <c r="V67" s="142"/>
      <c r="W67" s="691">
        <f t="shared" si="47"/>
        <v>0</v>
      </c>
      <c r="X67" s="681"/>
      <c r="Y67" s="681"/>
      <c r="Z67" s="54"/>
      <c r="AA67" s="54"/>
      <c r="AB67" s="928"/>
      <c r="AC67" s="928"/>
      <c r="AD67" s="679"/>
      <c r="AE67" s="679"/>
      <c r="AF67" s="48">
        <f t="shared" si="6"/>
        <v>0</v>
      </c>
      <c r="AG67" s="683" t="e">
        <f t="shared" si="7"/>
        <v>#DIV/0!</v>
      </c>
      <c r="AH67" s="943"/>
    </row>
    <row r="68" spans="1:34" ht="19.2" customHeight="1">
      <c r="A68" s="957"/>
      <c r="B68" s="681">
        <v>0</v>
      </c>
      <c r="C68" s="687"/>
      <c r="D68" s="42"/>
      <c r="E68" s="43"/>
      <c r="F68" s="280" t="s">
        <v>106</v>
      </c>
      <c r="G68" s="134"/>
      <c r="H68" s="45">
        <f>F68*G68</f>
        <v>0</v>
      </c>
      <c r="I68" s="681"/>
      <c r="J68" s="167"/>
      <c r="K68" s="61"/>
      <c r="L68" s="86"/>
      <c r="M68" s="62"/>
      <c r="N68" s="61"/>
      <c r="O68" s="77"/>
      <c r="P68" s="48"/>
      <c r="Q68" s="49"/>
      <c r="R68" s="683"/>
      <c r="S68" s="943"/>
      <c r="T68" s="166"/>
      <c r="U68" s="166"/>
      <c r="V68" s="142"/>
      <c r="W68" s="691">
        <f t="shared" si="47"/>
        <v>0</v>
      </c>
      <c r="X68" s="681"/>
      <c r="Y68" s="681"/>
      <c r="Z68" s="54"/>
      <c r="AA68" s="54"/>
      <c r="AB68" s="928"/>
      <c r="AC68" s="928"/>
      <c r="AD68" s="679"/>
      <c r="AE68" s="679"/>
      <c r="AF68" s="48"/>
      <c r="AG68" s="683"/>
      <c r="AH68" s="943"/>
    </row>
    <row r="69" spans="1:34" ht="19.2" customHeight="1">
      <c r="A69" s="957"/>
      <c r="B69" s="168">
        <v>0</v>
      </c>
      <c r="C69" s="6" t="s">
        <v>1151</v>
      </c>
      <c r="D69" s="924" t="s">
        <v>1141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8">AVERAGE(M57:M68)</f>
        <v>6.6</v>
      </c>
      <c r="N69" s="70">
        <f t="shared" si="48"/>
        <v>1435.4482084565218</v>
      </c>
      <c r="O69" s="73">
        <f t="shared" si="48"/>
        <v>218.8900249747438</v>
      </c>
      <c r="P69" s="48">
        <f>M69-J69</f>
        <v>0</v>
      </c>
      <c r="Q69" s="49">
        <f>N69-K69</f>
        <v>-64.551791543478203</v>
      </c>
      <c r="R69" s="172">
        <f t="shared" ref="R69:R75" si="49">O69/L69</f>
        <v>0.95764385926450402</v>
      </c>
      <c r="S69" s="943"/>
      <c r="T69" s="141"/>
      <c r="U69" s="141"/>
      <c r="V69" s="44"/>
      <c r="W69" s="691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2</v>
      </c>
      <c r="AE69" s="107">
        <f>SUM(AE57:AE68)</f>
        <v>0</v>
      </c>
      <c r="AF69" s="48">
        <f t="shared" si="6"/>
        <v>-64.551791543478203</v>
      </c>
      <c r="AG69" s="683">
        <f t="shared" si="7"/>
        <v>0.95696547230434792</v>
      </c>
      <c r="AH69" s="943"/>
    </row>
    <row r="70" spans="1:34" ht="19.2" customHeight="1">
      <c r="A70" s="958" t="s">
        <v>1152</v>
      </c>
      <c r="B70" s="681" t="s">
        <v>105</v>
      </c>
      <c r="C70" s="97"/>
      <c r="D70" s="42" t="s">
        <v>115</v>
      </c>
      <c r="E70" s="43"/>
      <c r="F70" s="273">
        <v>54.09</v>
      </c>
      <c r="G70" s="57">
        <v>554.6</v>
      </c>
      <c r="H70" s="45">
        <f>F70*G70</f>
        <v>29998.314000000002</v>
      </c>
      <c r="I70" s="681"/>
      <c r="J70" s="46">
        <v>16</v>
      </c>
      <c r="K70" s="44">
        <v>1500</v>
      </c>
      <c r="L70" s="47">
        <v>93.75</v>
      </c>
      <c r="M70" s="692">
        <v>17</v>
      </c>
      <c r="N70" s="44">
        <f t="shared" ref="N70:N75" si="50">G70/W70*60</f>
        <v>1331.0400000000004</v>
      </c>
      <c r="O70" s="47">
        <f t="shared" ref="O70:O75" si="51">N70/M70</f>
        <v>78.296470588235323</v>
      </c>
      <c r="P70" s="48">
        <f t="shared" ref="P70:P75" si="52">M70-J70</f>
        <v>1</v>
      </c>
      <c r="Q70" s="49">
        <f t="shared" ref="Q70:Q75" si="53">O70-L70</f>
        <v>-15.453529411764677</v>
      </c>
      <c r="R70" s="683">
        <f t="shared" si="49"/>
        <v>0.8351623529411768</v>
      </c>
      <c r="S70" s="943">
        <f>R82</f>
        <v>0.87594926233045634</v>
      </c>
      <c r="T70" s="50">
        <v>0.25</v>
      </c>
      <c r="U70" s="50">
        <v>0.2673611111111111</v>
      </c>
      <c r="V70" s="681">
        <v>5</v>
      </c>
      <c r="W70" s="691">
        <f>(U70-T70)*24*60</f>
        <v>24.999999999999993</v>
      </c>
      <c r="X70" s="681"/>
      <c r="Y70" s="681"/>
      <c r="Z70" s="54"/>
      <c r="AA70" s="54"/>
      <c r="AB70" s="928"/>
      <c r="AC70" s="928"/>
      <c r="AD70" s="679"/>
      <c r="AE70" s="679">
        <v>1</v>
      </c>
      <c r="AF70" s="48">
        <f t="shared" si="6"/>
        <v>-168.95999999999958</v>
      </c>
      <c r="AG70" s="683">
        <f t="shared" si="7"/>
        <v>0.88736000000000026</v>
      </c>
      <c r="AH70" s="943">
        <f>AG82</f>
        <v>0.88487360384333558</v>
      </c>
    </row>
    <row r="71" spans="1:34" ht="19.2" customHeight="1">
      <c r="A71" s="958"/>
      <c r="B71" s="681" t="s">
        <v>101</v>
      </c>
      <c r="C71" s="41"/>
      <c r="D71" s="173" t="s">
        <v>183</v>
      </c>
      <c r="E71" s="43"/>
      <c r="F71" s="273">
        <v>65.27</v>
      </c>
      <c r="G71" s="44">
        <v>773</v>
      </c>
      <c r="H71" s="45">
        <f>F71*G71</f>
        <v>50453.71</v>
      </c>
      <c r="I71" s="681"/>
      <c r="J71" s="46">
        <v>18</v>
      </c>
      <c r="K71" s="174">
        <v>1440</v>
      </c>
      <c r="L71" s="47">
        <v>80</v>
      </c>
      <c r="M71" s="689">
        <v>18</v>
      </c>
      <c r="N71" s="44">
        <f t="shared" si="50"/>
        <v>1253.5135135135126</v>
      </c>
      <c r="O71" s="47">
        <f t="shared" si="51"/>
        <v>69.639639639639597</v>
      </c>
      <c r="P71" s="48">
        <f t="shared" si="52"/>
        <v>0</v>
      </c>
      <c r="Q71" s="49">
        <f t="shared" si="53"/>
        <v>-10.360360360360403</v>
      </c>
      <c r="R71" s="683">
        <f t="shared" si="49"/>
        <v>0.87049549549549499</v>
      </c>
      <c r="S71" s="943"/>
      <c r="T71" s="50">
        <v>0.27152777777777776</v>
      </c>
      <c r="U71" s="50">
        <v>0.29722222222222222</v>
      </c>
      <c r="V71" s="681">
        <v>6</v>
      </c>
      <c r="W71" s="691">
        <f t="shared" ref="W71:W81" si="54">(U71-T71)*24*60</f>
        <v>37.000000000000028</v>
      </c>
      <c r="X71" s="53"/>
      <c r="Y71" s="53"/>
      <c r="Z71" s="54"/>
      <c r="AA71" s="54"/>
      <c r="AB71" s="928"/>
      <c r="AC71" s="928"/>
      <c r="AD71" s="679"/>
      <c r="AE71" s="679"/>
      <c r="AF71" s="48">
        <f>N71-K71</f>
        <v>-186.48648648648737</v>
      </c>
      <c r="AG71" s="683">
        <f>N71/K71</f>
        <v>0.87049549549549488</v>
      </c>
      <c r="AH71" s="943"/>
    </row>
    <row r="72" spans="1:34" ht="19.2" customHeight="1">
      <c r="A72" s="958"/>
      <c r="B72" s="681" t="s">
        <v>101</v>
      </c>
      <c r="C72" s="66"/>
      <c r="D72" s="173" t="s">
        <v>57</v>
      </c>
      <c r="E72" s="43"/>
      <c r="F72" s="273">
        <v>77.34</v>
      </c>
      <c r="G72" s="44">
        <v>1742.3</v>
      </c>
      <c r="H72" s="45">
        <f t="shared" ref="H72:H76" si="55">F72*G72</f>
        <v>134749.48199999999</v>
      </c>
      <c r="I72" s="681"/>
      <c r="J72" s="87">
        <v>18</v>
      </c>
      <c r="K72" s="57">
        <v>1440</v>
      </c>
      <c r="L72" s="86">
        <v>80</v>
      </c>
      <c r="M72" s="692">
        <v>18</v>
      </c>
      <c r="N72" s="44">
        <f t="shared" si="50"/>
        <v>1290.5925925925922</v>
      </c>
      <c r="O72" s="47">
        <f t="shared" si="51"/>
        <v>71.699588477366234</v>
      </c>
      <c r="P72" s="48">
        <f t="shared" si="52"/>
        <v>0</v>
      </c>
      <c r="Q72" s="49">
        <f t="shared" si="53"/>
        <v>-8.300411522633766</v>
      </c>
      <c r="R72" s="683">
        <f t="shared" si="49"/>
        <v>0.89624485596707792</v>
      </c>
      <c r="S72" s="943"/>
      <c r="T72" s="50">
        <v>0.30208333333333331</v>
      </c>
      <c r="U72" s="50">
        <v>0.35833333333333334</v>
      </c>
      <c r="V72" s="681">
        <v>7</v>
      </c>
      <c r="W72" s="691">
        <f t="shared" si="54"/>
        <v>81.000000000000028</v>
      </c>
      <c r="X72" s="53"/>
      <c r="Y72" s="53"/>
      <c r="Z72" s="54"/>
      <c r="AA72" s="54"/>
      <c r="AB72" s="928"/>
      <c r="AC72" s="928"/>
      <c r="AD72" s="679"/>
      <c r="AE72" s="679"/>
      <c r="AF72" s="48">
        <f>N72-K72</f>
        <v>-149.40740740740785</v>
      </c>
      <c r="AG72" s="683">
        <f>N72/K72</f>
        <v>0.89624485596707792</v>
      </c>
      <c r="AH72" s="943"/>
    </row>
    <row r="73" spans="1:34" ht="19.2" customHeight="1">
      <c r="A73" s="958"/>
      <c r="B73" s="681" t="s">
        <v>101</v>
      </c>
      <c r="C73" s="175"/>
      <c r="D73" s="176" t="s">
        <v>69</v>
      </c>
      <c r="E73" s="177"/>
      <c r="F73" s="273">
        <v>53.36</v>
      </c>
      <c r="G73" s="44">
        <v>3568.68</v>
      </c>
      <c r="H73" s="45">
        <f t="shared" si="55"/>
        <v>190424.76479999998</v>
      </c>
      <c r="I73" s="679"/>
      <c r="J73" s="178">
        <v>19</v>
      </c>
      <c r="K73" s="179">
        <v>1636</v>
      </c>
      <c r="L73" s="86">
        <v>86.10526315789474</v>
      </c>
      <c r="M73" s="692">
        <v>19</v>
      </c>
      <c r="N73" s="44">
        <f t="shared" si="50"/>
        <v>1408.68947368421</v>
      </c>
      <c r="O73" s="47">
        <f t="shared" si="51"/>
        <v>74.141551246537375</v>
      </c>
      <c r="P73" s="48">
        <f t="shared" si="52"/>
        <v>0</v>
      </c>
      <c r="Q73" s="49">
        <f t="shared" si="53"/>
        <v>-11.963711911357365</v>
      </c>
      <c r="R73" s="683">
        <f t="shared" si="49"/>
        <v>0.86105713550379592</v>
      </c>
      <c r="S73" s="943"/>
      <c r="T73" s="50">
        <v>0.37430555555555556</v>
      </c>
      <c r="U73" s="50">
        <v>0.47986111111111113</v>
      </c>
      <c r="V73" s="681">
        <v>23</v>
      </c>
      <c r="W73" s="691">
        <f t="shared" si="54"/>
        <v>152.00000000000003</v>
      </c>
      <c r="X73" s="180">
        <v>0.36249999999999999</v>
      </c>
      <c r="Y73" s="180">
        <v>0.37361111111111112</v>
      </c>
      <c r="Z73" s="124"/>
      <c r="AA73" s="124"/>
      <c r="AB73" s="928"/>
      <c r="AC73" s="928"/>
      <c r="AD73" s="679">
        <v>1</v>
      </c>
      <c r="AE73" s="679"/>
      <c r="AF73" s="48">
        <f>N73-K73</f>
        <v>-227.31052631578996</v>
      </c>
      <c r="AG73" s="683">
        <f>N73/K73</f>
        <v>0.86105713550379592</v>
      </c>
      <c r="AH73" s="943"/>
    </row>
    <row r="74" spans="1:34" ht="19.2" customHeight="1">
      <c r="A74" s="958"/>
      <c r="B74" s="681" t="s">
        <v>101</v>
      </c>
      <c r="C74" s="175"/>
      <c r="D74" s="176" t="s">
        <v>71</v>
      </c>
      <c r="E74" s="177"/>
      <c r="F74" s="273">
        <v>47.51</v>
      </c>
      <c r="G74" s="174">
        <v>1653</v>
      </c>
      <c r="H74" s="45">
        <f t="shared" si="55"/>
        <v>78534.03</v>
      </c>
      <c r="I74" s="681"/>
      <c r="J74" s="87">
        <v>17</v>
      </c>
      <c r="K74" s="57">
        <v>1440</v>
      </c>
      <c r="L74" s="86">
        <v>84.705882352941174</v>
      </c>
      <c r="M74" s="692">
        <v>17</v>
      </c>
      <c r="N74" s="44">
        <f t="shared" si="50"/>
        <v>1304.9999999999989</v>
      </c>
      <c r="O74" s="47">
        <f t="shared" si="51"/>
        <v>76.764705882352871</v>
      </c>
      <c r="P74" s="48">
        <f t="shared" si="52"/>
        <v>0</v>
      </c>
      <c r="Q74" s="49">
        <f t="shared" si="53"/>
        <v>-7.941176470588303</v>
      </c>
      <c r="R74" s="683">
        <f t="shared" si="49"/>
        <v>0.90624999999999922</v>
      </c>
      <c r="S74" s="943"/>
      <c r="T74" s="50">
        <v>0.52013888888888882</v>
      </c>
      <c r="U74" s="50">
        <v>0.57291666666666663</v>
      </c>
      <c r="V74" s="681">
        <v>5</v>
      </c>
      <c r="W74" s="691">
        <f t="shared" si="54"/>
        <v>76.000000000000057</v>
      </c>
      <c r="X74" s="180"/>
      <c r="Y74" s="180"/>
      <c r="Z74" s="124"/>
      <c r="AA74" s="124"/>
      <c r="AB74" s="928"/>
      <c r="AC74" s="928"/>
      <c r="AD74" s="679"/>
      <c r="AE74" s="679"/>
      <c r="AF74" s="48">
        <f t="shared" ref="AF74:AF80" si="56">N74-K74</f>
        <v>-135.00000000000114</v>
      </c>
      <c r="AG74" s="683">
        <f t="shared" ref="AG74:AG80" si="57">N74/K74</f>
        <v>0.90624999999999922</v>
      </c>
      <c r="AH74" s="943"/>
    </row>
    <row r="75" spans="1:34" ht="19.2" customHeight="1">
      <c r="A75" s="958"/>
      <c r="B75" s="681" t="s">
        <v>101</v>
      </c>
      <c r="C75" s="66"/>
      <c r="D75" s="176" t="s">
        <v>70</v>
      </c>
      <c r="E75" s="177"/>
      <c r="F75" s="273">
        <v>53.76</v>
      </c>
      <c r="G75" s="174">
        <v>2566</v>
      </c>
      <c r="H75" s="45">
        <f t="shared" si="55"/>
        <v>137948.16</v>
      </c>
      <c r="I75" s="681"/>
      <c r="J75" s="87">
        <v>16</v>
      </c>
      <c r="K75" s="57">
        <v>1440</v>
      </c>
      <c r="L75" s="86">
        <v>90</v>
      </c>
      <c r="M75" s="689">
        <v>16</v>
      </c>
      <c r="N75" s="44">
        <f t="shared" si="50"/>
        <v>1282.9999999999993</v>
      </c>
      <c r="O75" s="47">
        <f t="shared" si="51"/>
        <v>80.187499999999957</v>
      </c>
      <c r="P75" s="48">
        <f t="shared" si="52"/>
        <v>0</v>
      </c>
      <c r="Q75" s="49">
        <f t="shared" si="53"/>
        <v>-9.8125000000000426</v>
      </c>
      <c r="R75" s="683">
        <f t="shared" si="49"/>
        <v>0.89097222222222172</v>
      </c>
      <c r="S75" s="943"/>
      <c r="T75" s="50">
        <v>0.58819444444444435</v>
      </c>
      <c r="U75" s="50">
        <v>0.67152777777777772</v>
      </c>
      <c r="V75" s="681">
        <v>22</v>
      </c>
      <c r="W75" s="691">
        <f t="shared" si="54"/>
        <v>120.00000000000006</v>
      </c>
      <c r="X75" s="180">
        <v>0.57777777777777783</v>
      </c>
      <c r="Y75" s="180">
        <v>0.58750000000000002</v>
      </c>
      <c r="Z75" s="124"/>
      <c r="AA75" s="124"/>
      <c r="AB75" s="928"/>
      <c r="AC75" s="928"/>
      <c r="AD75" s="679"/>
      <c r="AE75" s="679"/>
      <c r="AF75" s="48">
        <f t="shared" si="56"/>
        <v>-157.00000000000068</v>
      </c>
      <c r="AG75" s="683">
        <f t="shared" si="57"/>
        <v>0.89097222222222172</v>
      </c>
      <c r="AH75" s="943"/>
    </row>
    <row r="76" spans="1:34" ht="19.2" customHeight="1">
      <c r="A76" s="958"/>
      <c r="B76" s="681">
        <v>0</v>
      </c>
      <c r="C76" s="175"/>
      <c r="D76" s="42"/>
      <c r="E76" s="43"/>
      <c r="F76" s="273" t="s">
        <v>106</v>
      </c>
      <c r="G76" s="174"/>
      <c r="H76" s="45">
        <f t="shared" si="55"/>
        <v>0</v>
      </c>
      <c r="I76" s="681"/>
      <c r="J76" s="87"/>
      <c r="K76" s="57"/>
      <c r="L76" s="86"/>
      <c r="M76" s="689"/>
      <c r="N76" s="44"/>
      <c r="O76" s="47"/>
      <c r="P76" s="48"/>
      <c r="Q76" s="49"/>
      <c r="R76" s="683"/>
      <c r="S76" s="943"/>
      <c r="T76" s="50"/>
      <c r="U76" s="50"/>
      <c r="V76" s="681"/>
      <c r="W76" s="691">
        <f t="shared" si="54"/>
        <v>0</v>
      </c>
      <c r="X76" s="180"/>
      <c r="Y76" s="180"/>
      <c r="Z76" s="124"/>
      <c r="AA76" s="124"/>
      <c r="AB76" s="928"/>
      <c r="AC76" s="928"/>
      <c r="AD76" s="679"/>
      <c r="AE76" s="679"/>
      <c r="AF76" s="48">
        <f t="shared" si="56"/>
        <v>0</v>
      </c>
      <c r="AG76" s="683" t="e">
        <f t="shared" si="57"/>
        <v>#DIV/0!</v>
      </c>
      <c r="AH76" s="943"/>
    </row>
    <row r="77" spans="1:34" ht="19.2" customHeight="1">
      <c r="A77" s="958"/>
      <c r="B77" s="681">
        <v>0</v>
      </c>
      <c r="C77" s="687"/>
      <c r="D77" s="42"/>
      <c r="E77" s="43"/>
      <c r="F77" s="273" t="s">
        <v>106</v>
      </c>
      <c r="G77" s="174"/>
      <c r="H77" s="45"/>
      <c r="I77" s="679"/>
      <c r="J77" s="46"/>
      <c r="K77" s="174"/>
      <c r="L77" s="47"/>
      <c r="M77" s="689"/>
      <c r="N77" s="44"/>
      <c r="O77" s="47"/>
      <c r="P77" s="48"/>
      <c r="Q77" s="49"/>
      <c r="R77" s="683"/>
      <c r="S77" s="943"/>
      <c r="T77" s="50"/>
      <c r="U77" s="50"/>
      <c r="V77" s="681"/>
      <c r="W77" s="691">
        <f t="shared" si="54"/>
        <v>0</v>
      </c>
      <c r="X77" s="180"/>
      <c r="Y77" s="180"/>
      <c r="Z77" s="124"/>
      <c r="AA77" s="124"/>
      <c r="AB77" s="928"/>
      <c r="AC77" s="928"/>
      <c r="AD77" s="679"/>
      <c r="AE77" s="679"/>
      <c r="AF77" s="48">
        <f t="shared" si="56"/>
        <v>0</v>
      </c>
      <c r="AG77" s="683" t="e">
        <f t="shared" si="57"/>
        <v>#DIV/0!</v>
      </c>
      <c r="AH77" s="943"/>
    </row>
    <row r="78" spans="1:34" ht="19.2" customHeight="1">
      <c r="A78" s="958"/>
      <c r="B78" s="681">
        <v>0</v>
      </c>
      <c r="C78" s="687"/>
      <c r="D78" s="42"/>
      <c r="E78" s="43"/>
      <c r="F78" s="273" t="s">
        <v>106</v>
      </c>
      <c r="G78" s="57"/>
      <c r="H78" s="45"/>
      <c r="I78" s="679"/>
      <c r="J78" s="87"/>
      <c r="K78" s="57"/>
      <c r="L78" s="86"/>
      <c r="M78" s="689"/>
      <c r="N78" s="44"/>
      <c r="O78" s="47"/>
      <c r="P78" s="48"/>
      <c r="Q78" s="49"/>
      <c r="R78" s="683"/>
      <c r="S78" s="943"/>
      <c r="T78" s="50"/>
      <c r="U78" s="50"/>
      <c r="V78" s="681"/>
      <c r="W78" s="691">
        <f t="shared" si="54"/>
        <v>0</v>
      </c>
      <c r="X78" s="180"/>
      <c r="Y78" s="180"/>
      <c r="Z78" s="124"/>
      <c r="AA78" s="124"/>
      <c r="AB78" s="928"/>
      <c r="AC78" s="928"/>
      <c r="AD78" s="679"/>
      <c r="AE78" s="679"/>
      <c r="AF78" s="48">
        <f t="shared" si="56"/>
        <v>0</v>
      </c>
      <c r="AG78" s="683" t="e">
        <f t="shared" si="57"/>
        <v>#DIV/0!</v>
      </c>
      <c r="AH78" s="943"/>
    </row>
    <row r="79" spans="1:34" ht="19.2" customHeight="1">
      <c r="A79" s="958"/>
      <c r="B79" s="681">
        <v>0</v>
      </c>
      <c r="C79" s="175"/>
      <c r="D79" s="176"/>
      <c r="E79" s="177"/>
      <c r="F79" s="273" t="s">
        <v>106</v>
      </c>
      <c r="G79" s="57"/>
      <c r="H79" s="45"/>
      <c r="I79" s="679"/>
      <c r="J79" s="87"/>
      <c r="K79" s="57"/>
      <c r="L79" s="86"/>
      <c r="M79" s="689"/>
      <c r="N79" s="57"/>
      <c r="O79" s="181"/>
      <c r="P79" s="108"/>
      <c r="Q79" s="182"/>
      <c r="R79" s="109"/>
      <c r="S79" s="943"/>
      <c r="T79" s="50"/>
      <c r="U79" s="50"/>
      <c r="V79" s="681"/>
      <c r="W79" s="691">
        <f t="shared" si="54"/>
        <v>0</v>
      </c>
      <c r="X79" s="180"/>
      <c r="Y79" s="180"/>
      <c r="Z79" s="124"/>
      <c r="AA79" s="124"/>
      <c r="AB79" s="928"/>
      <c r="AC79" s="928"/>
      <c r="AD79" s="679"/>
      <c r="AE79" s="679"/>
      <c r="AF79" s="48">
        <f t="shared" si="56"/>
        <v>0</v>
      </c>
      <c r="AG79" s="683" t="e">
        <f t="shared" si="57"/>
        <v>#DIV/0!</v>
      </c>
      <c r="AH79" s="943"/>
    </row>
    <row r="80" spans="1:34" ht="19.2" customHeight="1">
      <c r="A80" s="958"/>
      <c r="B80" s="681">
        <v>0</v>
      </c>
      <c r="C80" s="687"/>
      <c r="D80" s="42"/>
      <c r="E80" s="43"/>
      <c r="F80" s="273" t="s">
        <v>106</v>
      </c>
      <c r="G80" s="57"/>
      <c r="H80" s="45"/>
      <c r="I80" s="679"/>
      <c r="J80" s="87"/>
      <c r="K80" s="57"/>
      <c r="L80" s="86"/>
      <c r="M80" s="689"/>
      <c r="N80" s="57"/>
      <c r="O80" s="183"/>
      <c r="P80" s="54"/>
      <c r="Q80" s="88"/>
      <c r="R80" s="685"/>
      <c r="S80" s="943"/>
      <c r="T80" s="50"/>
      <c r="U80" s="50"/>
      <c r="V80" s="681"/>
      <c r="W80" s="691">
        <f t="shared" si="54"/>
        <v>0</v>
      </c>
      <c r="X80" s="180"/>
      <c r="Y80" s="180"/>
      <c r="Z80" s="124"/>
      <c r="AA80" s="124"/>
      <c r="AB80" s="928"/>
      <c r="AC80" s="928"/>
      <c r="AD80" s="679"/>
      <c r="AE80" s="679"/>
      <c r="AF80" s="48">
        <f t="shared" si="56"/>
        <v>0</v>
      </c>
      <c r="AG80" s="683" t="e">
        <f t="shared" si="57"/>
        <v>#DIV/0!</v>
      </c>
      <c r="AH80" s="943"/>
    </row>
    <row r="81" spans="1:34" ht="19.2" customHeight="1">
      <c r="A81" s="958"/>
      <c r="B81" s="681">
        <v>0</v>
      </c>
      <c r="C81" s="687"/>
      <c r="D81" s="42"/>
      <c r="E81" s="43"/>
      <c r="F81" s="273" t="s">
        <v>106</v>
      </c>
      <c r="G81" s="57"/>
      <c r="H81" s="84"/>
      <c r="I81" s="679"/>
      <c r="J81" s="87"/>
      <c r="K81" s="57"/>
      <c r="L81" s="86"/>
      <c r="M81" s="689"/>
      <c r="N81" s="57"/>
      <c r="O81" s="183"/>
      <c r="P81" s="54"/>
      <c r="Q81" s="88"/>
      <c r="R81" s="685"/>
      <c r="S81" s="943"/>
      <c r="T81" s="50"/>
      <c r="U81" s="50"/>
      <c r="V81" s="681"/>
      <c r="W81" s="691">
        <f t="shared" si="54"/>
        <v>0</v>
      </c>
      <c r="X81" s="180"/>
      <c r="Y81" s="180"/>
      <c r="Z81" s="124"/>
      <c r="AA81" s="124"/>
      <c r="AB81" s="928"/>
      <c r="AC81" s="928"/>
      <c r="AD81" s="679"/>
      <c r="AE81" s="679"/>
      <c r="AF81" s="48"/>
      <c r="AG81" s="125"/>
      <c r="AH81" s="943"/>
    </row>
    <row r="82" spans="1:34" ht="19.2" customHeight="1">
      <c r="A82" s="959"/>
      <c r="B82" s="168">
        <v>0</v>
      </c>
      <c r="C82" s="100" t="s">
        <v>1153</v>
      </c>
      <c r="D82" s="924" t="s">
        <v>1142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8">AVERAGE(M70:M81)</f>
        <v>17.5</v>
      </c>
      <c r="N82" s="101">
        <f t="shared" si="58"/>
        <v>1311.9725966317189</v>
      </c>
      <c r="O82" s="184">
        <f t="shared" si="58"/>
        <v>75.121575972355217</v>
      </c>
      <c r="P82" s="116">
        <f>M82-J82</f>
        <v>0.16666666666666785</v>
      </c>
      <c r="Q82" s="117">
        <f>N82-K82</f>
        <v>-170.6940700349478</v>
      </c>
      <c r="R82" s="172">
        <f>O82/L82</f>
        <v>0.87594926233045634</v>
      </c>
      <c r="S82" s="943"/>
      <c r="T82" s="50"/>
      <c r="U82" s="50"/>
      <c r="V82" s="68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1</v>
      </c>
      <c r="AF82" s="48">
        <f>N82-K82</f>
        <v>-170.6940700349478</v>
      </c>
      <c r="AG82" s="683">
        <f>N82/K82</f>
        <v>0.88487360384333558</v>
      </c>
      <c r="AH82" s="943"/>
    </row>
    <row r="83" spans="1:34" ht="19.2" customHeight="1">
      <c r="A83" s="951" t="s">
        <v>1154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1707.02</v>
      </c>
      <c r="H83" s="84">
        <f t="shared" ref="H83:H94" si="59">F83*G83</f>
        <v>73640.842799999999</v>
      </c>
      <c r="I83" s="679"/>
      <c r="J83" s="87">
        <v>17</v>
      </c>
      <c r="K83" s="57">
        <v>1500</v>
      </c>
      <c r="L83" s="86">
        <v>88.235294117647058</v>
      </c>
      <c r="M83" s="689">
        <v>17</v>
      </c>
      <c r="N83" s="57">
        <f t="shared" ref="N83:N89" si="60">G83/W83*60</f>
        <v>1347.6473684210532</v>
      </c>
      <c r="O83" s="183">
        <f t="shared" ref="O83:O89" si="61">N83/M83</f>
        <v>79.273374613003128</v>
      </c>
      <c r="P83" s="54">
        <f t="shared" ref="P83:P85" si="62">M83-J83</f>
        <v>0</v>
      </c>
      <c r="Q83" s="88">
        <f t="shared" ref="Q83:Q85" si="63">O83-L83</f>
        <v>-8.9619195046439302</v>
      </c>
      <c r="R83" s="185">
        <f t="shared" ref="R83:R85" si="64">O83/L83</f>
        <v>0.8984315789473688</v>
      </c>
      <c r="S83" s="943">
        <f>R95</f>
        <v>0.87945549060340644</v>
      </c>
      <c r="T83" s="50">
        <v>0.33333333333333331</v>
      </c>
      <c r="U83" s="50">
        <v>0.38611111111111107</v>
      </c>
      <c r="V83" s="681">
        <v>5</v>
      </c>
      <c r="W83" s="691">
        <f t="shared" ref="W83:W93" si="65">(U83-T83)*24*60</f>
        <v>75.999999999999972</v>
      </c>
      <c r="X83" s="53"/>
      <c r="Y83" s="53"/>
      <c r="Z83" s="54"/>
      <c r="AA83" s="54"/>
      <c r="AB83" s="928"/>
      <c r="AC83" s="928"/>
      <c r="AD83" s="679"/>
      <c r="AE83" s="679"/>
      <c r="AF83" s="48">
        <f t="shared" ref="AF83:AF173" si="66">N83-K83</f>
        <v>-152.35263157894678</v>
      </c>
      <c r="AG83" s="683">
        <f t="shared" ref="AG83:AG173" si="67">N83/K83</f>
        <v>0.8984315789473688</v>
      </c>
      <c r="AH83" s="943">
        <f>AG95</f>
        <v>0.87165751074914744</v>
      </c>
    </row>
    <row r="84" spans="1:34" ht="19.2" customHeight="1">
      <c r="A84" s="952"/>
      <c r="B84" s="110" t="s">
        <v>101</v>
      </c>
      <c r="C84" s="687"/>
      <c r="D84" s="186" t="s">
        <v>154</v>
      </c>
      <c r="E84" s="43"/>
      <c r="F84" s="280">
        <v>61.02</v>
      </c>
      <c r="G84" s="44">
        <v>2634</v>
      </c>
      <c r="H84" s="84">
        <f t="shared" si="59"/>
        <v>160726.68000000002</v>
      </c>
      <c r="I84" s="681"/>
      <c r="J84" s="87">
        <v>16</v>
      </c>
      <c r="K84" s="57">
        <v>1440</v>
      </c>
      <c r="L84" s="86">
        <v>90</v>
      </c>
      <c r="M84" s="689">
        <v>16</v>
      </c>
      <c r="N84" s="57">
        <f t="shared" si="60"/>
        <v>1362.4137931034486</v>
      </c>
      <c r="O84" s="183">
        <f t="shared" si="61"/>
        <v>85.150862068965537</v>
      </c>
      <c r="P84" s="54">
        <f t="shared" si="62"/>
        <v>0</v>
      </c>
      <c r="Q84" s="88">
        <f t="shared" si="63"/>
        <v>-4.8491379310344627</v>
      </c>
      <c r="R84" s="185">
        <f t="shared" si="64"/>
        <v>0.9461206896551726</v>
      </c>
      <c r="S84" s="943"/>
      <c r="T84" s="50">
        <v>0.40138888888888885</v>
      </c>
      <c r="U84" s="50">
        <v>0.4819444444444444</v>
      </c>
      <c r="V84" s="681">
        <v>22</v>
      </c>
      <c r="W84" s="691">
        <f t="shared" si="65"/>
        <v>115.99999999999999</v>
      </c>
      <c r="X84" s="53">
        <v>0.39027777777777778</v>
      </c>
      <c r="Y84" s="53">
        <v>0.39999999999999997</v>
      </c>
      <c r="Z84" s="54"/>
      <c r="AA84" s="54"/>
      <c r="AB84" s="928"/>
      <c r="AC84" s="928"/>
      <c r="AD84" s="679"/>
      <c r="AE84" s="679">
        <v>1</v>
      </c>
      <c r="AF84" s="48">
        <f t="shared" si="66"/>
        <v>-77.586206896551403</v>
      </c>
      <c r="AG84" s="683">
        <f t="shared" si="67"/>
        <v>0.9461206896551726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1966</v>
      </c>
      <c r="H85" s="84">
        <f t="shared" si="59"/>
        <v>120102.94</v>
      </c>
      <c r="I85" s="681"/>
      <c r="J85" s="87">
        <v>17</v>
      </c>
      <c r="K85" s="57">
        <v>1440</v>
      </c>
      <c r="L85" s="86">
        <v>84.705882352941174</v>
      </c>
      <c r="M85" s="689">
        <v>17</v>
      </c>
      <c r="N85" s="57">
        <f t="shared" si="60"/>
        <v>1282.1739130434783</v>
      </c>
      <c r="O85" s="183">
        <f t="shared" si="61"/>
        <v>75.42199488491049</v>
      </c>
      <c r="P85" s="54">
        <f t="shared" si="62"/>
        <v>0</v>
      </c>
      <c r="Q85" s="88">
        <f t="shared" si="63"/>
        <v>-9.2838874680306844</v>
      </c>
      <c r="R85" s="185">
        <f t="shared" si="64"/>
        <v>0.89039855072463781</v>
      </c>
      <c r="S85" s="943"/>
      <c r="T85" s="50">
        <v>0.5215277777777777</v>
      </c>
      <c r="U85" s="50">
        <v>0.58541666666666659</v>
      </c>
      <c r="V85" s="681">
        <v>4</v>
      </c>
      <c r="W85" s="691">
        <f t="shared" si="65"/>
        <v>92</v>
      </c>
      <c r="X85" s="53"/>
      <c r="Y85" s="53"/>
      <c r="Z85" s="54"/>
      <c r="AA85" s="54"/>
      <c r="AB85" s="928"/>
      <c r="AC85" s="928"/>
      <c r="AD85" s="679"/>
      <c r="AE85" s="679"/>
      <c r="AF85" s="48">
        <f t="shared" si="66"/>
        <v>-157.82608695652175</v>
      </c>
      <c r="AG85" s="683">
        <f t="shared" si="67"/>
        <v>0.89039855072463769</v>
      </c>
      <c r="AH85" s="943"/>
    </row>
    <row r="86" spans="1:34" ht="19.2" customHeight="1">
      <c r="A86" s="952"/>
      <c r="B86" s="110" t="s">
        <v>102</v>
      </c>
      <c r="C86" s="97"/>
      <c r="D86" s="186" t="s">
        <v>187</v>
      </c>
      <c r="E86" s="43"/>
      <c r="F86" s="280">
        <v>53.27</v>
      </c>
      <c r="G86" s="44">
        <v>765</v>
      </c>
      <c r="H86" s="84">
        <f t="shared" si="59"/>
        <v>40751.550000000003</v>
      </c>
      <c r="I86" s="681">
        <v>1</v>
      </c>
      <c r="J86" s="87">
        <v>17</v>
      </c>
      <c r="K86" s="57">
        <v>1565</v>
      </c>
      <c r="L86" s="86">
        <v>92.058823529411768</v>
      </c>
      <c r="M86" s="689">
        <v>17</v>
      </c>
      <c r="N86" s="57">
        <f t="shared" si="60"/>
        <v>1274.9999999999989</v>
      </c>
      <c r="O86" s="183">
        <f t="shared" si="61"/>
        <v>74.999999999999929</v>
      </c>
      <c r="P86" s="54">
        <f>M86-J86</f>
        <v>0</v>
      </c>
      <c r="Q86" s="88">
        <f>O86-L86</f>
        <v>-17.058823529411839</v>
      </c>
      <c r="R86" s="185">
        <f>O86/L86</f>
        <v>0.81469648562300234</v>
      </c>
      <c r="S86" s="943"/>
      <c r="T86" s="50">
        <v>0.59027777777777768</v>
      </c>
      <c r="U86" s="50">
        <v>0.6152777777777777</v>
      </c>
      <c r="V86" s="681">
        <v>7</v>
      </c>
      <c r="W86" s="691">
        <f t="shared" si="65"/>
        <v>36.000000000000028</v>
      </c>
      <c r="X86" s="53"/>
      <c r="Y86" s="53"/>
      <c r="Z86" s="54"/>
      <c r="AA86" s="54"/>
      <c r="AB86" s="928"/>
      <c r="AC86" s="928"/>
      <c r="AD86" s="679"/>
      <c r="AE86" s="679"/>
      <c r="AF86" s="48">
        <f>N86-K86</f>
        <v>-290.00000000000114</v>
      </c>
      <c r="AG86" s="683">
        <f>N86/K86</f>
        <v>0.81469648562300245</v>
      </c>
      <c r="AH86" s="943"/>
    </row>
    <row r="87" spans="1:34" ht="19.2" customHeight="1">
      <c r="A87" s="952"/>
      <c r="B87" s="110" t="s">
        <v>102</v>
      </c>
      <c r="C87" s="97"/>
      <c r="D87" s="186" t="s">
        <v>168</v>
      </c>
      <c r="E87" s="43"/>
      <c r="F87" s="280">
        <v>44.3</v>
      </c>
      <c r="G87" s="44">
        <v>968.40000000000009</v>
      </c>
      <c r="H87" s="84">
        <f t="shared" si="59"/>
        <v>42900.12</v>
      </c>
      <c r="I87" s="681">
        <v>1</v>
      </c>
      <c r="J87" s="87">
        <v>18</v>
      </c>
      <c r="K87" s="57">
        <v>1565</v>
      </c>
      <c r="L87" s="86">
        <v>86.944444444444443</v>
      </c>
      <c r="M87" s="689">
        <v>17</v>
      </c>
      <c r="N87" s="57">
        <f t="shared" si="60"/>
        <v>1320.5454545454497</v>
      </c>
      <c r="O87" s="183">
        <f t="shared" si="61"/>
        <v>77.679144385026461</v>
      </c>
      <c r="P87" s="54">
        <f>M87-J87</f>
        <v>-1</v>
      </c>
      <c r="Q87" s="88">
        <f>O87-L87</f>
        <v>-9.2653000594179815</v>
      </c>
      <c r="R87" s="185">
        <f>O87/L87</f>
        <v>0.89343424851787623</v>
      </c>
      <c r="S87" s="943"/>
      <c r="T87" s="50">
        <v>0.63055555555555542</v>
      </c>
      <c r="U87" s="50">
        <v>0.66111111111111109</v>
      </c>
      <c r="V87" s="681">
        <v>22</v>
      </c>
      <c r="W87" s="691">
        <f t="shared" si="65"/>
        <v>44.000000000000163</v>
      </c>
      <c r="X87" s="53">
        <v>0.61944444444444446</v>
      </c>
      <c r="Y87" s="53">
        <v>0.62916666666666665</v>
      </c>
      <c r="Z87" s="54"/>
      <c r="AA87" s="54"/>
      <c r="AB87" s="928"/>
      <c r="AC87" s="928"/>
      <c r="AD87" s="679"/>
      <c r="AE87" s="679"/>
      <c r="AF87" s="48">
        <f>N87-K87</f>
        <v>-244.45454545455027</v>
      </c>
      <c r="AG87" s="683">
        <f>N87/K87</f>
        <v>0.84379901248910527</v>
      </c>
      <c r="AH87" s="943"/>
    </row>
    <row r="88" spans="1:34" ht="19.2" customHeight="1">
      <c r="A88" s="952"/>
      <c r="B88" s="110" t="s">
        <v>103</v>
      </c>
      <c r="C88" s="687"/>
      <c r="D88" s="42" t="s">
        <v>60</v>
      </c>
      <c r="E88" s="43"/>
      <c r="F88" s="280">
        <v>43.14</v>
      </c>
      <c r="G88" s="57">
        <v>210.98</v>
      </c>
      <c r="H88" s="84">
        <f t="shared" si="59"/>
        <v>9101.6772000000001</v>
      </c>
      <c r="I88" s="681">
        <v>1</v>
      </c>
      <c r="J88" s="87">
        <v>17</v>
      </c>
      <c r="K88" s="57">
        <v>1500</v>
      </c>
      <c r="L88" s="86">
        <v>88.235294117647058</v>
      </c>
      <c r="M88" s="689">
        <v>17</v>
      </c>
      <c r="N88" s="57">
        <f t="shared" si="60"/>
        <v>1265.8799999999842</v>
      </c>
      <c r="O88" s="183">
        <f t="shared" si="61"/>
        <v>74.463529411763773</v>
      </c>
      <c r="P88" s="54">
        <f t="shared" ref="P88" si="68">M88-J88</f>
        <v>0</v>
      </c>
      <c r="Q88" s="88">
        <f t="shared" ref="Q88" si="69">O88-L88</f>
        <v>-13.771764705883285</v>
      </c>
      <c r="R88" s="185">
        <f t="shared" ref="R88" si="70">O88/L88</f>
        <v>0.84391999999998946</v>
      </c>
      <c r="S88" s="943"/>
      <c r="T88" s="50">
        <v>0.66666666666666663</v>
      </c>
      <c r="U88" s="50">
        <v>0.67361111111111116</v>
      </c>
      <c r="V88" s="681">
        <v>8</v>
      </c>
      <c r="W88" s="691">
        <f t="shared" si="65"/>
        <v>10.000000000000124</v>
      </c>
      <c r="X88" s="53"/>
      <c r="Y88" s="53"/>
      <c r="Z88" s="54"/>
      <c r="AA88" s="54"/>
      <c r="AB88" s="928"/>
      <c r="AC88" s="928"/>
      <c r="AD88" s="679"/>
      <c r="AE88" s="679"/>
      <c r="AF88" s="48">
        <f>N88-K88</f>
        <v>-234.12000000001581</v>
      </c>
      <c r="AG88" s="683">
        <f>N88/K88</f>
        <v>0.84391999999998946</v>
      </c>
      <c r="AH88" s="943"/>
    </row>
    <row r="89" spans="1:34" ht="19.2" customHeight="1">
      <c r="A89" s="952"/>
      <c r="B89" s="110" t="s">
        <v>102</v>
      </c>
      <c r="C89" s="687"/>
      <c r="D89" s="42" t="s">
        <v>149</v>
      </c>
      <c r="E89" s="43"/>
      <c r="F89" s="280">
        <v>49.91</v>
      </c>
      <c r="G89" s="114">
        <v>773</v>
      </c>
      <c r="H89" s="84">
        <f t="shared" si="59"/>
        <v>38580.43</v>
      </c>
      <c r="I89" s="681">
        <v>1</v>
      </c>
      <c r="J89" s="87">
        <v>17</v>
      </c>
      <c r="K89" s="57">
        <v>1565</v>
      </c>
      <c r="L89" s="86">
        <v>92.058823529411768</v>
      </c>
      <c r="M89" s="689">
        <v>17</v>
      </c>
      <c r="N89" s="57">
        <f t="shared" si="60"/>
        <v>1364.1176470588218</v>
      </c>
      <c r="O89" s="183">
        <f t="shared" si="61"/>
        <v>80.24221453287187</v>
      </c>
      <c r="P89" s="54">
        <f>M89-J89</f>
        <v>0</v>
      </c>
      <c r="Q89" s="88">
        <f>O89-L89</f>
        <v>-11.816608996539898</v>
      </c>
      <c r="R89" s="185">
        <f>O89/L89</f>
        <v>0.87164066904717041</v>
      </c>
      <c r="S89" s="943"/>
      <c r="T89" s="50">
        <v>0.6777777777777777</v>
      </c>
      <c r="U89" s="50">
        <v>0.70138888888888884</v>
      </c>
      <c r="V89" s="681">
        <v>6</v>
      </c>
      <c r="W89" s="691">
        <f t="shared" si="65"/>
        <v>34.000000000000043</v>
      </c>
      <c r="X89" s="53"/>
      <c r="Y89" s="53"/>
      <c r="Z89" s="54"/>
      <c r="AA89" s="54"/>
      <c r="AB89" s="928"/>
      <c r="AC89" s="928"/>
      <c r="AD89" s="679">
        <v>1</v>
      </c>
      <c r="AE89" s="679"/>
      <c r="AF89" s="48">
        <f>N89-K89</f>
        <v>-200.88235294117817</v>
      </c>
      <c r="AG89" s="683">
        <f>N89/K89</f>
        <v>0.87164066904717052</v>
      </c>
      <c r="AH89" s="943"/>
    </row>
    <row r="90" spans="1:34" ht="19.2" customHeight="1">
      <c r="A90" s="952"/>
      <c r="B90" s="110">
        <v>0</v>
      </c>
      <c r="C90" s="687"/>
      <c r="D90" s="42"/>
      <c r="E90" s="43"/>
      <c r="F90" s="280" t="s">
        <v>106</v>
      </c>
      <c r="G90" s="44"/>
      <c r="H90" s="84">
        <f t="shared" si="59"/>
        <v>0</v>
      </c>
      <c r="I90" s="187"/>
      <c r="J90" s="87"/>
      <c r="K90" s="57"/>
      <c r="L90" s="86"/>
      <c r="M90" s="689"/>
      <c r="N90" s="57"/>
      <c r="O90" s="183"/>
      <c r="P90" s="54"/>
      <c r="Q90" s="88"/>
      <c r="R90" s="185"/>
      <c r="S90" s="943"/>
      <c r="T90" s="50"/>
      <c r="U90" s="50"/>
      <c r="V90" s="681" t="s">
        <v>15</v>
      </c>
      <c r="W90" s="691">
        <f t="shared" si="65"/>
        <v>0</v>
      </c>
      <c r="X90" s="188"/>
      <c r="Y90" s="188"/>
      <c r="Z90" s="54"/>
      <c r="AA90" s="54"/>
      <c r="AB90" s="928"/>
      <c r="AC90" s="928"/>
      <c r="AD90" s="679"/>
      <c r="AE90" s="679"/>
      <c r="AF90" s="48">
        <f t="shared" si="66"/>
        <v>0</v>
      </c>
      <c r="AG90" s="683" t="e">
        <f t="shared" si="67"/>
        <v>#DIV/0!</v>
      </c>
      <c r="AH90" s="943"/>
    </row>
    <row r="91" spans="1:34" ht="19.2" customHeight="1">
      <c r="A91" s="952"/>
      <c r="B91" s="110">
        <v>0</v>
      </c>
      <c r="C91" s="687"/>
      <c r="D91" s="42"/>
      <c r="E91" s="43"/>
      <c r="F91" s="280" t="s">
        <v>106</v>
      </c>
      <c r="G91" s="44"/>
      <c r="H91" s="84">
        <f t="shared" si="59"/>
        <v>0</v>
      </c>
      <c r="I91" s="189"/>
      <c r="J91" s="87"/>
      <c r="K91" s="57"/>
      <c r="L91" s="86"/>
      <c r="M91" s="689"/>
      <c r="N91" s="57"/>
      <c r="O91" s="183"/>
      <c r="P91" s="54"/>
      <c r="Q91" s="88"/>
      <c r="R91" s="185"/>
      <c r="S91" s="944"/>
      <c r="T91" s="50"/>
      <c r="U91" s="50"/>
      <c r="V91" s="681"/>
      <c r="W91" s="691">
        <f t="shared" si="65"/>
        <v>0</v>
      </c>
      <c r="X91" s="115"/>
      <c r="Y91" s="115"/>
      <c r="Z91" s="54"/>
      <c r="AA91" s="54"/>
      <c r="AB91" s="928"/>
      <c r="AC91" s="928"/>
      <c r="AD91" s="679"/>
      <c r="AE91" s="679"/>
      <c r="AF91" s="48">
        <f t="shared" si="66"/>
        <v>0</v>
      </c>
      <c r="AG91" s="683" t="e">
        <f t="shared" si="67"/>
        <v>#DIV/0!</v>
      </c>
      <c r="AH91" s="944"/>
    </row>
    <row r="92" spans="1:34" ht="19.2" customHeight="1">
      <c r="A92" s="952"/>
      <c r="B92" s="110">
        <v>0</v>
      </c>
      <c r="C92" s="687"/>
      <c r="D92" s="42"/>
      <c r="E92" s="43"/>
      <c r="F92" s="280" t="s">
        <v>106</v>
      </c>
      <c r="G92" s="44"/>
      <c r="H92" s="84">
        <f t="shared" si="59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681"/>
      <c r="W92" s="691">
        <f t="shared" si="65"/>
        <v>0</v>
      </c>
      <c r="X92" s="180"/>
      <c r="Y92" s="180"/>
      <c r="Z92" s="124"/>
      <c r="AA92" s="124"/>
      <c r="AB92" s="928"/>
      <c r="AC92" s="928"/>
      <c r="AD92" s="679"/>
      <c r="AE92" s="679"/>
      <c r="AF92" s="48">
        <f t="shared" si="66"/>
        <v>0</v>
      </c>
      <c r="AG92" s="683" t="e">
        <f t="shared" si="67"/>
        <v>#DIV/0!</v>
      </c>
      <c r="AH92" s="944"/>
    </row>
    <row r="93" spans="1:34" ht="19.2" customHeight="1">
      <c r="A93" s="952"/>
      <c r="B93" s="693">
        <v>0</v>
      </c>
      <c r="C93" s="192"/>
      <c r="D93" s="59"/>
      <c r="E93" s="60"/>
      <c r="F93" s="280" t="s">
        <v>106</v>
      </c>
      <c r="G93" s="44"/>
      <c r="H93" s="84">
        <f t="shared" si="59"/>
        <v>0</v>
      </c>
      <c r="I93" s="193"/>
      <c r="J93" s="87"/>
      <c r="K93" s="57"/>
      <c r="L93" s="191"/>
      <c r="M93" s="689"/>
      <c r="N93" s="57"/>
      <c r="O93" s="86"/>
      <c r="P93" s="54"/>
      <c r="Q93" s="88"/>
      <c r="R93" s="680"/>
      <c r="S93" s="953"/>
      <c r="T93" s="63"/>
      <c r="U93" s="63"/>
      <c r="V93" s="693"/>
      <c r="W93" s="691">
        <f t="shared" si="65"/>
        <v>0</v>
      </c>
      <c r="X93" s="194"/>
      <c r="Y93" s="194"/>
      <c r="Z93" s="124"/>
      <c r="AA93" s="124"/>
      <c r="AB93" s="928"/>
      <c r="AC93" s="928"/>
      <c r="AD93" s="679"/>
      <c r="AE93" s="679"/>
      <c r="AF93" s="48">
        <f t="shared" si="66"/>
        <v>0</v>
      </c>
      <c r="AG93" s="683" t="e">
        <f t="shared" si="67"/>
        <v>#DIV/0!</v>
      </c>
      <c r="AH93" s="944"/>
    </row>
    <row r="94" spans="1:34" ht="19.2" customHeight="1">
      <c r="A94" s="952"/>
      <c r="B94" s="693">
        <v>0</v>
      </c>
      <c r="C94" s="192"/>
      <c r="D94" s="42"/>
      <c r="E94" s="43"/>
      <c r="F94" s="280" t="s">
        <v>106</v>
      </c>
      <c r="G94" s="44"/>
      <c r="H94" s="84">
        <f t="shared" si="59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80"/>
      <c r="S94" s="953"/>
      <c r="T94" s="63"/>
      <c r="U94" s="63"/>
      <c r="V94" s="693"/>
      <c r="W94" s="691">
        <f>(U94-T94)*24*60</f>
        <v>0</v>
      </c>
      <c r="X94" s="194"/>
      <c r="Y94" s="194"/>
      <c r="Z94" s="124"/>
      <c r="AA94" s="124"/>
      <c r="AB94" s="928"/>
      <c r="AC94" s="928"/>
      <c r="AD94" s="679"/>
      <c r="AE94" s="679"/>
      <c r="AF94" s="48">
        <f t="shared" si="66"/>
        <v>0</v>
      </c>
      <c r="AG94" s="683" t="e">
        <f t="shared" si="67"/>
        <v>#DIV/0!</v>
      </c>
      <c r="AH94" s="944"/>
    </row>
    <row r="95" spans="1:34" ht="19.2" customHeight="1">
      <c r="A95" s="952"/>
      <c r="B95" s="197">
        <v>0</v>
      </c>
      <c r="C95" s="100" t="s">
        <v>1155</v>
      </c>
      <c r="D95" s="924" t="s">
        <v>1142</v>
      </c>
      <c r="E95" s="924"/>
      <c r="F95" s="274"/>
      <c r="G95" s="70"/>
      <c r="H95" s="198"/>
      <c r="I95" s="103"/>
      <c r="J95" s="199">
        <v>17</v>
      </c>
      <c r="K95" s="199">
        <v>1510.7142857142858</v>
      </c>
      <c r="L95" s="200">
        <v>88.891223155929055</v>
      </c>
      <c r="M95" s="199">
        <f t="shared" ref="M95:O95" si="71">AVERAGE(M83:M94)</f>
        <v>16.857142857142858</v>
      </c>
      <c r="N95" s="199">
        <f t="shared" si="71"/>
        <v>1316.8254537388907</v>
      </c>
      <c r="O95" s="200">
        <f t="shared" si="71"/>
        <v>78.175874270934472</v>
      </c>
      <c r="P95" s="201">
        <f>M95-J95</f>
        <v>-0.14285714285714235</v>
      </c>
      <c r="Q95" s="202">
        <f t="shared" ref="Q95:Q102" si="72">O95-L95</f>
        <v>-10.715348884994583</v>
      </c>
      <c r="R95" s="203">
        <f>O95/L95</f>
        <v>0.87945549060340644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1</v>
      </c>
      <c r="AF95" s="65">
        <f t="shared" si="66"/>
        <v>-193.88883197539508</v>
      </c>
      <c r="AG95" s="684">
        <f t="shared" si="67"/>
        <v>0.87165751074914744</v>
      </c>
      <c r="AH95" s="944"/>
    </row>
    <row r="96" spans="1:34" ht="19.2" customHeight="1">
      <c r="A96" s="954" t="s">
        <v>1156</v>
      </c>
      <c r="B96" s="681" t="s">
        <v>105</v>
      </c>
      <c r="C96" s="97"/>
      <c r="D96" s="42" t="s">
        <v>75</v>
      </c>
      <c r="E96" s="43"/>
      <c r="F96" s="273">
        <v>56.43</v>
      </c>
      <c r="G96" s="44">
        <v>1461.6</v>
      </c>
      <c r="H96" s="45">
        <f t="shared" ref="H96:H105" si="73">F96*G96</f>
        <v>82478.087999999989</v>
      </c>
      <c r="I96" s="681"/>
      <c r="J96" s="46">
        <v>18</v>
      </c>
      <c r="K96" s="44">
        <v>1500</v>
      </c>
      <c r="L96" s="47">
        <v>83.333333333333329</v>
      </c>
      <c r="M96" s="692">
        <v>18</v>
      </c>
      <c r="N96" s="44">
        <f t="shared" ref="N96:N102" si="74">G96/W96*60</f>
        <v>1270.9565217391305</v>
      </c>
      <c r="O96" s="47">
        <f t="shared" ref="O96:O102" si="75">N96/M96</f>
        <v>70.608695652173921</v>
      </c>
      <c r="P96" s="48">
        <f t="shared" ref="P96:P102" si="76">M96-J96</f>
        <v>0</v>
      </c>
      <c r="Q96" s="49">
        <f t="shared" si="72"/>
        <v>-12.724637681159408</v>
      </c>
      <c r="R96" s="683">
        <f t="shared" ref="R96:R102" si="77">O96/L96</f>
        <v>0.8473043478260871</v>
      </c>
      <c r="S96" s="943">
        <f>R108</f>
        <v>0.88770828020102022</v>
      </c>
      <c r="T96" s="89">
        <v>0.33333333333333331</v>
      </c>
      <c r="U96" s="89">
        <v>0.38124999999999998</v>
      </c>
      <c r="V96" s="679">
        <v>5</v>
      </c>
      <c r="W96" s="90">
        <f t="shared" ref="W96:W133" si="78">(U96-T96)*24*60</f>
        <v>69</v>
      </c>
      <c r="X96" s="96"/>
      <c r="Y96" s="96"/>
      <c r="Z96" s="54"/>
      <c r="AA96" s="54"/>
      <c r="AB96" s="928"/>
      <c r="AC96" s="928"/>
      <c r="AD96" s="679"/>
      <c r="AE96" s="679">
        <v>1</v>
      </c>
      <c r="AF96" s="54">
        <f t="shared" si="66"/>
        <v>-229.04347826086951</v>
      </c>
      <c r="AG96" s="680">
        <f t="shared" si="67"/>
        <v>0.84730434782608699</v>
      </c>
      <c r="AH96" s="927">
        <f>AG108</f>
        <v>0.87659499056543855</v>
      </c>
    </row>
    <row r="97" spans="1:34" s="212" customFormat="1" ht="19.2" customHeight="1">
      <c r="A97" s="954"/>
      <c r="B97" s="681" t="s">
        <v>103</v>
      </c>
      <c r="C97" s="204"/>
      <c r="D97" s="205" t="s">
        <v>63</v>
      </c>
      <c r="E97" s="56"/>
      <c r="F97" s="284">
        <v>29.113149847094796</v>
      </c>
      <c r="G97" s="206">
        <v>3061.52</v>
      </c>
      <c r="H97" s="207">
        <f t="shared" si="73"/>
        <v>89130.490519877654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74"/>
        <v>1370.8298507462687</v>
      </c>
      <c r="O97" s="47">
        <f t="shared" si="75"/>
        <v>68.541492537313431</v>
      </c>
      <c r="P97" s="48">
        <f t="shared" si="76"/>
        <v>0</v>
      </c>
      <c r="Q97" s="49">
        <f t="shared" si="72"/>
        <v>-0.70850746268656906</v>
      </c>
      <c r="R97" s="683">
        <f t="shared" si="77"/>
        <v>0.98976884530416509</v>
      </c>
      <c r="S97" s="943"/>
      <c r="T97" s="208">
        <v>0.39652777777777776</v>
      </c>
      <c r="U97" s="208">
        <v>0.48958333333333331</v>
      </c>
      <c r="V97" s="209">
        <v>22</v>
      </c>
      <c r="W97" s="90">
        <f t="shared" si="78"/>
        <v>134</v>
      </c>
      <c r="X97" s="53">
        <v>0.38541666666666669</v>
      </c>
      <c r="Y97" s="53">
        <v>0.39583333333333331</v>
      </c>
      <c r="Z97" s="54"/>
      <c r="AA97" s="54"/>
      <c r="AB97" s="928"/>
      <c r="AC97" s="928"/>
      <c r="AD97" s="209"/>
      <c r="AE97" s="209"/>
      <c r="AF97" s="210">
        <f t="shared" si="66"/>
        <v>-14.170149253731324</v>
      </c>
      <c r="AG97" s="211">
        <f t="shared" si="67"/>
        <v>0.98976884530416509</v>
      </c>
      <c r="AH97" s="927"/>
    </row>
    <row r="98" spans="1:34" s="215" customFormat="1" ht="19.2" customHeight="1">
      <c r="A98" s="954"/>
      <c r="B98" s="681" t="s">
        <v>101</v>
      </c>
      <c r="C98" s="55"/>
      <c r="D98" s="42" t="s">
        <v>58</v>
      </c>
      <c r="E98" s="83"/>
      <c r="F98" s="284">
        <v>59.54</v>
      </c>
      <c r="G98" s="57">
        <v>1370</v>
      </c>
      <c r="H98" s="207">
        <f t="shared" si="73"/>
        <v>81569.8</v>
      </c>
      <c r="I98" s="67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74"/>
        <v>1226.8656716417927</v>
      </c>
      <c r="O98" s="47">
        <f t="shared" si="75"/>
        <v>68.159203980099591</v>
      </c>
      <c r="P98" s="48">
        <f t="shared" si="76"/>
        <v>0</v>
      </c>
      <c r="Q98" s="49">
        <f t="shared" si="72"/>
        <v>-8.7852404643448523</v>
      </c>
      <c r="R98" s="683">
        <f t="shared" si="77"/>
        <v>0.88582358963306329</v>
      </c>
      <c r="S98" s="943"/>
      <c r="T98" s="89">
        <v>0.52499999999999991</v>
      </c>
      <c r="U98" s="89">
        <v>0.57152777777777763</v>
      </c>
      <c r="V98" s="679">
        <v>4</v>
      </c>
      <c r="W98" s="90">
        <f t="shared" si="78"/>
        <v>66.999999999999915</v>
      </c>
      <c r="X98" s="213"/>
      <c r="Y98" s="213"/>
      <c r="Z98" s="214"/>
      <c r="AA98" s="214"/>
      <c r="AB98" s="928"/>
      <c r="AC98" s="928"/>
      <c r="AD98" s="679"/>
      <c r="AE98" s="679"/>
      <c r="AF98" s="54">
        <f t="shared" si="66"/>
        <v>-158.13432835820731</v>
      </c>
      <c r="AG98" s="680">
        <f t="shared" si="67"/>
        <v>0.88582358963306329</v>
      </c>
      <c r="AH98" s="927"/>
    </row>
    <row r="99" spans="1:34" ht="19.2" customHeight="1">
      <c r="A99" s="954"/>
      <c r="B99" s="681" t="s">
        <v>105</v>
      </c>
      <c r="C99" s="81"/>
      <c r="D99" s="82" t="s">
        <v>177</v>
      </c>
      <c r="E99" s="83"/>
      <c r="F99" s="284">
        <v>51.44</v>
      </c>
      <c r="G99" s="57">
        <v>1365</v>
      </c>
      <c r="H99" s="207">
        <f t="shared" si="73"/>
        <v>70215.599999999991</v>
      </c>
      <c r="I99" s="679"/>
      <c r="J99" s="46">
        <v>20</v>
      </c>
      <c r="K99" s="44">
        <v>1440</v>
      </c>
      <c r="L99" s="47">
        <v>72</v>
      </c>
      <c r="M99" s="692">
        <v>20</v>
      </c>
      <c r="N99" s="44">
        <f t="shared" si="74"/>
        <v>1260.0000000000014</v>
      </c>
      <c r="O99" s="47">
        <f t="shared" si="75"/>
        <v>63.000000000000071</v>
      </c>
      <c r="P99" s="48">
        <f t="shared" si="76"/>
        <v>0</v>
      </c>
      <c r="Q99" s="49">
        <f t="shared" si="72"/>
        <v>-8.9999999999999289</v>
      </c>
      <c r="R99" s="683">
        <f t="shared" si="77"/>
        <v>0.875000000000001</v>
      </c>
      <c r="S99" s="943"/>
      <c r="T99" s="89">
        <v>0.57638888888888873</v>
      </c>
      <c r="U99" s="89">
        <v>0.62152777777777757</v>
      </c>
      <c r="V99" s="679">
        <v>7</v>
      </c>
      <c r="W99" s="90">
        <f t="shared" si="78"/>
        <v>64.999999999999929</v>
      </c>
      <c r="X99" s="180"/>
      <c r="Y99" s="180"/>
      <c r="Z99" s="124"/>
      <c r="AA99" s="124"/>
      <c r="AB99" s="928"/>
      <c r="AC99" s="928"/>
      <c r="AD99" s="679"/>
      <c r="AE99" s="679"/>
      <c r="AF99" s="210">
        <f t="shared" si="66"/>
        <v>-179.99999999999864</v>
      </c>
      <c r="AG99" s="211">
        <f t="shared" si="67"/>
        <v>0.875000000000001</v>
      </c>
      <c r="AH99" s="927"/>
    </row>
    <row r="100" spans="1:34" s="215" customFormat="1" ht="19.2" customHeight="1">
      <c r="A100" s="954"/>
      <c r="B100" s="681" t="s">
        <v>101</v>
      </c>
      <c r="C100" s="55"/>
      <c r="D100" s="42" t="s">
        <v>69</v>
      </c>
      <c r="E100" s="83"/>
      <c r="F100" s="284">
        <v>53.36</v>
      </c>
      <c r="G100" s="57">
        <v>1603.32</v>
      </c>
      <c r="H100" s="207">
        <f t="shared" si="73"/>
        <v>85553.155199999994</v>
      </c>
      <c r="I100" s="679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4"/>
        <v>1394.1913043478246</v>
      </c>
      <c r="O100" s="47">
        <f t="shared" si="75"/>
        <v>73.378489702517086</v>
      </c>
      <c r="P100" s="48">
        <f t="shared" si="76"/>
        <v>0</v>
      </c>
      <c r="Q100" s="49">
        <f t="shared" si="72"/>
        <v>-12.726773455377653</v>
      </c>
      <c r="R100" s="683">
        <f t="shared" si="77"/>
        <v>0.8521951738067387</v>
      </c>
      <c r="S100" s="943"/>
      <c r="T100" s="208">
        <v>0.63680555555555529</v>
      </c>
      <c r="U100" s="208">
        <v>0.68472222222222201</v>
      </c>
      <c r="V100" s="209">
        <v>22</v>
      </c>
      <c r="W100" s="90">
        <f t="shared" si="78"/>
        <v>69.000000000000071</v>
      </c>
      <c r="X100" s="216">
        <v>0.62638888888888888</v>
      </c>
      <c r="Y100" s="216">
        <v>0.63611111111111118</v>
      </c>
      <c r="Z100" s="214"/>
      <c r="AA100" s="214"/>
      <c r="AB100" s="928"/>
      <c r="AC100" s="928"/>
      <c r="AD100" s="679"/>
      <c r="AE100" s="679"/>
      <c r="AF100" s="54">
        <f t="shared" si="66"/>
        <v>-241.8086956521754</v>
      </c>
      <c r="AG100" s="680">
        <f t="shared" si="67"/>
        <v>0.8521951738067387</v>
      </c>
      <c r="AH100" s="927"/>
    </row>
    <row r="101" spans="1:34" s="215" customFormat="1" ht="19.2" customHeight="1">
      <c r="A101" s="954"/>
      <c r="B101" s="681" t="s">
        <v>105</v>
      </c>
      <c r="C101" s="55"/>
      <c r="D101" s="82" t="s">
        <v>75</v>
      </c>
      <c r="E101" s="83"/>
      <c r="F101" s="284">
        <v>56.43</v>
      </c>
      <c r="G101" s="57">
        <v>626.4</v>
      </c>
      <c r="H101" s="207">
        <f t="shared" si="73"/>
        <v>35347.752</v>
      </c>
      <c r="I101" s="679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74"/>
        <v>1252.7999999999979</v>
      </c>
      <c r="O101" s="47">
        <f t="shared" si="75"/>
        <v>69.599999999999881</v>
      </c>
      <c r="P101" s="48">
        <f t="shared" si="76"/>
        <v>0</v>
      </c>
      <c r="Q101" s="49">
        <f t="shared" si="72"/>
        <v>-13.733333333333448</v>
      </c>
      <c r="R101" s="683">
        <f t="shared" si="77"/>
        <v>0.83519999999999861</v>
      </c>
      <c r="S101" s="943"/>
      <c r="T101" s="208">
        <v>0.6895833333333331</v>
      </c>
      <c r="U101" s="89">
        <v>0.71041666666666647</v>
      </c>
      <c r="V101" s="209">
        <v>7</v>
      </c>
      <c r="W101" s="90">
        <f t="shared" si="78"/>
        <v>30.000000000000053</v>
      </c>
      <c r="X101" s="217"/>
      <c r="Y101" s="217"/>
      <c r="Z101" s="214"/>
      <c r="AA101" s="214"/>
      <c r="AB101" s="928"/>
      <c r="AC101" s="928"/>
      <c r="AD101" s="679">
        <v>1</v>
      </c>
      <c r="AE101" s="679"/>
      <c r="AF101" s="210">
        <f t="shared" si="66"/>
        <v>-247.20000000000209</v>
      </c>
      <c r="AG101" s="211">
        <f t="shared" si="67"/>
        <v>0.83519999999999861</v>
      </c>
      <c r="AH101" s="927"/>
    </row>
    <row r="102" spans="1:34" s="215" customFormat="1" ht="19.2" customHeight="1">
      <c r="A102" s="954"/>
      <c r="B102" s="681" t="s">
        <v>103</v>
      </c>
      <c r="C102" s="175"/>
      <c r="D102" s="82" t="s">
        <v>63</v>
      </c>
      <c r="E102" s="177"/>
      <c r="F102" s="284">
        <v>29.113149847094796</v>
      </c>
      <c r="G102" s="57">
        <v>417.47999999999996</v>
      </c>
      <c r="H102" s="207">
        <f t="shared" si="73"/>
        <v>12154.157798165133</v>
      </c>
      <c r="I102" s="681">
        <v>1</v>
      </c>
      <c r="J102" s="46">
        <v>20</v>
      </c>
      <c r="K102" s="44">
        <v>1385</v>
      </c>
      <c r="L102" s="47">
        <v>69.25</v>
      </c>
      <c r="M102" s="87">
        <v>18</v>
      </c>
      <c r="N102" s="44">
        <f t="shared" si="74"/>
        <v>1192.7999999999859</v>
      </c>
      <c r="O102" s="47">
        <f t="shared" si="75"/>
        <v>66.266666666665884</v>
      </c>
      <c r="P102" s="48">
        <f t="shared" si="76"/>
        <v>-2</v>
      </c>
      <c r="Q102" s="49">
        <f t="shared" si="72"/>
        <v>-2.9833333333341159</v>
      </c>
      <c r="R102" s="683">
        <f t="shared" si="77"/>
        <v>0.95691937424788276</v>
      </c>
      <c r="S102" s="943"/>
      <c r="T102" s="208">
        <v>0.71458333333333313</v>
      </c>
      <c r="U102" s="208">
        <v>0.72916666666666663</v>
      </c>
      <c r="V102" s="209">
        <v>6</v>
      </c>
      <c r="W102" s="90">
        <f t="shared" si="78"/>
        <v>21.000000000000245</v>
      </c>
      <c r="X102" s="217"/>
      <c r="Y102" s="217"/>
      <c r="Z102" s="214"/>
      <c r="AA102" s="214"/>
      <c r="AB102" s="928"/>
      <c r="AC102" s="928"/>
      <c r="AD102" s="679"/>
      <c r="AE102" s="679"/>
      <c r="AF102" s="54">
        <f t="shared" si="66"/>
        <v>-192.20000000001414</v>
      </c>
      <c r="AG102" s="680">
        <f t="shared" si="67"/>
        <v>0.86122743682309444</v>
      </c>
      <c r="AH102" s="927"/>
    </row>
    <row r="103" spans="1:34" s="215" customFormat="1" ht="19.2" customHeight="1">
      <c r="A103" s="954"/>
      <c r="B103" s="681">
        <v>0</v>
      </c>
      <c r="C103" s="218"/>
      <c r="D103" s="82"/>
      <c r="E103" s="83"/>
      <c r="F103" s="284" t="s">
        <v>106</v>
      </c>
      <c r="G103" s="57"/>
      <c r="H103" s="207">
        <f t="shared" si="73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83"/>
      <c r="S103" s="943"/>
      <c r="T103" s="208"/>
      <c r="U103" s="208"/>
      <c r="V103" s="209" t="s">
        <v>15</v>
      </c>
      <c r="W103" s="90">
        <f t="shared" si="78"/>
        <v>0</v>
      </c>
      <c r="X103" s="217"/>
      <c r="Y103" s="217"/>
      <c r="Z103" s="214"/>
      <c r="AA103" s="214"/>
      <c r="AB103" s="928"/>
      <c r="AC103" s="928"/>
      <c r="AD103" s="679"/>
      <c r="AE103" s="679"/>
      <c r="AF103" s="54">
        <f t="shared" si="66"/>
        <v>0</v>
      </c>
      <c r="AG103" s="680" t="e">
        <f t="shared" si="67"/>
        <v>#DIV/0!</v>
      </c>
      <c r="AH103" s="927"/>
    </row>
    <row r="104" spans="1:34" s="215" customFormat="1" ht="19.2" customHeight="1">
      <c r="A104" s="954"/>
      <c r="B104" s="681">
        <v>0</v>
      </c>
      <c r="C104" s="220"/>
      <c r="D104" s="82"/>
      <c r="E104" s="83"/>
      <c r="F104" s="284" t="s">
        <v>106</v>
      </c>
      <c r="G104" s="206"/>
      <c r="H104" s="207">
        <f t="shared" si="73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83"/>
      <c r="S104" s="944"/>
      <c r="T104" s="208"/>
      <c r="U104" s="208"/>
      <c r="V104" s="209"/>
      <c r="W104" s="90">
        <f t="shared" si="78"/>
        <v>0</v>
      </c>
      <c r="X104" s="217"/>
      <c r="Y104" s="217"/>
      <c r="Z104" s="214"/>
      <c r="AA104" s="214"/>
      <c r="AB104" s="928"/>
      <c r="AC104" s="928"/>
      <c r="AD104" s="679"/>
      <c r="AE104" s="679"/>
      <c r="AF104" s="210">
        <f t="shared" si="66"/>
        <v>0</v>
      </c>
      <c r="AG104" s="211" t="e">
        <f t="shared" si="67"/>
        <v>#DIV/0!</v>
      </c>
      <c r="AH104" s="927"/>
    </row>
    <row r="105" spans="1:34" s="215" customFormat="1" ht="19.2" customHeight="1">
      <c r="A105" s="954"/>
      <c r="B105" s="681">
        <v>0</v>
      </c>
      <c r="C105" s="220"/>
      <c r="D105" s="82"/>
      <c r="E105" s="83"/>
      <c r="F105" s="284" t="s">
        <v>106</v>
      </c>
      <c r="G105" s="206"/>
      <c r="H105" s="207">
        <f t="shared" si="73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83"/>
      <c r="S105" s="944"/>
      <c r="T105" s="208"/>
      <c r="U105" s="208"/>
      <c r="V105" s="209"/>
      <c r="W105" s="90">
        <f t="shared" si="78"/>
        <v>0</v>
      </c>
      <c r="X105" s="217"/>
      <c r="Y105" s="217"/>
      <c r="Z105" s="214"/>
      <c r="AA105" s="214"/>
      <c r="AB105" s="928"/>
      <c r="AC105" s="928"/>
      <c r="AD105" s="679"/>
      <c r="AE105" s="679"/>
      <c r="AF105" s="54">
        <f t="shared" si="66"/>
        <v>0</v>
      </c>
      <c r="AG105" s="680" t="e">
        <f t="shared" si="67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83"/>
      <c r="S106" s="953"/>
      <c r="T106" s="208"/>
      <c r="U106" s="208"/>
      <c r="V106" s="209"/>
      <c r="W106" s="90">
        <f t="shared" si="78"/>
        <v>0</v>
      </c>
      <c r="X106" s="217"/>
      <c r="Y106" s="217"/>
      <c r="Z106" s="214"/>
      <c r="AA106" s="214"/>
      <c r="AB106" s="928"/>
      <c r="AC106" s="928"/>
      <c r="AD106" s="679"/>
      <c r="AE106" s="679"/>
      <c r="AF106" s="54">
        <f t="shared" si="66"/>
        <v>0</v>
      </c>
      <c r="AG106" s="680" t="e">
        <f t="shared" si="67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80"/>
      <c r="S107" s="953"/>
      <c r="T107" s="208"/>
      <c r="U107" s="208"/>
      <c r="V107" s="209"/>
      <c r="W107" s="90">
        <f t="shared" si="78"/>
        <v>0</v>
      </c>
      <c r="X107" s="217"/>
      <c r="Y107" s="217"/>
      <c r="Z107" s="214"/>
      <c r="AA107" s="214"/>
      <c r="AB107" s="928"/>
      <c r="AC107" s="928"/>
      <c r="AD107" s="679"/>
      <c r="AE107" s="679"/>
      <c r="AF107" s="214"/>
      <c r="AG107" s="680"/>
      <c r="AH107" s="927"/>
    </row>
    <row r="108" spans="1:34" ht="19.2" customHeight="1">
      <c r="A108" s="954"/>
      <c r="B108" s="110">
        <v>0</v>
      </c>
      <c r="C108" s="100" t="s">
        <v>1157</v>
      </c>
      <c r="D108" s="924" t="s">
        <v>1142</v>
      </c>
      <c r="E108" s="924"/>
      <c r="F108" s="285"/>
      <c r="G108" s="101"/>
      <c r="H108" s="102"/>
      <c r="I108" s="103"/>
      <c r="J108" s="101">
        <v>19</v>
      </c>
      <c r="K108" s="101">
        <v>1461.5714285714287</v>
      </c>
      <c r="L108" s="104">
        <v>77.173767752715122</v>
      </c>
      <c r="M108" s="101">
        <f t="shared" ref="M108:O108" si="79">AVERAGE(M96:M107)</f>
        <v>18.714285714285715</v>
      </c>
      <c r="N108" s="101">
        <f t="shared" si="79"/>
        <v>1281.206192639286</v>
      </c>
      <c r="O108" s="104">
        <f t="shared" si="79"/>
        <v>68.507792648395693</v>
      </c>
      <c r="P108" s="54">
        <f t="shared" ref="P108:P116" si="80">M108-J108</f>
        <v>-0.2857142857142847</v>
      </c>
      <c r="Q108" s="88">
        <f t="shared" ref="Q108:Q116" si="81">O108-L108</f>
        <v>-8.6659751043194291</v>
      </c>
      <c r="R108" s="105">
        <f t="shared" ref="R108:R116" si="82">O108/L108</f>
        <v>0.88770828020102022</v>
      </c>
      <c r="S108" s="944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1</v>
      </c>
      <c r="AF108" s="54">
        <f t="shared" si="66"/>
        <v>-180.3652359321427</v>
      </c>
      <c r="AG108" s="680">
        <f t="shared" si="67"/>
        <v>0.87659499056543855</v>
      </c>
      <c r="AH108" s="927"/>
    </row>
    <row r="109" spans="1:34" ht="19.2" customHeight="1">
      <c r="A109" s="945" t="s">
        <v>1158</v>
      </c>
      <c r="B109" s="681" t="s">
        <v>104</v>
      </c>
      <c r="C109" s="687"/>
      <c r="D109" s="320" t="s">
        <v>176</v>
      </c>
      <c r="E109" s="43"/>
      <c r="F109" s="273">
        <v>29.965493443754308</v>
      </c>
      <c r="G109" s="44">
        <v>1845</v>
      </c>
      <c r="H109" s="45">
        <f t="shared" ref="H109:H119" si="83">F109*G109</f>
        <v>55286.335403726698</v>
      </c>
      <c r="I109" s="681"/>
      <c r="J109" s="46">
        <v>18</v>
      </c>
      <c r="K109" s="44">
        <v>1200</v>
      </c>
      <c r="L109" s="47">
        <v>66.666666666666671</v>
      </c>
      <c r="M109" s="692">
        <v>19</v>
      </c>
      <c r="N109" s="44">
        <f t="shared" ref="N109:N116" si="84">G109/W109*60</f>
        <v>1203.2608695652175</v>
      </c>
      <c r="O109" s="47">
        <f t="shared" ref="O109:O116" si="85">N109/M109</f>
        <v>63.329519450800923</v>
      </c>
      <c r="P109" s="48">
        <f t="shared" si="80"/>
        <v>1</v>
      </c>
      <c r="Q109" s="49">
        <f t="shared" si="81"/>
        <v>-3.3371472158657483</v>
      </c>
      <c r="R109" s="683">
        <f t="shared" si="82"/>
        <v>0.94994279176201379</v>
      </c>
      <c r="S109" s="948">
        <f>R121</f>
        <v>0.91313798942624158</v>
      </c>
      <c r="T109" s="223">
        <v>0.5</v>
      </c>
      <c r="U109" s="223">
        <v>0.56388888888888888</v>
      </c>
      <c r="V109" s="224">
        <v>5</v>
      </c>
      <c r="W109" s="691">
        <f t="shared" si="78"/>
        <v>92</v>
      </c>
      <c r="X109" s="53"/>
      <c r="Y109" s="53"/>
      <c r="Z109" s="54"/>
      <c r="AA109" s="54"/>
      <c r="AB109" s="928"/>
      <c r="AC109" s="928"/>
      <c r="AD109" s="679"/>
      <c r="AE109" s="679"/>
      <c r="AF109" s="48">
        <f t="shared" si="66"/>
        <v>3.2608695652174902</v>
      </c>
      <c r="AG109" s="125">
        <f t="shared" si="67"/>
        <v>1.0027173913043479</v>
      </c>
      <c r="AH109" s="927">
        <f>AG121</f>
        <v>0.9194413628790743</v>
      </c>
    </row>
    <row r="110" spans="1:34" ht="19.2" customHeight="1">
      <c r="A110" s="946"/>
      <c r="B110" s="681" t="s">
        <v>104</v>
      </c>
      <c r="C110" s="175"/>
      <c r="D110" s="42" t="s">
        <v>175</v>
      </c>
      <c r="E110" s="177"/>
      <c r="F110" s="273">
        <v>30.13</v>
      </c>
      <c r="G110" s="174">
        <v>441.84</v>
      </c>
      <c r="H110" s="45">
        <f t="shared" si="83"/>
        <v>13312.6392</v>
      </c>
      <c r="I110" s="681">
        <v>1</v>
      </c>
      <c r="J110" s="46">
        <v>18</v>
      </c>
      <c r="K110" s="44">
        <v>1200</v>
      </c>
      <c r="L110" s="47">
        <v>66.666666666666671</v>
      </c>
      <c r="M110" s="692">
        <v>18</v>
      </c>
      <c r="N110" s="44">
        <f t="shared" si="84"/>
        <v>1152.6260869565256</v>
      </c>
      <c r="O110" s="47">
        <f t="shared" si="85"/>
        <v>64.034782608695863</v>
      </c>
      <c r="P110" s="48">
        <f t="shared" si="80"/>
        <v>0</v>
      </c>
      <c r="Q110" s="49">
        <f t="shared" si="81"/>
        <v>-2.631884057970808</v>
      </c>
      <c r="R110" s="683">
        <f t="shared" si="82"/>
        <v>0.96052173913043792</v>
      </c>
      <c r="S110" s="934"/>
      <c r="T110" s="223">
        <v>0.56874999999999998</v>
      </c>
      <c r="U110" s="223">
        <v>0.58472222222222214</v>
      </c>
      <c r="V110" s="224">
        <v>7</v>
      </c>
      <c r="W110" s="691">
        <f t="shared" si="78"/>
        <v>22.999999999999918</v>
      </c>
      <c r="X110" s="188"/>
      <c r="Y110" s="188"/>
      <c r="Z110" s="54"/>
      <c r="AA110" s="54"/>
      <c r="AB110" s="928"/>
      <c r="AC110" s="928"/>
      <c r="AD110" s="679"/>
      <c r="AE110" s="679"/>
      <c r="AF110" s="48">
        <f t="shared" si="66"/>
        <v>-47.373913043474431</v>
      </c>
      <c r="AG110" s="125">
        <f t="shared" si="67"/>
        <v>0.96052173913043792</v>
      </c>
      <c r="AH110" s="927"/>
    </row>
    <row r="111" spans="1:34" ht="19.2" customHeight="1">
      <c r="A111" s="946"/>
      <c r="B111" s="681" t="s">
        <v>105</v>
      </c>
      <c r="C111" s="175"/>
      <c r="D111" s="176" t="s">
        <v>160</v>
      </c>
      <c r="E111" s="177"/>
      <c r="F111" s="273">
        <v>53.27</v>
      </c>
      <c r="G111" s="57">
        <v>1339</v>
      </c>
      <c r="H111" s="45">
        <f t="shared" si="83"/>
        <v>71328.53</v>
      </c>
      <c r="I111" s="67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84"/>
        <v>1361.6949152542386</v>
      </c>
      <c r="O111" s="47">
        <f t="shared" si="85"/>
        <v>85.105932203389912</v>
      </c>
      <c r="P111" s="48">
        <f t="shared" si="80"/>
        <v>0</v>
      </c>
      <c r="Q111" s="49">
        <f t="shared" si="81"/>
        <v>-8.6440677966100878</v>
      </c>
      <c r="R111" s="683">
        <f t="shared" si="82"/>
        <v>0.90779661016949242</v>
      </c>
      <c r="S111" s="934"/>
      <c r="T111" s="223">
        <v>0.59027777777777768</v>
      </c>
      <c r="U111" s="223">
        <v>0.63124999999999987</v>
      </c>
      <c r="V111" s="224">
        <v>8</v>
      </c>
      <c r="W111" s="691">
        <f t="shared" si="78"/>
        <v>58.99999999999995</v>
      </c>
      <c r="X111" s="53"/>
      <c r="Y111" s="53"/>
      <c r="Z111" s="54"/>
      <c r="AA111" s="54"/>
      <c r="AB111" s="928"/>
      <c r="AC111" s="928"/>
      <c r="AD111" s="679"/>
      <c r="AE111" s="679"/>
      <c r="AF111" s="48">
        <f t="shared" si="66"/>
        <v>-138.30508474576141</v>
      </c>
      <c r="AG111" s="125">
        <f t="shared" si="67"/>
        <v>0.90779661016949242</v>
      </c>
      <c r="AH111" s="927"/>
    </row>
    <row r="112" spans="1:34" ht="19.2" customHeight="1">
      <c r="A112" s="946"/>
      <c r="B112" s="681" t="s">
        <v>105</v>
      </c>
      <c r="C112" s="175"/>
      <c r="D112" s="176" t="s">
        <v>76</v>
      </c>
      <c r="E112" s="83"/>
      <c r="F112" s="273">
        <v>55.56</v>
      </c>
      <c r="G112" s="57">
        <v>1216</v>
      </c>
      <c r="H112" s="45">
        <f t="shared" si="83"/>
        <v>67560.960000000006</v>
      </c>
      <c r="I112" s="679"/>
      <c r="J112" s="46">
        <v>16</v>
      </c>
      <c r="K112" s="44">
        <v>1440</v>
      </c>
      <c r="L112" s="47">
        <v>90</v>
      </c>
      <c r="M112" s="692">
        <v>16</v>
      </c>
      <c r="N112" s="44">
        <f t="shared" si="84"/>
        <v>1302.8571428571438</v>
      </c>
      <c r="O112" s="47">
        <f t="shared" si="85"/>
        <v>81.428571428571487</v>
      </c>
      <c r="P112" s="48">
        <f t="shared" si="80"/>
        <v>0</v>
      </c>
      <c r="Q112" s="49">
        <f t="shared" si="81"/>
        <v>-8.5714285714285126</v>
      </c>
      <c r="R112" s="683">
        <f t="shared" si="82"/>
        <v>0.90476190476190543</v>
      </c>
      <c r="S112" s="934"/>
      <c r="T112" s="223">
        <v>0.70833333333333337</v>
      </c>
      <c r="U112" s="223">
        <v>0.74722222222222223</v>
      </c>
      <c r="V112" s="224">
        <v>5</v>
      </c>
      <c r="W112" s="691">
        <f t="shared" si="78"/>
        <v>55.999999999999957</v>
      </c>
      <c r="X112" s="213"/>
      <c r="Y112" s="213"/>
      <c r="Z112" s="54"/>
      <c r="AA112" s="54"/>
      <c r="AB112" s="928"/>
      <c r="AC112" s="928"/>
      <c r="AD112" s="679">
        <v>1</v>
      </c>
      <c r="AE112" s="679"/>
      <c r="AF112" s="48">
        <f t="shared" si="66"/>
        <v>-137.1428571428562</v>
      </c>
      <c r="AG112" s="125">
        <f t="shared" si="67"/>
        <v>0.90476190476190543</v>
      </c>
      <c r="AH112" s="927"/>
    </row>
    <row r="113" spans="1:34" s="215" customFormat="1" ht="19.2" customHeight="1">
      <c r="A113" s="946"/>
      <c r="B113" s="681" t="s">
        <v>105</v>
      </c>
      <c r="C113" s="175"/>
      <c r="D113" s="176" t="s">
        <v>474</v>
      </c>
      <c r="E113" s="83"/>
      <c r="F113" s="273">
        <v>58.17</v>
      </c>
      <c r="G113" s="57">
        <v>2055</v>
      </c>
      <c r="H113" s="45">
        <f t="shared" si="83"/>
        <v>119539.35</v>
      </c>
      <c r="I113" s="679"/>
      <c r="J113" s="46">
        <v>15</v>
      </c>
      <c r="K113" s="44">
        <v>1440</v>
      </c>
      <c r="L113" s="47">
        <v>96</v>
      </c>
      <c r="M113" s="689">
        <v>15</v>
      </c>
      <c r="N113" s="44">
        <f t="shared" si="84"/>
        <v>1325.8064516129034</v>
      </c>
      <c r="O113" s="47">
        <f t="shared" si="85"/>
        <v>88.387096774193566</v>
      </c>
      <c r="P113" s="48">
        <f t="shared" si="80"/>
        <v>0</v>
      </c>
      <c r="Q113" s="49">
        <f t="shared" si="81"/>
        <v>-7.6129032258064342</v>
      </c>
      <c r="R113" s="683">
        <f t="shared" si="82"/>
        <v>0.92069892473118298</v>
      </c>
      <c r="S113" s="934"/>
      <c r="T113" s="223">
        <v>0.75138888888888888</v>
      </c>
      <c r="U113" s="223">
        <v>0.81597222222222221</v>
      </c>
      <c r="V113" s="224">
        <v>6</v>
      </c>
      <c r="W113" s="691">
        <f t="shared" si="78"/>
        <v>92.999999999999986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6"/>
        <v>-114.1935483870966</v>
      </c>
      <c r="AG113" s="125">
        <f t="shared" si="67"/>
        <v>0.92069892473118287</v>
      </c>
      <c r="AH113" s="927"/>
    </row>
    <row r="114" spans="1:34" s="215" customFormat="1" ht="19.2" customHeight="1">
      <c r="A114" s="946"/>
      <c r="B114" s="681" t="s">
        <v>105</v>
      </c>
      <c r="C114" s="175"/>
      <c r="D114" s="82" t="s">
        <v>162</v>
      </c>
      <c r="E114" s="43"/>
      <c r="F114" s="273">
        <v>51.06</v>
      </c>
      <c r="G114" s="44">
        <v>1654</v>
      </c>
      <c r="H114" s="45">
        <f t="shared" si="83"/>
        <v>84453.24</v>
      </c>
      <c r="I114" s="679"/>
      <c r="J114" s="46">
        <v>16</v>
      </c>
      <c r="K114" s="44">
        <v>1500</v>
      </c>
      <c r="L114" s="47">
        <v>93.75</v>
      </c>
      <c r="M114" s="689">
        <v>16</v>
      </c>
      <c r="N114" s="44">
        <f t="shared" si="84"/>
        <v>1305.7894736842095</v>
      </c>
      <c r="O114" s="47">
        <f t="shared" si="85"/>
        <v>81.611842105263094</v>
      </c>
      <c r="P114" s="48">
        <f t="shared" si="80"/>
        <v>0</v>
      </c>
      <c r="Q114" s="49">
        <f t="shared" si="81"/>
        <v>-12.138157894736906</v>
      </c>
      <c r="R114" s="683">
        <f t="shared" si="82"/>
        <v>0.87052631578947304</v>
      </c>
      <c r="S114" s="934"/>
      <c r="T114" s="223">
        <v>0.83124999999999993</v>
      </c>
      <c r="U114" s="223">
        <v>0.88402777777777775</v>
      </c>
      <c r="V114" s="224">
        <v>22</v>
      </c>
      <c r="W114" s="691">
        <f t="shared" si="78"/>
        <v>76.000000000000057</v>
      </c>
      <c r="X114" s="213">
        <v>0.8208333333333333</v>
      </c>
      <c r="Y114" s="213">
        <v>0.8305555555555556</v>
      </c>
      <c r="Z114" s="214"/>
      <c r="AA114" s="214"/>
      <c r="AB114" s="928"/>
      <c r="AC114" s="928"/>
      <c r="AD114" s="218"/>
      <c r="AE114" s="218"/>
      <c r="AF114" s="48">
        <f t="shared" si="66"/>
        <v>-194.2105263157905</v>
      </c>
      <c r="AG114" s="125">
        <f t="shared" si="67"/>
        <v>0.87052631578947304</v>
      </c>
      <c r="AH114" s="927"/>
    </row>
    <row r="115" spans="1:34" s="215" customFormat="1" ht="19.2" customHeight="1">
      <c r="A115" s="946"/>
      <c r="B115" s="681" t="s">
        <v>105</v>
      </c>
      <c r="C115" s="175"/>
      <c r="D115" s="82" t="s">
        <v>184</v>
      </c>
      <c r="E115" s="83"/>
      <c r="F115" s="273">
        <v>54.09</v>
      </c>
      <c r="G115" s="226">
        <v>1486</v>
      </c>
      <c r="H115" s="45">
        <f t="shared" si="83"/>
        <v>80377.740000000005</v>
      </c>
      <c r="I115" s="679"/>
      <c r="J115" s="46">
        <v>19</v>
      </c>
      <c r="K115" s="44">
        <v>1440</v>
      </c>
      <c r="L115" s="47">
        <v>75.78947368421052</v>
      </c>
      <c r="M115" s="689">
        <v>19</v>
      </c>
      <c r="N115" s="44">
        <f t="shared" si="84"/>
        <v>1292.1739130434769</v>
      </c>
      <c r="O115" s="47">
        <f t="shared" si="85"/>
        <v>68.009153318077736</v>
      </c>
      <c r="P115" s="48">
        <f t="shared" si="80"/>
        <v>0</v>
      </c>
      <c r="Q115" s="49">
        <f t="shared" si="81"/>
        <v>-7.7803203661327842</v>
      </c>
      <c r="R115" s="683">
        <f t="shared" si="82"/>
        <v>0.89734299516908134</v>
      </c>
      <c r="S115" s="934"/>
      <c r="T115" s="223">
        <v>0.88888888888888884</v>
      </c>
      <c r="U115" s="223">
        <v>0.93680555555555556</v>
      </c>
      <c r="V115" s="224">
        <v>7</v>
      </c>
      <c r="W115" s="691">
        <f t="shared" si="78"/>
        <v>69.000000000000071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6"/>
        <v>-147.82608695652311</v>
      </c>
      <c r="AG115" s="125">
        <f t="shared" si="67"/>
        <v>0.89734299516908123</v>
      </c>
      <c r="AH115" s="927"/>
    </row>
    <row r="116" spans="1:34" s="215" customFormat="1" ht="19.2" customHeight="1">
      <c r="A116" s="946"/>
      <c r="B116" s="681" t="s">
        <v>105</v>
      </c>
      <c r="C116" s="55"/>
      <c r="D116" s="82" t="s">
        <v>186</v>
      </c>
      <c r="E116" s="83"/>
      <c r="F116" s="273">
        <v>57.3</v>
      </c>
      <c r="G116" s="226">
        <v>812</v>
      </c>
      <c r="H116" s="45">
        <f t="shared" si="83"/>
        <v>46527.6</v>
      </c>
      <c r="I116" s="679"/>
      <c r="J116" s="46">
        <v>17</v>
      </c>
      <c r="K116" s="44">
        <v>1440</v>
      </c>
      <c r="L116" s="47">
        <v>84.705882352941174</v>
      </c>
      <c r="M116" s="689">
        <v>17</v>
      </c>
      <c r="N116" s="44">
        <f t="shared" si="84"/>
        <v>1316.7567567567557</v>
      </c>
      <c r="O116" s="47">
        <f t="shared" si="85"/>
        <v>77.456279809220931</v>
      </c>
      <c r="P116" s="48">
        <f t="shared" si="80"/>
        <v>0</v>
      </c>
      <c r="Q116" s="49">
        <f t="shared" si="81"/>
        <v>-7.2496025437202434</v>
      </c>
      <c r="R116" s="683">
        <f t="shared" si="82"/>
        <v>0.91441441441441385</v>
      </c>
      <c r="S116" s="934"/>
      <c r="T116" s="223">
        <v>0.94097222222222221</v>
      </c>
      <c r="U116" s="223">
        <v>0.96666666666666667</v>
      </c>
      <c r="V116" s="224">
        <v>6</v>
      </c>
      <c r="W116" s="691">
        <f t="shared" si="78"/>
        <v>37.000000000000028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6"/>
        <v>-123.24324324324425</v>
      </c>
      <c r="AG116" s="125">
        <f t="shared" si="67"/>
        <v>0.91441441441441373</v>
      </c>
      <c r="AH116" s="927"/>
    </row>
    <row r="117" spans="1:34" s="215" customFormat="1" ht="19.2" customHeight="1">
      <c r="A117" s="946"/>
      <c r="B117" s="681">
        <v>0</v>
      </c>
      <c r="C117" s="55"/>
      <c r="D117" s="82"/>
      <c r="E117" s="83"/>
      <c r="F117" s="273" t="s">
        <v>106</v>
      </c>
      <c r="G117" s="226"/>
      <c r="H117" s="45">
        <f t="shared" si="83"/>
        <v>0</v>
      </c>
      <c r="I117" s="679"/>
      <c r="J117" s="46"/>
      <c r="K117" s="44"/>
      <c r="L117" s="47"/>
      <c r="M117" s="689"/>
      <c r="N117" s="44"/>
      <c r="O117" s="47"/>
      <c r="P117" s="48"/>
      <c r="Q117" s="49"/>
      <c r="R117" s="683"/>
      <c r="S117" s="934"/>
      <c r="T117" s="223"/>
      <c r="U117" s="223"/>
      <c r="V117" s="224"/>
      <c r="W117" s="691">
        <f t="shared" si="78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6"/>
        <v>0</v>
      </c>
      <c r="AG117" s="125" t="e">
        <f t="shared" si="67"/>
        <v>#DIV/0!</v>
      </c>
      <c r="AH117" s="927"/>
    </row>
    <row r="118" spans="1:34" s="215" customFormat="1" ht="19.2" customHeight="1">
      <c r="A118" s="946"/>
      <c r="B118" s="681">
        <v>0</v>
      </c>
      <c r="C118" s="163"/>
      <c r="D118" s="82"/>
      <c r="E118" s="43"/>
      <c r="F118" s="273" t="s">
        <v>106</v>
      </c>
      <c r="G118" s="44"/>
      <c r="H118" s="45">
        <f t="shared" si="83"/>
        <v>0</v>
      </c>
      <c r="I118" s="679"/>
      <c r="J118" s="46"/>
      <c r="K118" s="44"/>
      <c r="L118" s="47"/>
      <c r="M118" s="689"/>
      <c r="N118" s="44"/>
      <c r="O118" s="47"/>
      <c r="P118" s="48"/>
      <c r="Q118" s="49"/>
      <c r="R118" s="683"/>
      <c r="S118" s="934"/>
      <c r="T118" s="223"/>
      <c r="U118" s="223"/>
      <c r="V118" s="224"/>
      <c r="W118" s="691">
        <f t="shared" si="78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6"/>
        <v>0</v>
      </c>
      <c r="AG118" s="125" t="e">
        <f t="shared" si="67"/>
        <v>#DIV/0!</v>
      </c>
      <c r="AH118" s="927"/>
    </row>
    <row r="119" spans="1:34" s="215" customFormat="1" ht="19.2" customHeight="1">
      <c r="A119" s="946"/>
      <c r="B119" s="681">
        <v>0</v>
      </c>
      <c r="C119" s="220"/>
      <c r="D119" s="82"/>
      <c r="E119" s="83"/>
      <c r="F119" s="273" t="s">
        <v>106</v>
      </c>
      <c r="G119" s="226"/>
      <c r="H119" s="45">
        <f t="shared" si="83"/>
        <v>0</v>
      </c>
      <c r="I119" s="679"/>
      <c r="J119" s="46"/>
      <c r="K119" s="44"/>
      <c r="L119" s="47"/>
      <c r="M119" s="689"/>
      <c r="N119" s="44"/>
      <c r="O119" s="47"/>
      <c r="P119" s="48"/>
      <c r="Q119" s="49"/>
      <c r="R119" s="683"/>
      <c r="S119" s="934"/>
      <c r="T119" s="223"/>
      <c r="U119" s="223"/>
      <c r="V119" s="224"/>
      <c r="W119" s="691">
        <f t="shared" si="78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6"/>
        <v>0</v>
      </c>
      <c r="AG119" s="125" t="e">
        <f t="shared" si="67"/>
        <v>#DIV/0!</v>
      </c>
      <c r="AH119" s="927"/>
    </row>
    <row r="120" spans="1:34" s="215" customFormat="1" ht="19.2" customHeight="1">
      <c r="A120" s="946"/>
      <c r="B120" s="68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79"/>
      <c r="J120" s="178"/>
      <c r="K120" s="228"/>
      <c r="L120" s="47"/>
      <c r="M120" s="689"/>
      <c r="N120" s="179"/>
      <c r="O120" s="221"/>
      <c r="P120" s="165"/>
      <c r="Q120" s="49"/>
      <c r="R120" s="683"/>
      <c r="S120" s="934"/>
      <c r="T120" s="223"/>
      <c r="U120" s="223"/>
      <c r="V120" s="224"/>
      <c r="W120" s="691">
        <f t="shared" si="78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6"/>
        <v>0</v>
      </c>
      <c r="AG120" s="125" t="e">
        <f t="shared" si="67"/>
        <v>#DIV/0!</v>
      </c>
      <c r="AH120" s="927"/>
    </row>
    <row r="121" spans="1:34" ht="19.2" customHeight="1">
      <c r="A121" s="947"/>
      <c r="B121" s="121">
        <v>0</v>
      </c>
      <c r="C121" s="100" t="s">
        <v>1159</v>
      </c>
      <c r="D121" s="229" t="s">
        <v>1142</v>
      </c>
      <c r="E121" s="230"/>
      <c r="F121" s="282"/>
      <c r="G121" s="231"/>
      <c r="H121" s="232"/>
      <c r="I121" s="233"/>
      <c r="J121" s="199">
        <v>16.875</v>
      </c>
      <c r="K121" s="199">
        <v>1395</v>
      </c>
      <c r="L121" s="200">
        <v>83.416086171310639</v>
      </c>
      <c r="M121" s="199">
        <f t="shared" ref="M121:O121" si="86">AVERAGE(M109:M120)</f>
        <v>17</v>
      </c>
      <c r="N121" s="199">
        <f t="shared" si="86"/>
        <v>1282.6207012163086</v>
      </c>
      <c r="O121" s="200">
        <f t="shared" si="86"/>
        <v>76.170397212276711</v>
      </c>
      <c r="P121" s="48">
        <f t="shared" ref="P121:P130" si="87">M121-J121</f>
        <v>0.125</v>
      </c>
      <c r="Q121" s="49">
        <f t="shared" ref="Q121:Q130" si="88">O121-L121</f>
        <v>-7.2456889590339273</v>
      </c>
      <c r="R121" s="172">
        <f t="shared" ref="R121:R130" si="89">O121/L121</f>
        <v>0.91313798942624158</v>
      </c>
      <c r="S121" s="942"/>
      <c r="T121" s="50"/>
      <c r="U121" s="50"/>
      <c r="V121" s="44"/>
      <c r="W121" s="691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1</v>
      </c>
      <c r="AE121" s="107">
        <f>SUM(AE109:AE120)</f>
        <v>0</v>
      </c>
      <c r="AF121" s="48">
        <f>N121-K121</f>
        <v>-112.37929878369141</v>
      </c>
      <c r="AG121" s="125">
        <f>N121/K121</f>
        <v>0.9194413628790743</v>
      </c>
      <c r="AH121" s="927"/>
    </row>
    <row r="122" spans="1:34" ht="19.2" customHeight="1">
      <c r="A122" s="949" t="s">
        <v>1160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1754</v>
      </c>
      <c r="H122" s="45">
        <f t="shared" ref="H122:H132" si="90">F122*G122</f>
        <v>102907.18000000001</v>
      </c>
      <c r="I122" s="681"/>
      <c r="J122" s="46">
        <v>19</v>
      </c>
      <c r="K122" s="44">
        <v>1440</v>
      </c>
      <c r="L122" s="47">
        <v>75.78947368421052</v>
      </c>
      <c r="M122" s="692">
        <v>19</v>
      </c>
      <c r="N122" s="174">
        <f t="shared" ref="N122:N130" si="91">G122/W122*60</f>
        <v>1315.4999999999995</v>
      </c>
      <c r="O122" s="234">
        <f t="shared" ref="O122:O130" si="92">N122/M122</f>
        <v>69.236842105263136</v>
      </c>
      <c r="P122" s="108">
        <f t="shared" si="87"/>
        <v>0</v>
      </c>
      <c r="Q122" s="182">
        <f t="shared" si="88"/>
        <v>-6.5526315789473841</v>
      </c>
      <c r="R122" s="109">
        <f t="shared" si="89"/>
        <v>0.91354166666666647</v>
      </c>
      <c r="S122" s="943">
        <f>R134</f>
        <v>0.88912813855862938</v>
      </c>
      <c r="T122" s="50">
        <v>0.5</v>
      </c>
      <c r="U122" s="50">
        <v>0.55555555555555558</v>
      </c>
      <c r="V122" s="224">
        <v>5</v>
      </c>
      <c r="W122" s="691">
        <f t="shared" si="78"/>
        <v>80.000000000000028</v>
      </c>
      <c r="X122" s="53"/>
      <c r="Y122" s="53"/>
      <c r="Z122" s="54"/>
      <c r="AA122" s="54"/>
      <c r="AB122" s="928"/>
      <c r="AC122" s="928"/>
      <c r="AD122" s="679"/>
      <c r="AE122" s="679"/>
      <c r="AF122" s="48">
        <f t="shared" si="66"/>
        <v>-124.50000000000045</v>
      </c>
      <c r="AG122" s="683">
        <f t="shared" si="67"/>
        <v>0.91354166666666636</v>
      </c>
      <c r="AH122" s="942">
        <f>AG134</f>
        <v>0.89036249070048845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2201</v>
      </c>
      <c r="H123" s="45">
        <f t="shared" si="90"/>
        <v>131003.52</v>
      </c>
      <c r="I123" s="679"/>
      <c r="J123" s="46">
        <v>21</v>
      </c>
      <c r="K123" s="44">
        <v>1385</v>
      </c>
      <c r="L123" s="47">
        <v>65.952380952380949</v>
      </c>
      <c r="M123" s="689">
        <v>21</v>
      </c>
      <c r="N123" s="57">
        <f t="shared" si="91"/>
        <v>1269.8076923076931</v>
      </c>
      <c r="O123" s="86">
        <f t="shared" si="92"/>
        <v>60.467032967033006</v>
      </c>
      <c r="P123" s="54">
        <f t="shared" si="87"/>
        <v>0</v>
      </c>
      <c r="Q123" s="88">
        <f t="shared" si="88"/>
        <v>-5.4853479853479428</v>
      </c>
      <c r="R123" s="680">
        <f t="shared" si="89"/>
        <v>0.91682865870591568</v>
      </c>
      <c r="S123" s="943"/>
      <c r="T123" s="50">
        <v>0.5708333333333333</v>
      </c>
      <c r="U123" s="50">
        <v>0.64305555555555549</v>
      </c>
      <c r="V123" s="224">
        <v>22</v>
      </c>
      <c r="W123" s="691">
        <f t="shared" si="78"/>
        <v>103.99999999999994</v>
      </c>
      <c r="X123" s="53">
        <v>0.55972222222222223</v>
      </c>
      <c r="Y123" s="53">
        <v>0.56944444444444442</v>
      </c>
      <c r="Z123" s="54"/>
      <c r="AA123" s="54"/>
      <c r="AB123" s="928"/>
      <c r="AC123" s="928"/>
      <c r="AD123" s="679"/>
      <c r="AE123" s="679">
        <v>1</v>
      </c>
      <c r="AF123" s="48">
        <f t="shared" si="66"/>
        <v>-115.19230769230694</v>
      </c>
      <c r="AG123" s="683">
        <f t="shared" si="67"/>
        <v>0.91682865870591557</v>
      </c>
      <c r="AH123" s="943"/>
    </row>
    <row r="124" spans="1:34" ht="19.2" customHeight="1">
      <c r="A124" s="94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746.69999999999993</v>
      </c>
      <c r="H124" s="45">
        <f t="shared" si="90"/>
        <v>57749.777999999998</v>
      </c>
      <c r="I124" s="235">
        <v>1</v>
      </c>
      <c r="J124" s="46">
        <v>18</v>
      </c>
      <c r="K124" s="44">
        <v>1440</v>
      </c>
      <c r="L124" s="47">
        <v>80</v>
      </c>
      <c r="M124" s="692">
        <v>18</v>
      </c>
      <c r="N124" s="174">
        <f t="shared" si="91"/>
        <v>1317.7058823529394</v>
      </c>
      <c r="O124" s="234">
        <f t="shared" si="92"/>
        <v>73.205882352941074</v>
      </c>
      <c r="P124" s="108">
        <f t="shared" si="87"/>
        <v>0</v>
      </c>
      <c r="Q124" s="182">
        <f t="shared" si="88"/>
        <v>-6.7941176470589255</v>
      </c>
      <c r="R124" s="109">
        <f t="shared" si="89"/>
        <v>0.91507352941176345</v>
      </c>
      <c r="S124" s="950"/>
      <c r="T124" s="50">
        <v>0.64791666666666659</v>
      </c>
      <c r="U124" s="50">
        <v>0.67152777777777772</v>
      </c>
      <c r="V124" s="224">
        <v>7</v>
      </c>
      <c r="W124" s="691">
        <f t="shared" si="78"/>
        <v>34.000000000000043</v>
      </c>
      <c r="X124" s="188"/>
      <c r="Y124" s="188"/>
      <c r="Z124" s="54"/>
      <c r="AA124" s="54"/>
      <c r="AB124" s="928"/>
      <c r="AC124" s="928"/>
      <c r="AD124" s="679"/>
      <c r="AE124" s="679"/>
      <c r="AF124" s="108">
        <f t="shared" si="66"/>
        <v>-122.2941176470606</v>
      </c>
      <c r="AG124" s="109">
        <f t="shared" si="67"/>
        <v>0.91507352941176345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1430</v>
      </c>
      <c r="H125" s="45">
        <f t="shared" si="90"/>
        <v>81209.7</v>
      </c>
      <c r="I125" s="681"/>
      <c r="J125" s="46">
        <v>18</v>
      </c>
      <c r="K125" s="44">
        <v>1636</v>
      </c>
      <c r="L125" s="47">
        <v>90.888888888888886</v>
      </c>
      <c r="M125" s="692">
        <v>18</v>
      </c>
      <c r="N125" s="174">
        <f t="shared" si="91"/>
        <v>1406.5573770491817</v>
      </c>
      <c r="O125" s="234">
        <f t="shared" si="92"/>
        <v>78.142076502732323</v>
      </c>
      <c r="P125" s="108">
        <f t="shared" si="87"/>
        <v>0</v>
      </c>
      <c r="Q125" s="182">
        <f t="shared" si="88"/>
        <v>-12.746812386156563</v>
      </c>
      <c r="R125" s="109">
        <f t="shared" si="89"/>
        <v>0.85975389795182267</v>
      </c>
      <c r="S125" s="950"/>
      <c r="T125" s="50">
        <v>0.71180555555555547</v>
      </c>
      <c r="U125" s="50">
        <v>0.75416666666666654</v>
      </c>
      <c r="V125" s="224">
        <v>5</v>
      </c>
      <c r="W125" s="691">
        <f t="shared" si="78"/>
        <v>60.999999999999943</v>
      </c>
      <c r="X125" s="64"/>
      <c r="Y125" s="64"/>
      <c r="Z125" s="54"/>
      <c r="AA125" s="54"/>
      <c r="AB125" s="928"/>
      <c r="AC125" s="928"/>
      <c r="AD125" s="679"/>
      <c r="AE125" s="679"/>
      <c r="AF125" s="48">
        <f t="shared" si="66"/>
        <v>-229.4426229508183</v>
      </c>
      <c r="AG125" s="683">
        <f t="shared" si="67"/>
        <v>0.85975389795182255</v>
      </c>
      <c r="AH125" s="944"/>
    </row>
    <row r="126" spans="1:34" ht="19.2" customHeight="1">
      <c r="A126" s="949"/>
      <c r="B126" s="130" t="s">
        <v>105</v>
      </c>
      <c r="C126" s="679"/>
      <c r="D126" s="321" t="s">
        <v>80</v>
      </c>
      <c r="E126" s="177"/>
      <c r="F126" s="273">
        <v>56.87</v>
      </c>
      <c r="G126" s="57">
        <v>1170</v>
      </c>
      <c r="H126" s="45">
        <f t="shared" si="90"/>
        <v>66537.899999999994</v>
      </c>
      <c r="I126" s="679"/>
      <c r="J126" s="46">
        <v>18</v>
      </c>
      <c r="K126" s="44">
        <v>1636</v>
      </c>
      <c r="L126" s="47">
        <v>90.888888888888886</v>
      </c>
      <c r="M126" s="689">
        <v>18</v>
      </c>
      <c r="N126" s="57">
        <f t="shared" si="91"/>
        <v>1432.6530612244901</v>
      </c>
      <c r="O126" s="86">
        <f t="shared" si="92"/>
        <v>79.591836734693899</v>
      </c>
      <c r="P126" s="54">
        <f t="shared" si="87"/>
        <v>0</v>
      </c>
      <c r="Q126" s="88">
        <f t="shared" si="88"/>
        <v>-11.297052154194986</v>
      </c>
      <c r="R126" s="680">
        <f t="shared" si="89"/>
        <v>0.87570480514944393</v>
      </c>
      <c r="S126" s="950"/>
      <c r="T126" s="50">
        <v>0.75902777777777763</v>
      </c>
      <c r="U126" s="50">
        <v>0.7930555555555554</v>
      </c>
      <c r="V126" s="224">
        <v>7</v>
      </c>
      <c r="W126" s="691">
        <f t="shared" si="78"/>
        <v>48.999999999999986</v>
      </c>
      <c r="X126" s="64"/>
      <c r="Y126" s="64"/>
      <c r="Z126" s="54"/>
      <c r="AA126" s="54"/>
      <c r="AB126" s="928"/>
      <c r="AC126" s="928"/>
      <c r="AD126" s="679"/>
      <c r="AE126" s="679"/>
      <c r="AF126" s="108">
        <f t="shared" si="66"/>
        <v>-203.3469387755099</v>
      </c>
      <c r="AG126" s="109">
        <f t="shared" si="67"/>
        <v>0.87570480514944382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1470</v>
      </c>
      <c r="H127" s="45">
        <f t="shared" si="90"/>
        <v>69972</v>
      </c>
      <c r="I127" s="218"/>
      <c r="J127" s="46">
        <v>19</v>
      </c>
      <c r="K127" s="44">
        <v>1440</v>
      </c>
      <c r="L127" s="47">
        <v>75.78947368421052</v>
      </c>
      <c r="M127" s="692">
        <v>19</v>
      </c>
      <c r="N127" s="57">
        <f t="shared" si="91"/>
        <v>1297.0588235294135</v>
      </c>
      <c r="O127" s="86">
        <f t="shared" si="92"/>
        <v>68.266253869969134</v>
      </c>
      <c r="P127" s="54">
        <f t="shared" si="87"/>
        <v>0</v>
      </c>
      <c r="Q127" s="88">
        <f t="shared" si="88"/>
        <v>-7.5232198142413864</v>
      </c>
      <c r="R127" s="680">
        <f t="shared" si="89"/>
        <v>0.90073529411764841</v>
      </c>
      <c r="S127" s="950"/>
      <c r="T127" s="50">
        <v>0.7979166666666665</v>
      </c>
      <c r="U127" s="50">
        <v>0.84513888888888866</v>
      </c>
      <c r="V127" s="681">
        <v>7</v>
      </c>
      <c r="W127" s="691">
        <f t="shared" si="78"/>
        <v>67.999999999999915</v>
      </c>
      <c r="X127" s="64"/>
      <c r="Y127" s="64"/>
      <c r="Z127" s="54"/>
      <c r="AA127" s="54"/>
      <c r="AB127" s="928"/>
      <c r="AC127" s="928"/>
      <c r="AD127" s="679">
        <v>1</v>
      </c>
      <c r="AE127" s="679"/>
      <c r="AF127" s="108">
        <f t="shared" si="66"/>
        <v>-142.94117647058647</v>
      </c>
      <c r="AG127" s="109">
        <f t="shared" si="67"/>
        <v>0.9007352941176483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1267</v>
      </c>
      <c r="H128" s="45">
        <f t="shared" si="90"/>
        <v>64198.89</v>
      </c>
      <c r="I128" s="67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91"/>
        <v>1357.5000000000011</v>
      </c>
      <c r="O128" s="86">
        <f t="shared" si="92"/>
        <v>75.416666666666728</v>
      </c>
      <c r="P128" s="54">
        <f t="shared" si="87"/>
        <v>0</v>
      </c>
      <c r="Q128" s="88">
        <f t="shared" si="88"/>
        <v>-7.9166666666666003</v>
      </c>
      <c r="R128" s="680">
        <f t="shared" si="89"/>
        <v>0.9050000000000008</v>
      </c>
      <c r="S128" s="950"/>
      <c r="T128" s="50">
        <v>0.86111111111111094</v>
      </c>
      <c r="U128" s="50">
        <v>0.8999999999999998</v>
      </c>
      <c r="V128" s="681">
        <v>23</v>
      </c>
      <c r="W128" s="691">
        <f t="shared" si="78"/>
        <v>55.999999999999957</v>
      </c>
      <c r="X128" s="64">
        <v>0.85</v>
      </c>
      <c r="Y128" s="64">
        <v>0.85972222222222217</v>
      </c>
      <c r="Z128" s="54"/>
      <c r="AA128" s="54"/>
      <c r="AB128" s="928"/>
      <c r="AC128" s="928"/>
      <c r="AD128" s="679"/>
      <c r="AE128" s="679"/>
      <c r="AF128" s="48">
        <f t="shared" si="66"/>
        <v>-142.49999999999886</v>
      </c>
      <c r="AG128" s="683">
        <f t="shared" si="67"/>
        <v>0.9050000000000008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925</v>
      </c>
      <c r="H129" s="45">
        <f t="shared" si="90"/>
        <v>53807.25</v>
      </c>
      <c r="I129" s="67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91"/>
        <v>1387.4999999999995</v>
      </c>
      <c r="O129" s="86">
        <f t="shared" si="92"/>
        <v>86.718749999999972</v>
      </c>
      <c r="P129" s="54">
        <f t="shared" si="87"/>
        <v>0</v>
      </c>
      <c r="Q129" s="88">
        <f t="shared" si="88"/>
        <v>-15.531250000000028</v>
      </c>
      <c r="R129" s="680">
        <f t="shared" si="89"/>
        <v>0.84810513447432734</v>
      </c>
      <c r="S129" s="950"/>
      <c r="T129" s="50">
        <v>0.90416666666666645</v>
      </c>
      <c r="U129" s="50">
        <v>0.93194444444444424</v>
      </c>
      <c r="V129" s="681">
        <v>6</v>
      </c>
      <c r="W129" s="691">
        <f t="shared" si="78"/>
        <v>40.000000000000014</v>
      </c>
      <c r="X129" s="64"/>
      <c r="Y129" s="64"/>
      <c r="Z129" s="54"/>
      <c r="AA129" s="54"/>
      <c r="AB129" s="928"/>
      <c r="AC129" s="928"/>
      <c r="AD129" s="679"/>
      <c r="AE129" s="679"/>
      <c r="AF129" s="108">
        <f t="shared" si="66"/>
        <v>-248.50000000000045</v>
      </c>
      <c r="AG129" s="109">
        <f t="shared" si="67"/>
        <v>0.84810513447432734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1069</v>
      </c>
      <c r="H130" s="45">
        <f t="shared" si="90"/>
        <v>61253.7</v>
      </c>
      <c r="I130" s="679"/>
      <c r="J130" s="46">
        <v>19</v>
      </c>
      <c r="K130" s="44">
        <v>1440</v>
      </c>
      <c r="L130" s="47">
        <v>75.78947368421052</v>
      </c>
      <c r="M130" s="689">
        <v>19</v>
      </c>
      <c r="N130" s="57">
        <f t="shared" si="91"/>
        <v>1282.8000000000004</v>
      </c>
      <c r="O130" s="86">
        <f t="shared" si="92"/>
        <v>67.515789473684237</v>
      </c>
      <c r="P130" s="54">
        <f t="shared" si="87"/>
        <v>0</v>
      </c>
      <c r="Q130" s="88">
        <f t="shared" si="88"/>
        <v>-8.2736842105262838</v>
      </c>
      <c r="R130" s="680">
        <f t="shared" si="89"/>
        <v>0.8908333333333337</v>
      </c>
      <c r="S130" s="950"/>
      <c r="T130" s="50">
        <v>0.93611111111111089</v>
      </c>
      <c r="U130" s="50">
        <v>0.9708333333333331</v>
      </c>
      <c r="V130" s="681">
        <v>6</v>
      </c>
      <c r="W130" s="691">
        <f t="shared" si="78"/>
        <v>49.999999999999986</v>
      </c>
      <c r="X130" s="64"/>
      <c r="Y130" s="64"/>
      <c r="Z130" s="54"/>
      <c r="AA130" s="54"/>
      <c r="AB130" s="928"/>
      <c r="AC130" s="928"/>
      <c r="AD130" s="679"/>
      <c r="AE130" s="679"/>
      <c r="AF130" s="108">
        <f t="shared" si="66"/>
        <v>-157.19999999999959</v>
      </c>
      <c r="AG130" s="109">
        <f t="shared" si="67"/>
        <v>0.89083333333333359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0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80"/>
      <c r="S131" s="950"/>
      <c r="T131" s="50"/>
      <c r="U131" s="50"/>
      <c r="V131" s="681"/>
      <c r="W131" s="691">
        <f t="shared" si="78"/>
        <v>0</v>
      </c>
      <c r="X131" s="64"/>
      <c r="Y131" s="64"/>
      <c r="Z131" s="54"/>
      <c r="AA131" s="54"/>
      <c r="AB131" s="928"/>
      <c r="AC131" s="928"/>
      <c r="AD131" s="679"/>
      <c r="AE131" s="679"/>
      <c r="AF131" s="48">
        <f t="shared" si="66"/>
        <v>0</v>
      </c>
      <c r="AG131" s="683" t="e">
        <f t="shared" si="67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0"/>
        <v>0</v>
      </c>
      <c r="I132" s="679"/>
      <c r="J132" s="87"/>
      <c r="K132" s="57"/>
      <c r="L132" s="86"/>
      <c r="M132" s="689"/>
      <c r="N132" s="57"/>
      <c r="O132" s="86"/>
      <c r="P132" s="54"/>
      <c r="Q132" s="88"/>
      <c r="R132" s="680"/>
      <c r="S132" s="950"/>
      <c r="T132" s="50"/>
      <c r="U132" s="50"/>
      <c r="V132" s="681"/>
      <c r="W132" s="691">
        <f t="shared" si="78"/>
        <v>0</v>
      </c>
      <c r="X132" s="64"/>
      <c r="Y132" s="64"/>
      <c r="Z132" s="54"/>
      <c r="AA132" s="54"/>
      <c r="AB132" s="928"/>
      <c r="AC132" s="928"/>
      <c r="AD132" s="679"/>
      <c r="AE132" s="679"/>
      <c r="AF132" s="65"/>
      <c r="AG132" s="684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79"/>
      <c r="J133" s="87"/>
      <c r="K133" s="57"/>
      <c r="L133" s="86"/>
      <c r="M133" s="689"/>
      <c r="N133" s="57"/>
      <c r="O133" s="86"/>
      <c r="P133" s="54"/>
      <c r="Q133" s="88"/>
      <c r="R133" s="680"/>
      <c r="S133" s="950"/>
      <c r="T133" s="50"/>
      <c r="U133" s="50"/>
      <c r="V133" s="681"/>
      <c r="W133" s="236">
        <f t="shared" si="78"/>
        <v>0</v>
      </c>
      <c r="X133" s="64"/>
      <c r="Y133" s="64"/>
      <c r="Z133" s="54"/>
      <c r="AA133" s="54"/>
      <c r="AB133" s="928"/>
      <c r="AC133" s="928"/>
      <c r="AD133" s="679"/>
      <c r="AE133" s="679"/>
      <c r="AF133" s="65"/>
      <c r="AG133" s="684"/>
      <c r="AH133" s="944"/>
    </row>
    <row r="134" spans="1:34" ht="19.2" customHeight="1">
      <c r="A134" s="949"/>
      <c r="B134" s="168">
        <v>0</v>
      </c>
      <c r="C134" s="100" t="s">
        <v>1161</v>
      </c>
      <c r="D134" s="924" t="s">
        <v>1142</v>
      </c>
      <c r="E134" s="92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93">AVERAGE(M122:M133)</f>
        <v>18.444444444444443</v>
      </c>
      <c r="N134" s="239">
        <f t="shared" si="93"/>
        <v>1340.7869818293022</v>
      </c>
      <c r="O134" s="240">
        <f t="shared" si="93"/>
        <v>73.173458963664828</v>
      </c>
      <c r="P134" s="51">
        <f t="shared" ref="P134:P143" si="94">M134-J134</f>
        <v>0</v>
      </c>
      <c r="Q134" s="139">
        <f t="shared" ref="Q134:Q143" si="95">O134-L134</f>
        <v>-9.1245313825711349</v>
      </c>
      <c r="R134" s="241">
        <f t="shared" ref="R134:R143" si="96">O134/L134</f>
        <v>0.88912813855862938</v>
      </c>
      <c r="S134" s="943"/>
      <c r="T134" s="50"/>
      <c r="U134" s="50"/>
      <c r="V134" s="681"/>
      <c r="W134" s="68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1</v>
      </c>
      <c r="AE134" s="107">
        <f>SUM(AE122:AE133)</f>
        <v>1</v>
      </c>
      <c r="AF134" s="48">
        <f t="shared" si="66"/>
        <v>-165.10190705958667</v>
      </c>
      <c r="AG134" s="683">
        <f t="shared" si="67"/>
        <v>0.89036249070048845</v>
      </c>
      <c r="AH134" s="944"/>
    </row>
    <row r="135" spans="1:34" ht="19.2" customHeight="1">
      <c r="A135" s="930" t="s">
        <v>1162</v>
      </c>
      <c r="B135" s="681" t="s">
        <v>105</v>
      </c>
      <c r="C135" s="679"/>
      <c r="D135" s="82" t="s">
        <v>115</v>
      </c>
      <c r="E135" s="83"/>
      <c r="F135" s="273">
        <v>54.09</v>
      </c>
      <c r="G135" s="57">
        <v>2218.4</v>
      </c>
      <c r="H135" s="242">
        <f t="shared" ref="H135:H146" si="97">F135*G135</f>
        <v>119993.25600000001</v>
      </c>
      <c r="I135" s="67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8">G135/W135*60</f>
        <v>1358.2040816326535</v>
      </c>
      <c r="O135" s="115">
        <f t="shared" ref="O135:O143" si="99">N135/M135</f>
        <v>79.89435774309726</v>
      </c>
      <c r="P135" s="54">
        <f t="shared" si="94"/>
        <v>1</v>
      </c>
      <c r="Q135" s="88">
        <f t="shared" si="95"/>
        <v>-13.85564225690274</v>
      </c>
      <c r="R135" s="680">
        <f t="shared" si="96"/>
        <v>0.85220648259303744</v>
      </c>
      <c r="S135" s="934">
        <f>R147</f>
        <v>0.88030519386911954</v>
      </c>
      <c r="T135" s="243">
        <v>0.5</v>
      </c>
      <c r="U135" s="50">
        <v>0.56805555555555554</v>
      </c>
      <c r="V135" s="142">
        <v>5</v>
      </c>
      <c r="W135" s="244">
        <f t="shared" ref="W135:W147" si="100">(U135-T135)*24*60</f>
        <v>97.999999999999972</v>
      </c>
      <c r="X135" s="53"/>
      <c r="Y135" s="53"/>
      <c r="Z135" s="54"/>
      <c r="AA135" s="54"/>
      <c r="AB135" s="928"/>
      <c r="AC135" s="928"/>
      <c r="AD135" s="679"/>
      <c r="AE135" s="679"/>
      <c r="AF135" s="116">
        <f t="shared" si="66"/>
        <v>-141.79591836734653</v>
      </c>
      <c r="AG135" s="120">
        <f t="shared" si="67"/>
        <v>0.90546938775510233</v>
      </c>
      <c r="AH135" s="927">
        <f>AG147</f>
        <v>0.90076371469907446</v>
      </c>
    </row>
    <row r="136" spans="1:34" ht="19.2" customHeight="1">
      <c r="A136" s="931"/>
      <c r="B136" s="681" t="s">
        <v>105</v>
      </c>
      <c r="C136" s="679"/>
      <c r="D136" s="82" t="s">
        <v>74</v>
      </c>
      <c r="E136" s="83"/>
      <c r="F136" s="273">
        <v>57.734999999999999</v>
      </c>
      <c r="G136" s="57">
        <v>1713</v>
      </c>
      <c r="H136" s="84">
        <f t="shared" si="97"/>
        <v>98900.054999999993</v>
      </c>
      <c r="I136" s="679"/>
      <c r="J136" s="46">
        <v>16</v>
      </c>
      <c r="K136" s="57">
        <v>1565</v>
      </c>
      <c r="L136" s="86">
        <v>97.8125</v>
      </c>
      <c r="M136" s="689">
        <v>16</v>
      </c>
      <c r="N136" s="57">
        <f t="shared" si="98"/>
        <v>1370.399999999999</v>
      </c>
      <c r="O136" s="86">
        <f t="shared" si="99"/>
        <v>85.649999999999935</v>
      </c>
      <c r="P136" s="54">
        <f t="shared" si="94"/>
        <v>0</v>
      </c>
      <c r="Q136" s="88">
        <f t="shared" si="95"/>
        <v>-12.162500000000065</v>
      </c>
      <c r="R136" s="680">
        <f t="shared" si="96"/>
        <v>0.87565495207667665</v>
      </c>
      <c r="S136" s="934"/>
      <c r="T136" s="243">
        <v>0.57291666666666663</v>
      </c>
      <c r="U136" s="50">
        <v>0.625</v>
      </c>
      <c r="V136" s="142">
        <v>7</v>
      </c>
      <c r="W136" s="244">
        <f t="shared" si="100"/>
        <v>75.000000000000057</v>
      </c>
      <c r="X136" s="53"/>
      <c r="Y136" s="53"/>
      <c r="Z136" s="54"/>
      <c r="AA136" s="54"/>
      <c r="AB136" s="928"/>
      <c r="AC136" s="928"/>
      <c r="AD136" s="679">
        <v>1</v>
      </c>
      <c r="AE136" s="679"/>
      <c r="AF136" s="48">
        <f t="shared" si="66"/>
        <v>-194.60000000000105</v>
      </c>
      <c r="AG136" s="125">
        <f t="shared" si="67"/>
        <v>0.87565495207667665</v>
      </c>
      <c r="AH136" s="927"/>
    </row>
    <row r="137" spans="1:34" ht="19.2" customHeight="1">
      <c r="A137" s="931"/>
      <c r="B137" s="681" t="s">
        <v>105</v>
      </c>
      <c r="C137" s="679"/>
      <c r="D137" s="82" t="s">
        <v>146</v>
      </c>
      <c r="E137" s="83"/>
      <c r="F137" s="273">
        <v>50.67</v>
      </c>
      <c r="G137" s="206">
        <v>1265</v>
      </c>
      <c r="H137" s="84">
        <f t="shared" si="97"/>
        <v>64097.55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8"/>
        <v>1355.357142857144</v>
      </c>
      <c r="O137" s="86">
        <f t="shared" si="99"/>
        <v>75.297619047619108</v>
      </c>
      <c r="P137" s="54">
        <f t="shared" si="94"/>
        <v>0</v>
      </c>
      <c r="Q137" s="88">
        <f t="shared" si="95"/>
        <v>-8.0357142857142208</v>
      </c>
      <c r="R137" s="680">
        <f t="shared" si="96"/>
        <v>0.90357142857142936</v>
      </c>
      <c r="S137" s="934"/>
      <c r="T137" s="50">
        <v>0.64097222222222228</v>
      </c>
      <c r="U137" s="50">
        <v>0.67986111111111114</v>
      </c>
      <c r="V137" s="246">
        <v>23</v>
      </c>
      <c r="W137" s="244">
        <f t="shared" si="100"/>
        <v>55.999999999999957</v>
      </c>
      <c r="X137" s="53">
        <v>0.62916666666666665</v>
      </c>
      <c r="Y137" s="53">
        <v>0.64027777777777783</v>
      </c>
      <c r="Z137" s="54"/>
      <c r="AA137" s="54"/>
      <c r="AB137" s="928"/>
      <c r="AC137" s="928"/>
      <c r="AD137" s="679"/>
      <c r="AE137" s="679"/>
      <c r="AF137" s="48">
        <f t="shared" si="66"/>
        <v>-144.64285714285597</v>
      </c>
      <c r="AG137" s="125">
        <f t="shared" si="67"/>
        <v>0.90357142857142936</v>
      </c>
      <c r="AH137" s="927"/>
    </row>
    <row r="138" spans="1:34" ht="19.2" customHeight="1">
      <c r="A138" s="931"/>
      <c r="B138" s="681" t="s">
        <v>105</v>
      </c>
      <c r="C138" s="220"/>
      <c r="D138" s="82" t="s">
        <v>83</v>
      </c>
      <c r="E138" s="83"/>
      <c r="F138" s="273">
        <v>50.98</v>
      </c>
      <c r="G138" s="57">
        <v>1619</v>
      </c>
      <c r="H138" s="84">
        <f t="shared" si="97"/>
        <v>82536.62</v>
      </c>
      <c r="I138" s="67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8"/>
        <v>1312.7027027027016</v>
      </c>
      <c r="O138" s="86">
        <f t="shared" si="99"/>
        <v>65.635135135135073</v>
      </c>
      <c r="P138" s="54">
        <f t="shared" si="94"/>
        <v>0</v>
      </c>
      <c r="Q138" s="88">
        <f t="shared" si="95"/>
        <v>-6.3648648648649271</v>
      </c>
      <c r="R138" s="685">
        <f t="shared" si="96"/>
        <v>0.9115990990990982</v>
      </c>
      <c r="S138" s="934"/>
      <c r="T138" s="50">
        <v>0.72013888888888888</v>
      </c>
      <c r="U138" s="50">
        <v>0.77152777777777781</v>
      </c>
      <c r="V138" s="246">
        <v>5</v>
      </c>
      <c r="W138" s="244">
        <f t="shared" si="100"/>
        <v>74.000000000000057</v>
      </c>
      <c r="X138" s="53"/>
      <c r="Y138" s="53"/>
      <c r="Z138" s="54"/>
      <c r="AA138" s="54"/>
      <c r="AB138" s="928"/>
      <c r="AC138" s="928"/>
      <c r="AD138" s="679"/>
      <c r="AE138" s="679"/>
      <c r="AF138" s="48">
        <f t="shared" si="66"/>
        <v>-127.29729729729843</v>
      </c>
      <c r="AG138" s="125">
        <f t="shared" si="67"/>
        <v>0.91159909909909831</v>
      </c>
      <c r="AH138" s="927"/>
    </row>
    <row r="139" spans="1:34" ht="19.2" customHeight="1">
      <c r="A139" s="931"/>
      <c r="B139" s="681" t="s">
        <v>105</v>
      </c>
      <c r="C139" s="687"/>
      <c r="D139" s="42" t="s">
        <v>82</v>
      </c>
      <c r="E139" s="43"/>
      <c r="F139" s="273">
        <v>50.67</v>
      </c>
      <c r="G139" s="57">
        <v>974</v>
      </c>
      <c r="H139" s="84">
        <f t="shared" si="97"/>
        <v>49352.58</v>
      </c>
      <c r="I139" s="67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8"/>
        <v>1328.1818181818182</v>
      </c>
      <c r="O139" s="115">
        <f t="shared" si="99"/>
        <v>78.128342245989302</v>
      </c>
      <c r="P139" s="54">
        <f t="shared" si="94"/>
        <v>0</v>
      </c>
      <c r="Q139" s="88">
        <f t="shared" si="95"/>
        <v>-10.106951871657756</v>
      </c>
      <c r="R139" s="680">
        <f t="shared" si="96"/>
        <v>0.88545454545454538</v>
      </c>
      <c r="S139" s="934"/>
      <c r="T139" s="50">
        <v>0.77638888888888891</v>
      </c>
      <c r="U139" s="50">
        <v>0.80694444444444446</v>
      </c>
      <c r="V139" s="247">
        <v>7</v>
      </c>
      <c r="W139" s="244">
        <f t="shared" si="100"/>
        <v>44</v>
      </c>
      <c r="X139" s="53"/>
      <c r="Y139" s="53"/>
      <c r="Z139" s="54"/>
      <c r="AA139" s="54"/>
      <c r="AB139" s="928"/>
      <c r="AC139" s="928"/>
      <c r="AD139" s="679"/>
      <c r="AE139" s="679"/>
      <c r="AF139" s="48">
        <f t="shared" si="66"/>
        <v>-171.81818181818176</v>
      </c>
      <c r="AG139" s="125">
        <f t="shared" si="67"/>
        <v>0.88545454545454549</v>
      </c>
      <c r="AH139" s="927"/>
    </row>
    <row r="140" spans="1:34" ht="19.2" customHeight="1">
      <c r="A140" s="932"/>
      <c r="B140" s="681" t="s">
        <v>105</v>
      </c>
      <c r="C140" s="687"/>
      <c r="D140" s="248" t="s">
        <v>84</v>
      </c>
      <c r="E140" s="83"/>
      <c r="F140" s="273">
        <v>50.92</v>
      </c>
      <c r="G140" s="57">
        <v>1884</v>
      </c>
      <c r="H140" s="84">
        <f t="shared" si="97"/>
        <v>95933.28</v>
      </c>
      <c r="I140" s="67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8"/>
        <v>1299.3103448275861</v>
      </c>
      <c r="O140" s="86">
        <f t="shared" si="99"/>
        <v>68.384754990925586</v>
      </c>
      <c r="P140" s="54">
        <f t="shared" si="94"/>
        <v>0</v>
      </c>
      <c r="Q140" s="88">
        <f t="shared" si="95"/>
        <v>-7.4047186932849343</v>
      </c>
      <c r="R140" s="680">
        <f t="shared" si="96"/>
        <v>0.90229885057471271</v>
      </c>
      <c r="S140" s="935"/>
      <c r="T140" s="63">
        <v>0.81111111111111112</v>
      </c>
      <c r="U140" s="249">
        <v>0.87152777777777779</v>
      </c>
      <c r="V140" s="250">
        <v>6</v>
      </c>
      <c r="W140" s="244">
        <f t="shared" si="100"/>
        <v>87.000000000000014</v>
      </c>
      <c r="X140" s="53"/>
      <c r="Y140" s="53"/>
      <c r="Z140" s="54"/>
      <c r="AA140" s="54"/>
      <c r="AB140" s="928"/>
      <c r="AC140" s="928"/>
      <c r="AD140" s="679"/>
      <c r="AE140" s="679"/>
      <c r="AF140" s="48">
        <f t="shared" si="66"/>
        <v>-140.68965517241395</v>
      </c>
      <c r="AG140" s="125">
        <f t="shared" si="67"/>
        <v>0.90229885057471249</v>
      </c>
      <c r="AH140" s="927"/>
    </row>
    <row r="141" spans="1:34" ht="19.2" customHeight="1">
      <c r="A141" s="932"/>
      <c r="B141" s="681" t="s">
        <v>105</v>
      </c>
      <c r="C141" s="687"/>
      <c r="D141" s="42" t="s">
        <v>85</v>
      </c>
      <c r="E141" s="251"/>
      <c r="F141" s="273">
        <v>50.67</v>
      </c>
      <c r="G141" s="57">
        <v>865</v>
      </c>
      <c r="H141" s="84">
        <f t="shared" si="97"/>
        <v>43829.55</v>
      </c>
      <c r="I141" s="67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8"/>
        <v>1297.4999999999995</v>
      </c>
      <c r="O141" s="86">
        <f t="shared" si="99"/>
        <v>76.323529411764682</v>
      </c>
      <c r="P141" s="54">
        <f t="shared" si="94"/>
        <v>0</v>
      </c>
      <c r="Q141" s="88">
        <f t="shared" si="95"/>
        <v>-8.3823529411764923</v>
      </c>
      <c r="R141" s="680">
        <f t="shared" si="96"/>
        <v>0.90104166666666641</v>
      </c>
      <c r="S141" s="935"/>
      <c r="T141" s="63">
        <v>0.88680555555555551</v>
      </c>
      <c r="U141" s="249">
        <v>0.9145833333333333</v>
      </c>
      <c r="V141" s="55">
        <v>22</v>
      </c>
      <c r="W141" s="244">
        <f t="shared" si="100"/>
        <v>40.000000000000014</v>
      </c>
      <c r="X141" s="53">
        <v>0.87638888888888899</v>
      </c>
      <c r="Y141" s="53">
        <v>0.88611111111111107</v>
      </c>
      <c r="Z141" s="54"/>
      <c r="AA141" s="54"/>
      <c r="AB141" s="928"/>
      <c r="AC141" s="928"/>
      <c r="AD141" s="679"/>
      <c r="AE141" s="679"/>
      <c r="AF141" s="48">
        <f t="shared" si="66"/>
        <v>-142.50000000000045</v>
      </c>
      <c r="AG141" s="125">
        <f t="shared" si="67"/>
        <v>0.9010416666666663</v>
      </c>
      <c r="AH141" s="927"/>
    </row>
    <row r="142" spans="1:34" ht="19.2" customHeight="1">
      <c r="A142" s="932"/>
      <c r="B142" s="681" t="s">
        <v>105</v>
      </c>
      <c r="C142" s="687"/>
      <c r="D142" s="42" t="s">
        <v>86</v>
      </c>
      <c r="E142" s="251"/>
      <c r="F142" s="273">
        <v>50.49</v>
      </c>
      <c r="G142" s="57">
        <v>1236</v>
      </c>
      <c r="H142" s="84">
        <f t="shared" si="97"/>
        <v>62405.64</v>
      </c>
      <c r="I142" s="67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8"/>
        <v>1324.2857142857151</v>
      </c>
      <c r="O142" s="86">
        <f t="shared" si="99"/>
        <v>88.285714285714349</v>
      </c>
      <c r="P142" s="54">
        <f t="shared" si="94"/>
        <v>1</v>
      </c>
      <c r="Q142" s="88">
        <f t="shared" si="95"/>
        <v>-14.571428571428513</v>
      </c>
      <c r="R142" s="685">
        <f t="shared" si="96"/>
        <v>0.85833333333333395</v>
      </c>
      <c r="S142" s="935"/>
      <c r="T142" s="63">
        <v>0.91874999999999996</v>
      </c>
      <c r="U142" s="249">
        <v>0.95763888888888882</v>
      </c>
      <c r="V142" s="55">
        <v>6</v>
      </c>
      <c r="W142" s="244">
        <f t="shared" si="100"/>
        <v>55.999999999999957</v>
      </c>
      <c r="X142" s="53"/>
      <c r="Y142" s="53"/>
      <c r="Z142" s="54"/>
      <c r="AA142" s="54"/>
      <c r="AB142" s="928"/>
      <c r="AC142" s="928"/>
      <c r="AD142" s="679"/>
      <c r="AE142" s="679"/>
      <c r="AF142" s="48">
        <f t="shared" si="66"/>
        <v>-115.71428571428487</v>
      </c>
      <c r="AG142" s="125">
        <f t="shared" si="67"/>
        <v>0.91964285714285776</v>
      </c>
      <c r="AH142" s="927"/>
    </row>
    <row r="143" spans="1:34" ht="19.2" customHeight="1">
      <c r="A143" s="932"/>
      <c r="B143" s="681" t="s">
        <v>105</v>
      </c>
      <c r="C143" s="252"/>
      <c r="D143" s="82" t="s">
        <v>166</v>
      </c>
      <c r="E143" s="83"/>
      <c r="F143" s="273">
        <v>56.43</v>
      </c>
      <c r="G143" s="57">
        <v>1108</v>
      </c>
      <c r="H143" s="84">
        <f t="shared" si="97"/>
        <v>62524.44</v>
      </c>
      <c r="I143" s="67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8"/>
        <v>1356.7346938775513</v>
      </c>
      <c r="O143" s="115">
        <f t="shared" si="99"/>
        <v>79.807923169267724</v>
      </c>
      <c r="P143" s="54">
        <f t="shared" si="94"/>
        <v>1</v>
      </c>
      <c r="Q143" s="88">
        <f t="shared" si="95"/>
        <v>-13.942076830732276</v>
      </c>
      <c r="R143" s="680">
        <f t="shared" si="96"/>
        <v>0.85128451380552239</v>
      </c>
      <c r="S143" s="935"/>
      <c r="T143" s="63">
        <v>0.96249999999999991</v>
      </c>
      <c r="U143" s="249">
        <v>0.99652777777777768</v>
      </c>
      <c r="V143" s="55">
        <v>7</v>
      </c>
      <c r="W143" s="244">
        <f t="shared" si="100"/>
        <v>48.999999999999986</v>
      </c>
      <c r="X143" s="53"/>
      <c r="Y143" s="53"/>
      <c r="Z143" s="54"/>
      <c r="AA143" s="54"/>
      <c r="AB143" s="928"/>
      <c r="AC143" s="928"/>
      <c r="AD143" s="679"/>
      <c r="AE143" s="679"/>
      <c r="AF143" s="48">
        <f t="shared" si="66"/>
        <v>-143.26530612244869</v>
      </c>
      <c r="AG143" s="125">
        <f t="shared" si="67"/>
        <v>0.90448979591836753</v>
      </c>
      <c r="AH143" s="927"/>
    </row>
    <row r="144" spans="1:34" ht="19.2" customHeight="1">
      <c r="A144" s="932"/>
      <c r="B144" s="681">
        <v>0</v>
      </c>
      <c r="C144" s="687"/>
      <c r="D144" s="42"/>
      <c r="E144" s="251"/>
      <c r="F144" s="273" t="s">
        <v>106</v>
      </c>
      <c r="G144" s="57"/>
      <c r="H144" s="84">
        <f t="shared" si="97"/>
        <v>0</v>
      </c>
      <c r="I144" s="679"/>
      <c r="J144" s="87"/>
      <c r="K144" s="57"/>
      <c r="L144" s="86"/>
      <c r="M144" s="689"/>
      <c r="N144" s="57"/>
      <c r="O144" s="86"/>
      <c r="P144" s="54"/>
      <c r="Q144" s="88"/>
      <c r="R144" s="680"/>
      <c r="S144" s="935"/>
      <c r="T144" s="63"/>
      <c r="U144" s="249"/>
      <c r="V144" s="55"/>
      <c r="W144" s="244">
        <f t="shared" si="100"/>
        <v>0</v>
      </c>
      <c r="X144" s="53"/>
      <c r="Y144" s="53"/>
      <c r="Z144" s="54"/>
      <c r="AA144" s="54"/>
      <c r="AB144" s="928"/>
      <c r="AC144" s="928"/>
      <c r="AD144" s="679"/>
      <c r="AE144" s="679"/>
      <c r="AF144" s="48">
        <f t="shared" si="66"/>
        <v>0</v>
      </c>
      <c r="AG144" s="125" t="e">
        <f t="shared" si="67"/>
        <v>#DIV/0!</v>
      </c>
      <c r="AH144" s="927"/>
    </row>
    <row r="145" spans="1:34" ht="19.2" customHeight="1">
      <c r="A145" s="932"/>
      <c r="B145" s="681">
        <v>0</v>
      </c>
      <c r="C145" s="687"/>
      <c r="D145" s="42"/>
      <c r="E145" s="251"/>
      <c r="F145" s="273" t="s">
        <v>106</v>
      </c>
      <c r="G145" s="57"/>
      <c r="H145" s="84"/>
      <c r="I145" s="679"/>
      <c r="J145" s="87"/>
      <c r="K145" s="57"/>
      <c r="L145" s="86"/>
      <c r="M145" s="689"/>
      <c r="N145" s="57"/>
      <c r="O145" s="86"/>
      <c r="P145" s="54"/>
      <c r="Q145" s="88"/>
      <c r="R145" s="680"/>
      <c r="S145" s="935"/>
      <c r="T145" s="63"/>
      <c r="U145" s="249"/>
      <c r="V145" s="55"/>
      <c r="W145" s="244">
        <f t="shared" si="100"/>
        <v>0</v>
      </c>
      <c r="X145" s="53"/>
      <c r="Y145" s="53"/>
      <c r="Z145" s="54"/>
      <c r="AA145" s="54"/>
      <c r="AB145" s="928"/>
      <c r="AC145" s="928"/>
      <c r="AD145" s="679"/>
      <c r="AE145" s="679"/>
      <c r="AF145" s="48">
        <f t="shared" si="66"/>
        <v>0</v>
      </c>
      <c r="AG145" s="125" t="e">
        <f t="shared" si="67"/>
        <v>#DIV/0!</v>
      </c>
      <c r="AH145" s="927"/>
    </row>
    <row r="146" spans="1:34" ht="19.2" customHeight="1">
      <c r="A146" s="932"/>
      <c r="B146" s="694">
        <v>0</v>
      </c>
      <c r="C146" s="252"/>
      <c r="D146" s="253"/>
      <c r="E146" s="251"/>
      <c r="F146" s="273" t="s">
        <v>106</v>
      </c>
      <c r="G146" s="57"/>
      <c r="H146" s="84">
        <f t="shared" si="97"/>
        <v>0</v>
      </c>
      <c r="I146" s="679"/>
      <c r="J146" s="87"/>
      <c r="K146" s="57"/>
      <c r="L146" s="86"/>
      <c r="M146" s="689"/>
      <c r="N146" s="57"/>
      <c r="O146" s="86"/>
      <c r="P146" s="54"/>
      <c r="Q146" s="88"/>
      <c r="R146" s="680"/>
      <c r="S146" s="935"/>
      <c r="T146" s="63"/>
      <c r="U146" s="249"/>
      <c r="V146" s="55"/>
      <c r="W146" s="244">
        <f t="shared" si="100"/>
        <v>0</v>
      </c>
      <c r="X146" s="53"/>
      <c r="Y146" s="53"/>
      <c r="Z146" s="54"/>
      <c r="AA146" s="54"/>
      <c r="AB146" s="928"/>
      <c r="AC146" s="928"/>
      <c r="AD146" s="679"/>
      <c r="AE146" s="679"/>
      <c r="AF146" s="54"/>
      <c r="AG146" s="680"/>
      <c r="AH146" s="927"/>
    </row>
    <row r="147" spans="1:34" ht="19.2" customHeight="1">
      <c r="A147" s="933"/>
      <c r="B147" s="254">
        <v>0</v>
      </c>
      <c r="C147" s="100" t="s">
        <v>1163</v>
      </c>
      <c r="D147" s="924" t="s">
        <v>1142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101">AVERAGE(M135:M146)</f>
        <v>17.333333333333332</v>
      </c>
      <c r="N147" s="239">
        <f t="shared" si="101"/>
        <v>1333.6307220405743</v>
      </c>
      <c r="O147" s="240">
        <f t="shared" si="101"/>
        <v>77.489708447723658</v>
      </c>
      <c r="P147" s="51">
        <f t="shared" ref="P147:P154" si="102">M147-J147</f>
        <v>0.33333333333333215</v>
      </c>
      <c r="Q147" s="139">
        <f t="shared" ref="Q147:Q154" si="103">O147-L147</f>
        <v>-10.536250035084677</v>
      </c>
      <c r="R147" s="255">
        <f t="shared" ref="R147:R154" si="104">O147/L147</f>
        <v>0.88030519386911954</v>
      </c>
      <c r="S147" s="936"/>
      <c r="T147" s="63"/>
      <c r="U147" s="63"/>
      <c r="V147" s="55"/>
      <c r="W147" s="691">
        <f t="shared" si="100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1</v>
      </c>
      <c r="AE147" s="107">
        <f>SUM(AE135:AE146)</f>
        <v>0</v>
      </c>
      <c r="AF147" s="201">
        <f t="shared" si="66"/>
        <v>-146.9248335149814</v>
      </c>
      <c r="AG147" s="256">
        <f t="shared" si="67"/>
        <v>0.90076371469907446</v>
      </c>
      <c r="AH147" s="927"/>
    </row>
    <row r="148" spans="1:34" ht="19.2" customHeight="1">
      <c r="A148" s="939" t="s">
        <v>1164</v>
      </c>
      <c r="B148" s="679" t="s">
        <v>103</v>
      </c>
      <c r="C148" s="121"/>
      <c r="D148" s="173" t="s">
        <v>114</v>
      </c>
      <c r="E148" s="43"/>
      <c r="F148" s="280">
        <v>36.92</v>
      </c>
      <c r="G148" s="57">
        <v>2960</v>
      </c>
      <c r="H148" s="84">
        <f t="shared" ref="H148:H172" si="105">F148*G148</f>
        <v>109283.20000000001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6">G148/W148*60</f>
        <v>1544.3478260869567</v>
      </c>
      <c r="O148" s="47">
        <f t="shared" ref="O148:O154" si="107">N148/M148</f>
        <v>128.69565217391306</v>
      </c>
      <c r="P148" s="48">
        <f t="shared" si="102"/>
        <v>0</v>
      </c>
      <c r="Q148" s="49">
        <f t="shared" si="103"/>
        <v>-37.971014492753596</v>
      </c>
      <c r="R148" s="683">
        <f t="shared" si="104"/>
        <v>0.77217391304347838</v>
      </c>
      <c r="S148" s="940">
        <f>R160</f>
        <v>0.82851313405311833</v>
      </c>
      <c r="T148" s="243">
        <v>0.45833333333333331</v>
      </c>
      <c r="U148" s="50">
        <v>0.53819444444444442</v>
      </c>
      <c r="V148" s="681">
        <v>5</v>
      </c>
      <c r="W148" s="691">
        <f>(U148-T148)*24*60</f>
        <v>114.99999999999999</v>
      </c>
      <c r="X148" s="53"/>
      <c r="Y148" s="53"/>
      <c r="Z148" s="54"/>
      <c r="AA148" s="54"/>
      <c r="AB148" s="928"/>
      <c r="AC148" s="928"/>
      <c r="AD148" s="679">
        <v>1</v>
      </c>
      <c r="AE148" s="679"/>
      <c r="AF148" s="48">
        <f t="shared" si="66"/>
        <v>-455.65217391304327</v>
      </c>
      <c r="AG148" s="125">
        <f t="shared" si="67"/>
        <v>0.77217391304347838</v>
      </c>
      <c r="AH148" s="927">
        <f>AG160</f>
        <v>0.82589666031470377</v>
      </c>
    </row>
    <row r="149" spans="1:34" ht="19.2" customHeight="1">
      <c r="A149" s="939"/>
      <c r="B149" s="679" t="s">
        <v>103</v>
      </c>
      <c r="C149" s="218"/>
      <c r="D149" s="248" t="s">
        <v>159</v>
      </c>
      <c r="E149" s="60"/>
      <c r="F149" s="280">
        <v>26.5</v>
      </c>
      <c r="G149" s="57">
        <v>826</v>
      </c>
      <c r="H149" s="84">
        <f t="shared" si="105"/>
        <v>21889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6"/>
        <v>1548.749999999998</v>
      </c>
      <c r="O149" s="47">
        <f t="shared" si="107"/>
        <v>129.06249999999983</v>
      </c>
      <c r="P149" s="48">
        <f t="shared" si="102"/>
        <v>0</v>
      </c>
      <c r="Q149" s="49">
        <f t="shared" si="103"/>
        <v>-37.604166666666828</v>
      </c>
      <c r="R149" s="683">
        <f t="shared" si="104"/>
        <v>0.77437499999999904</v>
      </c>
      <c r="S149" s="941"/>
      <c r="T149" s="243">
        <v>0.54166666666666663</v>
      </c>
      <c r="U149" s="50">
        <v>0.56388888888888888</v>
      </c>
      <c r="V149" s="681">
        <v>5</v>
      </c>
      <c r="W149" s="691">
        <f t="shared" ref="W149:W159" si="108">(U149-T149)*24*60</f>
        <v>32.000000000000043</v>
      </c>
      <c r="X149" s="53"/>
      <c r="Y149" s="53"/>
      <c r="Z149" s="54"/>
      <c r="AA149" s="54"/>
      <c r="AB149" s="928"/>
      <c r="AC149" s="928"/>
      <c r="AD149" s="679"/>
      <c r="AE149" s="679"/>
      <c r="AF149" s="48">
        <f t="shared" si="66"/>
        <v>-451.25000000000205</v>
      </c>
      <c r="AG149" s="125">
        <f t="shared" si="67"/>
        <v>0.77437499999999893</v>
      </c>
      <c r="AH149" s="929"/>
    </row>
    <row r="150" spans="1:34" ht="19.2" customHeight="1">
      <c r="A150" s="939"/>
      <c r="B150" s="679" t="s">
        <v>103</v>
      </c>
      <c r="C150" s="218"/>
      <c r="D150" s="176" t="s">
        <v>165</v>
      </c>
      <c r="E150" s="60"/>
      <c r="F150" s="280">
        <v>55.51</v>
      </c>
      <c r="G150" s="57">
        <v>111</v>
      </c>
      <c r="H150" s="84">
        <f t="shared" si="105"/>
        <v>6161.61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6"/>
        <v>1332.0000000000045</v>
      </c>
      <c r="O150" s="47">
        <f t="shared" si="107"/>
        <v>111.00000000000038</v>
      </c>
      <c r="P150" s="48">
        <f t="shared" si="102"/>
        <v>0</v>
      </c>
      <c r="Q150" s="49">
        <f t="shared" si="103"/>
        <v>-13.999999999999616</v>
      </c>
      <c r="R150" s="683">
        <f t="shared" si="104"/>
        <v>0.88800000000000312</v>
      </c>
      <c r="S150" s="941"/>
      <c r="T150" s="243">
        <v>0.70833333333333337</v>
      </c>
      <c r="U150" s="50">
        <v>0.71180555555555558</v>
      </c>
      <c r="V150" s="681">
        <v>5</v>
      </c>
      <c r="W150" s="691">
        <f t="shared" si="108"/>
        <v>4.9999999999999822</v>
      </c>
      <c r="X150" s="213"/>
      <c r="Y150" s="213"/>
      <c r="Z150" s="214"/>
      <c r="AA150" s="214"/>
      <c r="AB150" s="928"/>
      <c r="AC150" s="928"/>
      <c r="AD150" s="679"/>
      <c r="AE150" s="679"/>
      <c r="AF150" s="48">
        <f t="shared" si="66"/>
        <v>-167.99999999999545</v>
      </c>
      <c r="AG150" s="125">
        <f t="shared" si="67"/>
        <v>0.88800000000000301</v>
      </c>
      <c r="AH150" s="929"/>
    </row>
    <row r="151" spans="1:34" s="215" customFormat="1" ht="19.2" customHeight="1">
      <c r="A151" s="939"/>
      <c r="B151" s="679" t="s">
        <v>104</v>
      </c>
      <c r="C151" s="218"/>
      <c r="D151" s="59" t="s">
        <v>155</v>
      </c>
      <c r="E151" s="60"/>
      <c r="F151" s="280">
        <v>28.57</v>
      </c>
      <c r="G151" s="57">
        <v>1312</v>
      </c>
      <c r="H151" s="84">
        <f t="shared" si="105"/>
        <v>37483.840000000004</v>
      </c>
      <c r="I151" s="257"/>
      <c r="J151" s="87">
        <v>12</v>
      </c>
      <c r="K151" s="57">
        <v>1500</v>
      </c>
      <c r="L151" s="86">
        <v>125</v>
      </c>
      <c r="M151" s="87">
        <v>12</v>
      </c>
      <c r="N151" s="44">
        <f t="shared" si="106"/>
        <v>1357.2413793103458</v>
      </c>
      <c r="O151" s="47">
        <f t="shared" si="107"/>
        <v>113.10344827586215</v>
      </c>
      <c r="P151" s="48">
        <f t="shared" si="102"/>
        <v>0</v>
      </c>
      <c r="Q151" s="49">
        <f t="shared" si="103"/>
        <v>-11.896551724137851</v>
      </c>
      <c r="R151" s="683">
        <f t="shared" si="104"/>
        <v>0.90482758620689718</v>
      </c>
      <c r="S151" s="941"/>
      <c r="T151" s="243">
        <v>0.71527777777777779</v>
      </c>
      <c r="U151" s="50">
        <v>0.75555555555555554</v>
      </c>
      <c r="V151" s="681">
        <v>5</v>
      </c>
      <c r="W151" s="691">
        <f t="shared" si="108"/>
        <v>57.999999999999957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6"/>
        <v>-142.75862068965421</v>
      </c>
      <c r="AG151" s="125">
        <f t="shared" si="67"/>
        <v>0.90482758620689718</v>
      </c>
      <c r="AH151" s="929"/>
    </row>
    <row r="152" spans="1:34" s="215" customFormat="1" ht="19.2" customHeight="1">
      <c r="A152" s="939"/>
      <c r="B152" s="679" t="s">
        <v>104</v>
      </c>
      <c r="C152" s="218"/>
      <c r="D152" s="59" t="s">
        <v>179</v>
      </c>
      <c r="E152" s="60"/>
      <c r="F152" s="280">
        <v>18.920000000000002</v>
      </c>
      <c r="G152" s="57">
        <v>352</v>
      </c>
      <c r="H152" s="84">
        <f t="shared" si="105"/>
        <v>6659.84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6"/>
        <v>1920.0000000000068</v>
      </c>
      <c r="O152" s="47">
        <f t="shared" si="107"/>
        <v>384.00000000000136</v>
      </c>
      <c r="P152" s="48">
        <f t="shared" si="102"/>
        <v>0</v>
      </c>
      <c r="Q152" s="49">
        <f t="shared" si="103"/>
        <v>-55.999999999998636</v>
      </c>
      <c r="R152" s="683">
        <f t="shared" si="104"/>
        <v>0.87272727272727579</v>
      </c>
      <c r="S152" s="941"/>
      <c r="T152" s="258">
        <v>0.7597222222222223</v>
      </c>
      <c r="U152" s="63">
        <v>0.76736111111111116</v>
      </c>
      <c r="V152" s="693">
        <v>6</v>
      </c>
      <c r="W152" s="691">
        <f t="shared" si="108"/>
        <v>10.999999999999961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6"/>
        <v>-279.99999999999318</v>
      </c>
      <c r="AG152" s="125">
        <f t="shared" si="67"/>
        <v>0.87272727272727579</v>
      </c>
      <c r="AH152" s="929"/>
    </row>
    <row r="153" spans="1:34" s="215" customFormat="1" ht="19.2" customHeight="1">
      <c r="A153" s="939"/>
      <c r="B153" s="679" t="s">
        <v>104</v>
      </c>
      <c r="C153" s="218"/>
      <c r="D153" s="248" t="s">
        <v>180</v>
      </c>
      <c r="E153" s="60"/>
      <c r="F153" s="280">
        <v>17.71</v>
      </c>
      <c r="G153" s="57">
        <v>203</v>
      </c>
      <c r="H153" s="84">
        <f t="shared" si="105"/>
        <v>3595.13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6"/>
        <v>1740.0000000000061</v>
      </c>
      <c r="O153" s="47">
        <f t="shared" si="107"/>
        <v>348.00000000000125</v>
      </c>
      <c r="P153" s="48">
        <f t="shared" si="102"/>
        <v>0</v>
      </c>
      <c r="Q153" s="49">
        <f t="shared" si="103"/>
        <v>-91.999999999998749</v>
      </c>
      <c r="R153" s="683">
        <f t="shared" si="104"/>
        <v>0.79090909090909378</v>
      </c>
      <c r="S153" s="941"/>
      <c r="T153" s="258">
        <v>0.7715277777777777</v>
      </c>
      <c r="U153" s="63">
        <v>0.7763888888888888</v>
      </c>
      <c r="V153" s="693">
        <v>6</v>
      </c>
      <c r="W153" s="691">
        <f t="shared" si="108"/>
        <v>6.9999999999999751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6"/>
        <v>-459.99999999999386</v>
      </c>
      <c r="AG153" s="125">
        <f t="shared" si="67"/>
        <v>0.79090909090909367</v>
      </c>
      <c r="AH153" s="929"/>
    </row>
    <row r="154" spans="1:34" s="215" customFormat="1" ht="19.2" customHeight="1">
      <c r="A154" s="939"/>
      <c r="B154" s="679" t="s">
        <v>105</v>
      </c>
      <c r="C154" s="218"/>
      <c r="D154" s="248" t="s">
        <v>182</v>
      </c>
      <c r="E154" s="60"/>
      <c r="F154" s="280">
        <v>54.5</v>
      </c>
      <c r="G154" s="57">
        <v>891</v>
      </c>
      <c r="H154" s="84">
        <f t="shared" si="105"/>
        <v>48559.5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6"/>
        <v>1162.1739130434783</v>
      </c>
      <c r="O154" s="47">
        <f t="shared" si="107"/>
        <v>55.341614906832298</v>
      </c>
      <c r="P154" s="48">
        <f t="shared" si="102"/>
        <v>0</v>
      </c>
      <c r="Q154" s="49">
        <f t="shared" si="103"/>
        <v>-13.229813664596271</v>
      </c>
      <c r="R154" s="683">
        <f t="shared" si="104"/>
        <v>0.80706521739130432</v>
      </c>
      <c r="S154" s="941"/>
      <c r="T154" s="258">
        <v>0.78124999999999989</v>
      </c>
      <c r="U154" s="63">
        <v>0.81319444444444433</v>
      </c>
      <c r="V154" s="693">
        <v>7</v>
      </c>
      <c r="W154" s="691">
        <f t="shared" si="108"/>
        <v>46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6"/>
        <v>-277.82608695652175</v>
      </c>
      <c r="AG154" s="125">
        <f t="shared" si="67"/>
        <v>0.80706521739130432</v>
      </c>
      <c r="AH154" s="929"/>
    </row>
    <row r="155" spans="1:34" s="215" customFormat="1" ht="19.2" customHeight="1">
      <c r="A155" s="939"/>
      <c r="B155" s="679">
        <v>0</v>
      </c>
      <c r="C155" s="218"/>
      <c r="D155" s="248"/>
      <c r="E155" s="60"/>
      <c r="F155" s="280" t="s">
        <v>106</v>
      </c>
      <c r="G155" s="57"/>
      <c r="H155" s="84">
        <f t="shared" si="105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683"/>
      <c r="S155" s="941"/>
      <c r="T155" s="258"/>
      <c r="U155" s="63"/>
      <c r="V155" s="693"/>
      <c r="W155" s="691">
        <f t="shared" si="108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6"/>
        <v>0</v>
      </c>
      <c r="AG155" s="125" t="e">
        <f t="shared" si="67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5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83"/>
      <c r="S156" s="941"/>
      <c r="T156" s="258"/>
      <c r="U156" s="63"/>
      <c r="V156" s="693"/>
      <c r="W156" s="262">
        <f t="shared" si="108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5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693"/>
      <c r="W157" s="262">
        <f t="shared" si="108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5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693"/>
      <c r="W158" s="262">
        <f t="shared" si="108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5"/>
        <v>0</v>
      </c>
      <c r="I159" s="257"/>
      <c r="J159" s="259"/>
      <c r="K159" s="179"/>
      <c r="L159" s="131"/>
      <c r="M159" s="689"/>
      <c r="N159" s="179"/>
      <c r="O159" s="221"/>
      <c r="P159" s="260"/>
      <c r="Q159" s="74"/>
      <c r="R159" s="129"/>
      <c r="S159" s="941"/>
      <c r="T159" s="258"/>
      <c r="U159" s="63"/>
      <c r="V159" s="693"/>
      <c r="W159" s="263">
        <f t="shared" si="108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1165</v>
      </c>
      <c r="D160" s="937" t="s">
        <v>1141</v>
      </c>
      <c r="E160" s="938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9">AVERAGE(M148:M159)</f>
        <v>11.285714285714286</v>
      </c>
      <c r="N160" s="266">
        <f t="shared" si="109"/>
        <v>1514.9304454915423</v>
      </c>
      <c r="O160" s="267">
        <f t="shared" si="109"/>
        <v>181.31474505094434</v>
      </c>
      <c r="P160" s="65">
        <f t="shared" ref="P160:P165" si="110">M160-J160</f>
        <v>0</v>
      </c>
      <c r="Q160" s="74">
        <f t="shared" ref="Q160:Q165" si="111">O160-L160</f>
        <v>-37.528792364021655</v>
      </c>
      <c r="R160" s="268">
        <f>O160/L160</f>
        <v>0.82851313405311833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1</v>
      </c>
      <c r="AE160" s="79">
        <f>SUM(AE148:AE159)</f>
        <v>0</v>
      </c>
      <c r="AF160" s="65">
        <f t="shared" si="66"/>
        <v>-319.35526879417193</v>
      </c>
      <c r="AG160" s="129">
        <f t="shared" si="67"/>
        <v>0.82589666031470377</v>
      </c>
      <c r="AH160" s="929"/>
    </row>
    <row r="161" spans="1:36" ht="19.2" customHeight="1">
      <c r="A161" s="926" t="s">
        <v>1166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3240.16</v>
      </c>
      <c r="H161" s="84">
        <f t="shared" ref="H161:H170" si="112">F161*G161</f>
        <v>97626.020799999998</v>
      </c>
      <c r="I161" s="67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13">G161/W161*60</f>
        <v>1185.4243902439025</v>
      </c>
      <c r="O161" s="86">
        <f t="shared" ref="O161:O165" si="114">N161/M161</f>
        <v>65.856910569105693</v>
      </c>
      <c r="P161" s="54">
        <f t="shared" si="110"/>
        <v>0</v>
      </c>
      <c r="Q161" s="88">
        <f t="shared" si="111"/>
        <v>-0.80975609756097811</v>
      </c>
      <c r="R161" s="680">
        <f t="shared" ref="R161:R165" si="115">O161/L161</f>
        <v>0.98785365853658536</v>
      </c>
      <c r="S161" s="927">
        <f>R173</f>
        <v>0.93981325500085622</v>
      </c>
      <c r="T161" s="89">
        <v>0.16666666666666666</v>
      </c>
      <c r="U161" s="89">
        <v>0.28055555555555556</v>
      </c>
      <c r="V161" s="679">
        <v>5</v>
      </c>
      <c r="W161" s="90">
        <f t="shared" ref="W161:W172" si="116">(U161-T161)*24*60</f>
        <v>164</v>
      </c>
      <c r="X161" s="96"/>
      <c r="Y161" s="96"/>
      <c r="Z161" s="54"/>
      <c r="AA161" s="54"/>
      <c r="AB161" s="928"/>
      <c r="AC161" s="928"/>
      <c r="AD161" s="679"/>
      <c r="AE161" s="679"/>
      <c r="AF161" s="54">
        <f t="shared" si="66"/>
        <v>-14.575609756097492</v>
      </c>
      <c r="AG161" s="680">
        <f t="shared" si="67"/>
        <v>0.98785365853658547</v>
      </c>
      <c r="AH161" s="927">
        <f>AG173</f>
        <v>0.9451153323705801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3281</v>
      </c>
      <c r="H162" s="84">
        <f t="shared" si="112"/>
        <v>112308.62999999999</v>
      </c>
      <c r="I162" s="67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3"/>
        <v>2187.3333333333335</v>
      </c>
      <c r="O162" s="86">
        <f t="shared" si="114"/>
        <v>168.25641025641028</v>
      </c>
      <c r="P162" s="54">
        <f t="shared" si="110"/>
        <v>0</v>
      </c>
      <c r="Q162" s="88">
        <f t="shared" si="111"/>
        <v>-4.8205128205127892</v>
      </c>
      <c r="R162" s="680">
        <f t="shared" si="115"/>
        <v>0.97214814814814832</v>
      </c>
      <c r="S162" s="927"/>
      <c r="T162" s="89">
        <v>0.2951388888888889</v>
      </c>
      <c r="U162" s="89">
        <v>0.3576388888888889</v>
      </c>
      <c r="V162" s="679">
        <v>21</v>
      </c>
      <c r="W162" s="90">
        <f t="shared" si="116"/>
        <v>90</v>
      </c>
      <c r="X162" s="96">
        <v>0.28472222222222221</v>
      </c>
      <c r="Y162" s="96">
        <v>0.2951388888888889</v>
      </c>
      <c r="Z162" s="54"/>
      <c r="AA162" s="54"/>
      <c r="AB162" s="928"/>
      <c r="AC162" s="928"/>
      <c r="AD162" s="679">
        <v>1</v>
      </c>
      <c r="AE162" s="679"/>
      <c r="AF162" s="54">
        <f t="shared" si="66"/>
        <v>-62.666666666666515</v>
      </c>
      <c r="AG162" s="680">
        <f t="shared" si="67"/>
        <v>0.97214814814814821</v>
      </c>
      <c r="AH162" s="927"/>
    </row>
    <row r="163" spans="1:36" ht="19.2" customHeight="1">
      <c r="A163" s="92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7128</v>
      </c>
      <c r="H163" s="84">
        <f t="shared" si="112"/>
        <v>259530.47999999998</v>
      </c>
      <c r="I163" s="67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13"/>
        <v>2416.2711864406779</v>
      </c>
      <c r="O163" s="86">
        <f t="shared" si="114"/>
        <v>241.62711864406779</v>
      </c>
      <c r="P163" s="54">
        <f t="shared" si="110"/>
        <v>0</v>
      </c>
      <c r="Q163" s="88">
        <f t="shared" si="111"/>
        <v>-35.272881355932185</v>
      </c>
      <c r="R163" s="680">
        <f t="shared" si="115"/>
        <v>0.87261509080558974</v>
      </c>
      <c r="S163" s="927"/>
      <c r="T163" s="89">
        <v>0.36249999999999999</v>
      </c>
      <c r="U163" s="89">
        <v>0.48541666666666666</v>
      </c>
      <c r="V163" s="679">
        <v>7</v>
      </c>
      <c r="W163" s="90">
        <f t="shared" si="116"/>
        <v>177</v>
      </c>
      <c r="X163" s="96"/>
      <c r="Y163" s="96"/>
      <c r="Z163" s="54"/>
      <c r="AA163" s="54"/>
      <c r="AB163" s="928"/>
      <c r="AC163" s="928"/>
      <c r="AD163" s="679">
        <v>1</v>
      </c>
      <c r="AE163" s="679"/>
      <c r="AF163" s="54">
        <f t="shared" si="66"/>
        <v>-352.72881355932213</v>
      </c>
      <c r="AG163" s="680">
        <f t="shared" si="67"/>
        <v>0.87261509080558974</v>
      </c>
      <c r="AH163" s="927"/>
    </row>
    <row r="164" spans="1:36" ht="19.2" customHeight="1">
      <c r="A164" s="926"/>
      <c r="B164" s="121" t="s">
        <v>104</v>
      </c>
      <c r="C164" s="121"/>
      <c r="D164" s="270" t="s">
        <v>87</v>
      </c>
      <c r="E164" s="270"/>
      <c r="F164" s="279">
        <v>34.229999999999997</v>
      </c>
      <c r="G164" s="57">
        <v>1000.8</v>
      </c>
      <c r="H164" s="84">
        <f t="shared" si="112"/>
        <v>34257.383999999998</v>
      </c>
      <c r="I164" s="679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13"/>
        <v>2144.5714285714239</v>
      </c>
      <c r="O164" s="86">
        <f t="shared" si="114"/>
        <v>164.96703296703259</v>
      </c>
      <c r="P164" s="54">
        <f t="shared" si="110"/>
        <v>0</v>
      </c>
      <c r="Q164" s="88">
        <f t="shared" si="111"/>
        <v>-8.1098901098904719</v>
      </c>
      <c r="R164" s="680">
        <f t="shared" si="115"/>
        <v>0.95314285714285507</v>
      </c>
      <c r="S164" s="927"/>
      <c r="T164" s="89">
        <v>0.52569444444444435</v>
      </c>
      <c r="U164" s="89">
        <v>0.54513888888888884</v>
      </c>
      <c r="V164" s="679">
        <v>5</v>
      </c>
      <c r="W164" s="90">
        <f t="shared" si="116"/>
        <v>28.00000000000006</v>
      </c>
      <c r="X164" s="96"/>
      <c r="Y164" s="96"/>
      <c r="Z164" s="54"/>
      <c r="AA164" s="54"/>
      <c r="AB164" s="928"/>
      <c r="AC164" s="928"/>
      <c r="AD164" s="679"/>
      <c r="AE164" s="679"/>
      <c r="AF164" s="54">
        <f>N164-K164</f>
        <v>-105.42857142857611</v>
      </c>
      <c r="AG164" s="680">
        <f>N164/K164</f>
        <v>0.95314285714285507</v>
      </c>
      <c r="AH164" s="927"/>
    </row>
    <row r="165" spans="1:36" ht="19.2" customHeight="1">
      <c r="A165" s="926"/>
      <c r="B165" s="121" t="s">
        <v>104</v>
      </c>
      <c r="C165" s="81"/>
      <c r="D165" s="82" t="s">
        <v>89</v>
      </c>
      <c r="E165" s="83"/>
      <c r="F165" s="276">
        <v>35.83</v>
      </c>
      <c r="G165" s="57">
        <v>2014</v>
      </c>
      <c r="H165" s="84">
        <f t="shared" si="112"/>
        <v>72161.62</v>
      </c>
      <c r="I165" s="679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13"/>
        <v>2197.0909090909104</v>
      </c>
      <c r="O165" s="86">
        <f t="shared" si="114"/>
        <v>199.73553719008277</v>
      </c>
      <c r="P165" s="54">
        <f t="shared" si="110"/>
        <v>0</v>
      </c>
      <c r="Q165" s="88">
        <f t="shared" si="111"/>
        <v>-4.8099173553717662</v>
      </c>
      <c r="R165" s="680">
        <f t="shared" si="115"/>
        <v>0.97648484848484918</v>
      </c>
      <c r="S165" s="927"/>
      <c r="T165" s="89">
        <v>0.54999999999999993</v>
      </c>
      <c r="U165" s="89">
        <v>0.58819444444444435</v>
      </c>
      <c r="V165" s="679">
        <v>7</v>
      </c>
      <c r="W165" s="90">
        <f t="shared" si="116"/>
        <v>54.999999999999964</v>
      </c>
      <c r="X165" s="96"/>
      <c r="Y165" s="96"/>
      <c r="Z165" s="54"/>
      <c r="AA165" s="54"/>
      <c r="AB165" s="928"/>
      <c r="AC165" s="928"/>
      <c r="AD165" s="679"/>
      <c r="AE165" s="679"/>
      <c r="AF165" s="54">
        <f>N165-K165</f>
        <v>-52.909090909089628</v>
      </c>
      <c r="AG165" s="680">
        <f>N165/K165</f>
        <v>0.97648484848484907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2"/>
        <v>0</v>
      </c>
      <c r="I166" s="679"/>
      <c r="J166" s="87"/>
      <c r="K166" s="57"/>
      <c r="L166" s="86"/>
      <c r="M166" s="87"/>
      <c r="N166" s="57"/>
      <c r="O166" s="86"/>
      <c r="P166" s="54"/>
      <c r="Q166" s="88"/>
      <c r="R166" s="680"/>
      <c r="S166" s="927"/>
      <c r="T166" s="89"/>
      <c r="U166" s="89"/>
      <c r="V166" s="679"/>
      <c r="W166" s="90">
        <f t="shared" si="116"/>
        <v>0</v>
      </c>
      <c r="X166" s="96"/>
      <c r="Y166" s="96"/>
      <c r="Z166" s="54"/>
      <c r="AA166" s="54"/>
      <c r="AB166" s="928"/>
      <c r="AC166" s="928"/>
      <c r="AD166" s="679"/>
      <c r="AE166" s="679"/>
      <c r="AF166" s="54">
        <f>N166-K166</f>
        <v>0</v>
      </c>
      <c r="AG166" s="68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2"/>
        <v>0</v>
      </c>
      <c r="I167" s="679"/>
      <c r="J167" s="87"/>
      <c r="K167" s="57"/>
      <c r="L167" s="86"/>
      <c r="M167" s="87"/>
      <c r="N167" s="57"/>
      <c r="O167" s="86"/>
      <c r="P167" s="54"/>
      <c r="Q167" s="88"/>
      <c r="R167" s="680"/>
      <c r="S167" s="927"/>
      <c r="T167" s="89"/>
      <c r="U167" s="89"/>
      <c r="V167" s="679" t="s">
        <v>15</v>
      </c>
      <c r="W167" s="90">
        <f t="shared" si="116"/>
        <v>0</v>
      </c>
      <c r="X167" s="96"/>
      <c r="Y167" s="96"/>
      <c r="Z167" s="54"/>
      <c r="AA167" s="54"/>
      <c r="AB167" s="928"/>
      <c r="AC167" s="928"/>
      <c r="AD167" s="679"/>
      <c r="AE167" s="679"/>
      <c r="AF167" s="54">
        <f t="shared" si="66"/>
        <v>0</v>
      </c>
      <c r="AG167" s="680" t="e">
        <f t="shared" si="67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2"/>
        <v>0</v>
      </c>
      <c r="I168" s="679"/>
      <c r="J168" s="87"/>
      <c r="K168" s="57"/>
      <c r="L168" s="86"/>
      <c r="M168" s="87"/>
      <c r="N168" s="57"/>
      <c r="O168" s="86"/>
      <c r="P168" s="54"/>
      <c r="Q168" s="88"/>
      <c r="R168" s="680"/>
      <c r="S168" s="927"/>
      <c r="T168" s="89"/>
      <c r="U168" s="89"/>
      <c r="V168" s="679"/>
      <c r="W168" s="90">
        <f t="shared" si="116"/>
        <v>0</v>
      </c>
      <c r="X168" s="96"/>
      <c r="Y168" s="96"/>
      <c r="Z168" s="54"/>
      <c r="AA168" s="54"/>
      <c r="AB168" s="928"/>
      <c r="AC168" s="928"/>
      <c r="AD168" s="679"/>
      <c r="AE168" s="679"/>
      <c r="AF168" s="54">
        <f t="shared" si="66"/>
        <v>0</v>
      </c>
      <c r="AG168" s="680" t="e">
        <f t="shared" si="67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2"/>
        <v>0</v>
      </c>
      <c r="I169" s="679"/>
      <c r="J169" s="87"/>
      <c r="K169" s="57"/>
      <c r="L169" s="86"/>
      <c r="M169" s="87"/>
      <c r="N169" s="57"/>
      <c r="O169" s="86"/>
      <c r="P169" s="54"/>
      <c r="Q169" s="88"/>
      <c r="R169" s="680"/>
      <c r="S169" s="927"/>
      <c r="T169" s="89"/>
      <c r="U169" s="89"/>
      <c r="V169" s="679"/>
      <c r="W169" s="90">
        <f t="shared" si="116"/>
        <v>0</v>
      </c>
      <c r="X169" s="96"/>
      <c r="Y169" s="96"/>
      <c r="Z169" s="54"/>
      <c r="AA169" s="54"/>
      <c r="AB169" s="928"/>
      <c r="AC169" s="928"/>
      <c r="AD169" s="679"/>
      <c r="AE169" s="679"/>
      <c r="AF169" s="54">
        <f t="shared" si="66"/>
        <v>0</v>
      </c>
      <c r="AG169" s="680" t="e">
        <f t="shared" si="67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2"/>
        <v>0</v>
      </c>
      <c r="I170" s="679"/>
      <c r="J170" s="87"/>
      <c r="K170" s="57"/>
      <c r="L170" s="86"/>
      <c r="M170" s="87"/>
      <c r="N170" s="57"/>
      <c r="O170" s="86"/>
      <c r="P170" s="54"/>
      <c r="Q170" s="88"/>
      <c r="R170" s="680"/>
      <c r="S170" s="927"/>
      <c r="T170" s="89"/>
      <c r="U170" s="89"/>
      <c r="V170" s="679"/>
      <c r="W170" s="90">
        <f t="shared" si="116"/>
        <v>0</v>
      </c>
      <c r="X170" s="96"/>
      <c r="Y170" s="96"/>
      <c r="Z170" s="54"/>
      <c r="AA170" s="54"/>
      <c r="AB170" s="928"/>
      <c r="AC170" s="928"/>
      <c r="AD170" s="679"/>
      <c r="AE170" s="679"/>
      <c r="AF170" s="54">
        <f t="shared" si="66"/>
        <v>0</v>
      </c>
      <c r="AG170" s="680" t="e">
        <f t="shared" si="67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5"/>
        <v>0</v>
      </c>
      <c r="I171" s="679"/>
      <c r="J171" s="87"/>
      <c r="K171" s="57"/>
      <c r="L171" s="86"/>
      <c r="M171" s="87"/>
      <c r="N171" s="57"/>
      <c r="O171" s="86"/>
      <c r="P171" s="54"/>
      <c r="Q171" s="88"/>
      <c r="R171" s="680"/>
      <c r="S171" s="927"/>
      <c r="T171" s="89"/>
      <c r="U171" s="89"/>
      <c r="V171" s="679"/>
      <c r="W171" s="90">
        <f t="shared" si="116"/>
        <v>0</v>
      </c>
      <c r="X171" s="96"/>
      <c r="Y171" s="96"/>
      <c r="Z171" s="54"/>
      <c r="AA171" s="54"/>
      <c r="AB171" s="928"/>
      <c r="AC171" s="928"/>
      <c r="AD171" s="679"/>
      <c r="AE171" s="679"/>
      <c r="AF171" s="54"/>
      <c r="AG171" s="68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5"/>
        <v>0</v>
      </c>
      <c r="I172" s="679"/>
      <c r="J172" s="87"/>
      <c r="K172" s="57"/>
      <c r="L172" s="86"/>
      <c r="M172" s="87"/>
      <c r="N172" s="57"/>
      <c r="O172" s="86"/>
      <c r="P172" s="54"/>
      <c r="Q172" s="88"/>
      <c r="R172" s="680"/>
      <c r="S172" s="927"/>
      <c r="T172" s="89"/>
      <c r="U172" s="89"/>
      <c r="V172" s="679"/>
      <c r="W172" s="90">
        <f t="shared" si="116"/>
        <v>0</v>
      </c>
      <c r="X172" s="96"/>
      <c r="Y172" s="96"/>
      <c r="Z172" s="54"/>
      <c r="AA172" s="54"/>
      <c r="AB172" s="928"/>
      <c r="AC172" s="928"/>
      <c r="AD172" s="679"/>
      <c r="AE172" s="679"/>
      <c r="AF172" s="54"/>
      <c r="AG172" s="680"/>
      <c r="AH172" s="927"/>
    </row>
    <row r="173" spans="1:36" ht="19.2" customHeight="1">
      <c r="A173" s="926"/>
      <c r="B173" s="121">
        <v>0</v>
      </c>
      <c r="C173" s="100" t="s">
        <v>1167</v>
      </c>
      <c r="D173" s="924" t="s">
        <v>1142</v>
      </c>
      <c r="E173" s="924"/>
      <c r="F173" s="27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7">AVERAGE(M161:M172)</f>
        <v>13</v>
      </c>
      <c r="N173" s="101">
        <f t="shared" si="117"/>
        <v>2026.1382495360497</v>
      </c>
      <c r="O173" s="104">
        <f t="shared" si="117"/>
        <v>168.08860192533984</v>
      </c>
      <c r="P173" s="54">
        <f>M173-J173</f>
        <v>0</v>
      </c>
      <c r="Q173" s="88">
        <f>O173-L173</f>
        <v>-10.764591547853627</v>
      </c>
      <c r="R173" s="105">
        <f>O173/L173</f>
        <v>0.93981325500085622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2</v>
      </c>
      <c r="AE173" s="107">
        <f>SUM(AE161:AE172)</f>
        <v>0</v>
      </c>
      <c r="AF173" s="54">
        <f t="shared" si="66"/>
        <v>-117.66175046395051</v>
      </c>
      <c r="AG173" s="680">
        <f t="shared" si="67"/>
        <v>0.9451153323705801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1168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1169</v>
      </c>
    </row>
    <row r="186" spans="23:36">
      <c r="W186" s="33"/>
      <c r="AJ186" s="272" t="s">
        <v>1170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1237</v>
      </c>
      <c r="E3" s="860"/>
      <c r="F3" s="849" t="s">
        <v>2</v>
      </c>
      <c r="G3" s="810"/>
      <c r="H3" s="861">
        <v>236298.57</v>
      </c>
      <c r="I3" s="862"/>
      <c r="J3" s="849" t="s">
        <v>3</v>
      </c>
      <c r="K3" s="810"/>
      <c r="L3" s="854">
        <v>7719936.3200813495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361.62424300047263</v>
      </c>
      <c r="G6" s="851"/>
      <c r="H6" s="829">
        <f>AVERAGE(D13:P13,Q13)</f>
        <v>146.36493592928036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10</v>
      </c>
      <c r="Q6" s="818">
        <v>9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335.43489578114105</v>
      </c>
      <c r="G7" s="822"/>
      <c r="H7" s="823">
        <f>AVERAGE(D14:P14,Q14)</f>
        <v>130.73775725149252</v>
      </c>
      <c r="I7" s="824"/>
      <c r="J7" s="823">
        <f>AVERAGE(D31:E31,G31:H31)</f>
        <v>711.18740451095925</v>
      </c>
      <c r="K7" s="824"/>
      <c r="L7" s="825">
        <f>AVERAGE(K31:M31)</f>
        <v>789.68486394640968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0.90090198595553705</v>
      </c>
      <c r="G8" s="828"/>
      <c r="H8" s="827">
        <f>AVERAGE(D15:O15,P15:Q15)</f>
        <v>0.89023128586632916</v>
      </c>
      <c r="I8" s="828"/>
      <c r="J8" s="827">
        <f>AVERAGE(D32:E32,G32:H32)</f>
        <v>0.95585520577907479</v>
      </c>
      <c r="K8" s="828"/>
      <c r="L8" s="827">
        <f>AVERAGE(K32:M32)</f>
        <v>0.87742762660712181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142.13173374613004</v>
      </c>
      <c r="E13" s="19">
        <v>121.62194702442379</v>
      </c>
      <c r="F13" s="19">
        <v>166.27054514604271</v>
      </c>
      <c r="G13" s="19">
        <v>314.46258503401361</v>
      </c>
      <c r="H13" s="19">
        <v>228.57142857142858</v>
      </c>
      <c r="I13" s="19">
        <v>85.760190918472645</v>
      </c>
      <c r="J13" s="19">
        <v>100.21929824561403</v>
      </c>
      <c r="K13" s="19">
        <v>78.494395711500971</v>
      </c>
      <c r="L13" s="19">
        <v>83.416086171310639</v>
      </c>
      <c r="M13" s="19">
        <v>82.297990346235963</v>
      </c>
      <c r="N13" s="19">
        <v>88.025958482808335</v>
      </c>
      <c r="O13" s="19">
        <v>227.53968253968253</v>
      </c>
      <c r="P13" s="19">
        <v>180.29726107226105</v>
      </c>
      <c r="Q13" s="21">
        <v>150</v>
      </c>
    </row>
    <row r="14" spans="2:17" ht="39.9" customHeight="1">
      <c r="B14" s="802"/>
      <c r="C14" s="14" t="s">
        <v>133</v>
      </c>
      <c r="D14" s="19">
        <v>131.83866418399174</v>
      </c>
      <c r="E14" s="19">
        <v>99.086309766237335</v>
      </c>
      <c r="F14" s="19">
        <v>142.40962996617299</v>
      </c>
      <c r="G14" s="19">
        <v>282.71071513723211</v>
      </c>
      <c r="H14" s="19">
        <v>217.49849151570092</v>
      </c>
      <c r="I14" s="19">
        <v>75.455333807495819</v>
      </c>
      <c r="J14" s="19">
        <v>88.71139572287062</v>
      </c>
      <c r="K14" s="19">
        <v>68.440121087089082</v>
      </c>
      <c r="L14" s="19">
        <v>73.798207553357003</v>
      </c>
      <c r="M14" s="19">
        <v>73.590931195201492</v>
      </c>
      <c r="N14" s="19">
        <v>77.625496347220576</v>
      </c>
      <c r="O14" s="19">
        <v>186.1746012246017</v>
      </c>
      <c r="P14" s="19">
        <v>168.35178093680145</v>
      </c>
      <c r="Q14" s="9">
        <v>144.63692307692293</v>
      </c>
    </row>
    <row r="15" spans="2:17" ht="39.9" customHeight="1">
      <c r="B15" s="803"/>
      <c r="C15" s="290" t="s">
        <v>134</v>
      </c>
      <c r="D15" s="10">
        <f t="shared" ref="D15:Q15" si="0">D14/D13</f>
        <v>0.92758077812148998</v>
      </c>
      <c r="E15" s="10">
        <f t="shared" si="0"/>
        <v>0.81470747830027002</v>
      </c>
      <c r="F15" s="10">
        <f t="shared" si="0"/>
        <v>0.85649343268279032</v>
      </c>
      <c r="G15" s="10">
        <f t="shared" si="0"/>
        <v>0.89902814704220824</v>
      </c>
      <c r="H15" s="10">
        <f t="shared" si="0"/>
        <v>0.95155590038119142</v>
      </c>
      <c r="I15" s="10">
        <f t="shared" si="0"/>
        <v>0.87984101946819282</v>
      </c>
      <c r="J15" s="10">
        <f t="shared" si="0"/>
        <v>0.88517278883214456</v>
      </c>
      <c r="K15" s="10">
        <f t="shared" si="0"/>
        <v>0.87191092391658809</v>
      </c>
      <c r="L15" s="10">
        <f t="shared" si="0"/>
        <v>0.88469995345740016</v>
      </c>
      <c r="M15" s="10">
        <f t="shared" si="0"/>
        <v>0.8942008290311465</v>
      </c>
      <c r="N15" s="10">
        <f t="shared" si="0"/>
        <v>0.88184778314434376</v>
      </c>
      <c r="O15" s="10">
        <f t="shared" si="0"/>
        <v>0.81820717664108178</v>
      </c>
      <c r="P15" s="292">
        <f t="shared" si="0"/>
        <v>0.93374563726360771</v>
      </c>
      <c r="Q15" s="11">
        <f t="shared" si="0"/>
        <v>0.96424615384615286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23" ht="22.8" customHeight="1">
      <c r="B17" s="805"/>
      <c r="C17" s="290" t="s">
        <v>36</v>
      </c>
      <c r="D17" s="12">
        <v>0.66319444444444431</v>
      </c>
      <c r="E17" s="12">
        <v>0.51944444444444438</v>
      </c>
      <c r="F17" s="12">
        <v>0.52499999999999991</v>
      </c>
      <c r="G17" s="12">
        <v>0.64583333333333326</v>
      </c>
      <c r="H17" s="12">
        <v>0.64166666666666661</v>
      </c>
      <c r="I17" s="12">
        <v>0.65624999999999989</v>
      </c>
      <c r="J17" s="12">
        <v>0.70138888888888884</v>
      </c>
      <c r="K17" s="12">
        <v>0.72916666666666663</v>
      </c>
      <c r="L17" s="12">
        <v>0.93958333333333321</v>
      </c>
      <c r="M17" s="12">
        <v>0.9444444444444442</v>
      </c>
      <c r="N17" s="12">
        <v>0.97152777777777777</v>
      </c>
      <c r="O17" s="22">
        <v>0.81666666666666654</v>
      </c>
      <c r="P17" s="12">
        <v>0.57361111111111107</v>
      </c>
      <c r="Q17" s="293">
        <v>0.55902777777777779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>
        <v>1</v>
      </c>
      <c r="H20" s="295" t="s">
        <v>15</v>
      </c>
      <c r="I20" s="295">
        <v>1</v>
      </c>
      <c r="J20" s="295">
        <v>1</v>
      </c>
      <c r="K20" s="295">
        <v>1</v>
      </c>
      <c r="L20" s="295">
        <v>1</v>
      </c>
      <c r="M20" s="295" t="s">
        <v>15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>
        <v>1</v>
      </c>
      <c r="F21" s="295" t="s">
        <v>15</v>
      </c>
      <c r="G21" s="295">
        <v>1</v>
      </c>
      <c r="H21" s="295" t="s">
        <v>15</v>
      </c>
      <c r="I21" s="295" t="s">
        <v>15</v>
      </c>
      <c r="J21" s="295" t="s">
        <v>15</v>
      </c>
      <c r="K21" s="295">
        <v>1</v>
      </c>
      <c r="L21" s="295">
        <v>1</v>
      </c>
      <c r="M21" s="295">
        <v>2</v>
      </c>
      <c r="N21" s="295">
        <v>1</v>
      </c>
      <c r="O21" s="295">
        <v>1</v>
      </c>
      <c r="P21" s="295">
        <v>1</v>
      </c>
      <c r="Q21" s="296"/>
    </row>
    <row r="22" spans="2:23" ht="22.8" customHeight="1">
      <c r="B22" s="787" t="s">
        <v>140</v>
      </c>
      <c r="C22" s="810"/>
      <c r="D22" s="297">
        <v>18.571428571428573</v>
      </c>
      <c r="E22" s="297">
        <v>15.833333333333334</v>
      </c>
      <c r="F22" s="297">
        <v>13.857142857142858</v>
      </c>
      <c r="G22" s="297">
        <v>6</v>
      </c>
      <c r="H22" s="297">
        <v>6.6</v>
      </c>
      <c r="I22" s="297">
        <v>17.5</v>
      </c>
      <c r="J22" s="297">
        <v>17.833333333333332</v>
      </c>
      <c r="K22" s="297">
        <v>18.833333333333332</v>
      </c>
      <c r="L22" s="297">
        <v>17.125</v>
      </c>
      <c r="M22" s="297">
        <v>18.444444444444443</v>
      </c>
      <c r="N22" s="297">
        <v>17.333333333333332</v>
      </c>
      <c r="O22" s="297">
        <v>11.166666666666666</v>
      </c>
      <c r="P22" s="297">
        <v>13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66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66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168.69076923076923</v>
      </c>
      <c r="E31" s="8">
        <v>824.13419652300468</v>
      </c>
      <c r="F31" s="8">
        <v>0</v>
      </c>
      <c r="G31" s="8">
        <v>914.22128851540413</v>
      </c>
      <c r="H31" s="306">
        <v>937.70336377465901</v>
      </c>
      <c r="I31" s="305">
        <v>0</v>
      </c>
      <c r="J31" s="8">
        <v>0</v>
      </c>
      <c r="K31" s="8">
        <v>607.69523809523605</v>
      </c>
      <c r="L31" s="8">
        <v>876.12499998941098</v>
      </c>
      <c r="M31" s="306">
        <v>885.234353754582</v>
      </c>
      <c r="N31" s="289"/>
      <c r="O31" s="289"/>
      <c r="P31" s="289"/>
      <c r="Q31" s="289"/>
    </row>
    <row r="32" spans="2:23" ht="39.9" customHeight="1">
      <c r="B32" s="803"/>
      <c r="C32" s="668" t="s">
        <v>134</v>
      </c>
      <c r="D32" s="307">
        <f t="shared" ref="D32:M32" si="1">D31/D30</f>
        <v>0.76677622377622379</v>
      </c>
      <c r="E32" s="10">
        <f t="shared" si="1"/>
        <v>0.99895054124000571</v>
      </c>
      <c r="F32" s="10">
        <f t="shared" si="1"/>
        <v>0</v>
      </c>
      <c r="G32" s="10">
        <f t="shared" si="1"/>
        <v>1.0158014316837825</v>
      </c>
      <c r="H32" s="10">
        <f t="shared" si="1"/>
        <v>1.0418926264162878</v>
      </c>
      <c r="I32" s="305">
        <f t="shared" si="1"/>
        <v>0</v>
      </c>
      <c r="J32" s="10">
        <f t="shared" si="1"/>
        <v>0</v>
      </c>
      <c r="K32" s="10">
        <f t="shared" si="1"/>
        <v>0.67521693121692894</v>
      </c>
      <c r="L32" s="10">
        <f t="shared" si="1"/>
        <v>0.97347222221045659</v>
      </c>
      <c r="M32" s="11">
        <f t="shared" si="1"/>
        <v>0.98359372639398002</v>
      </c>
      <c r="N32" s="289"/>
      <c r="O32" s="289"/>
      <c r="P32" s="289"/>
      <c r="Q32" s="289"/>
    </row>
    <row r="33" spans="2:17" ht="25.8" customHeight="1">
      <c r="B33" s="804" t="s">
        <v>135</v>
      </c>
      <c r="C33" s="668" t="s">
        <v>136</v>
      </c>
      <c r="D33" s="308">
        <v>0.17013888888888887</v>
      </c>
      <c r="E33" s="12">
        <v>0.18055555555555555</v>
      </c>
      <c r="F33" s="12">
        <v>0</v>
      </c>
      <c r="G33" s="12">
        <v>2819.9999999999723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805"/>
      <c r="C34" s="668" t="s">
        <v>36</v>
      </c>
      <c r="D34" s="308">
        <v>0.37152777777777773</v>
      </c>
      <c r="E34" s="12">
        <v>0.37847222222222227</v>
      </c>
      <c r="F34" s="12">
        <v>0</v>
      </c>
      <c r="G34" s="12">
        <v>1066.9999999999952</v>
      </c>
      <c r="H34" s="293">
        <v>0.48680555555555555</v>
      </c>
      <c r="I34" s="23">
        <v>0</v>
      </c>
      <c r="J34" s="12">
        <v>0</v>
      </c>
      <c r="K34" s="12">
        <v>0.80902777777777779</v>
      </c>
      <c r="L34" s="12">
        <v>46247.027777777781</v>
      </c>
      <c r="M34" s="13">
        <v>46247.019444444442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10" sqref="K10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1178</v>
      </c>
      <c r="B1" s="347"/>
      <c r="C1" s="348"/>
      <c r="D1" s="349" t="s">
        <v>1101</v>
      </c>
      <c r="E1" s="350">
        <f>SUM(G5:G124)</f>
        <v>76715</v>
      </c>
      <c r="F1" s="351" t="s">
        <v>3</v>
      </c>
      <c r="G1" s="352">
        <f>SUM(H5:H124)</f>
        <v>1387599.495844156</v>
      </c>
      <c r="H1" s="353" t="s">
        <v>1179</v>
      </c>
      <c r="I1" s="354">
        <f>+J16+J64+J24+J38+J51+J81+J100+J91+J57+J124+J111</f>
        <v>43.473809523809521</v>
      </c>
      <c r="J1" s="863" t="s">
        <v>1180</v>
      </c>
      <c r="K1" s="864"/>
      <c r="L1" s="865"/>
      <c r="M1" s="863" t="s">
        <v>1104</v>
      </c>
      <c r="N1" s="864"/>
      <c r="O1" s="864"/>
      <c r="P1" s="864"/>
      <c r="Q1" s="864"/>
      <c r="R1" s="865"/>
    </row>
    <row r="2" spans="1:18" ht="26.25" customHeight="1" thickBot="1">
      <c r="A2" s="869" t="s">
        <v>1233</v>
      </c>
      <c r="B2" s="870"/>
      <c r="C2" s="356"/>
      <c r="D2" s="670" t="s">
        <v>1112</v>
      </c>
      <c r="E2" s="358">
        <f>AVERAGE(L16,L24,L38,L51,L100,L111,L91)</f>
        <v>524.25642538306874</v>
      </c>
      <c r="F2" s="359" t="s">
        <v>40</v>
      </c>
      <c r="G2" s="360">
        <f>G1/E1</f>
        <v>18.087720730550167</v>
      </c>
      <c r="H2" s="361" t="s">
        <v>1181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1114</v>
      </c>
      <c r="B3" s="873" t="s">
        <v>1182</v>
      </c>
      <c r="C3" s="672"/>
      <c r="D3" s="874" t="s">
        <v>1116</v>
      </c>
      <c r="E3" s="874"/>
      <c r="F3" s="875" t="s">
        <v>43</v>
      </c>
      <c r="G3" s="876" t="s">
        <v>1183</v>
      </c>
      <c r="H3" s="877" t="s">
        <v>1184</v>
      </c>
      <c r="I3" s="878" t="s">
        <v>1118</v>
      </c>
      <c r="J3" s="880" t="s">
        <v>1122</v>
      </c>
      <c r="K3" s="888" t="s">
        <v>1120</v>
      </c>
      <c r="L3" s="890" t="s">
        <v>1112</v>
      </c>
      <c r="M3" s="881" t="s">
        <v>48</v>
      </c>
      <c r="N3" s="881"/>
      <c r="O3" s="880" t="s">
        <v>273</v>
      </c>
      <c r="P3" s="883" t="s">
        <v>1126</v>
      </c>
      <c r="Q3" s="880" t="s">
        <v>1128</v>
      </c>
      <c r="R3" s="880"/>
    </row>
    <row r="4" spans="1:18" ht="15.75" customHeight="1">
      <c r="A4" s="872"/>
      <c r="B4" s="873"/>
      <c r="C4" s="672"/>
      <c r="D4" s="874"/>
      <c r="E4" s="874"/>
      <c r="F4" s="875"/>
      <c r="G4" s="876"/>
      <c r="H4" s="877"/>
      <c r="I4" s="879"/>
      <c r="J4" s="882"/>
      <c r="K4" s="889"/>
      <c r="L4" s="891"/>
      <c r="M4" s="676" t="s">
        <v>50</v>
      </c>
      <c r="N4" s="676" t="s">
        <v>51</v>
      </c>
      <c r="O4" s="882"/>
      <c r="P4" s="884"/>
      <c r="Q4" s="365" t="s">
        <v>1133</v>
      </c>
      <c r="R4" s="365" t="s">
        <v>1185</v>
      </c>
    </row>
    <row r="5" spans="1:18">
      <c r="A5" s="892" t="s">
        <v>1186</v>
      </c>
      <c r="B5" s="366" t="s">
        <v>368</v>
      </c>
      <c r="C5" s="366"/>
      <c r="D5" s="367" t="s">
        <v>279</v>
      </c>
      <c r="E5" s="368"/>
      <c r="F5" s="369">
        <v>25.64</v>
      </c>
      <c r="G5" s="672">
        <v>676</v>
      </c>
      <c r="H5" s="370">
        <f>F5*G5</f>
        <v>17332.64</v>
      </c>
      <c r="I5" s="674"/>
      <c r="J5" s="372">
        <v>10</v>
      </c>
      <c r="K5" s="373">
        <f t="shared" ref="K5:K8" si="0">G5/P5*60</f>
        <v>1622.3999999999955</v>
      </c>
      <c r="L5" s="374">
        <f t="shared" ref="L5:L8" si="1">K5/J5</f>
        <v>162.23999999999955</v>
      </c>
      <c r="M5" s="375">
        <v>0.41319444444444442</v>
      </c>
      <c r="N5" s="375">
        <v>0.43055555555555558</v>
      </c>
      <c r="O5" s="365">
        <v>5</v>
      </c>
      <c r="P5" s="677">
        <f t="shared" ref="P5:P8" si="2">(N5-M5)*24*60</f>
        <v>25.000000000000071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672">
        <v>2100</v>
      </c>
      <c r="H6" s="370">
        <f t="shared" ref="H6:H15" si="3">F6*G6</f>
        <v>62685</v>
      </c>
      <c r="I6" s="674"/>
      <c r="J6" s="372">
        <v>13</v>
      </c>
      <c r="K6" s="373">
        <f t="shared" si="0"/>
        <v>1799.9999999999982</v>
      </c>
      <c r="L6" s="374">
        <f t="shared" si="1"/>
        <v>138.46153846153831</v>
      </c>
      <c r="M6" s="375">
        <v>0.43402777777777773</v>
      </c>
      <c r="N6" s="375">
        <v>0.4826388888888889</v>
      </c>
      <c r="O6" s="365">
        <v>5</v>
      </c>
      <c r="P6" s="677">
        <f t="shared" si="2"/>
        <v>70.000000000000071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672">
        <v>1869</v>
      </c>
      <c r="H7" s="370">
        <f t="shared" si="3"/>
        <v>55172.88</v>
      </c>
      <c r="I7" s="674"/>
      <c r="J7" s="372">
        <v>13</v>
      </c>
      <c r="K7" s="373">
        <f t="shared" si="0"/>
        <v>1868.9999999999991</v>
      </c>
      <c r="L7" s="374">
        <f t="shared" si="1"/>
        <v>143.76923076923069</v>
      </c>
      <c r="M7" s="375">
        <v>0.4861111111111111</v>
      </c>
      <c r="N7" s="375">
        <v>0.52777777777777779</v>
      </c>
      <c r="O7" s="365">
        <v>5</v>
      </c>
      <c r="P7" s="677">
        <f t="shared" si="2"/>
        <v>60.000000000000028</v>
      </c>
      <c r="Q7" s="377"/>
      <c r="R7" s="377"/>
    </row>
    <row r="8" spans="1:18">
      <c r="A8" s="892"/>
      <c r="B8" s="366" t="s">
        <v>104</v>
      </c>
      <c r="C8" s="366"/>
      <c r="D8" s="367" t="s">
        <v>1187</v>
      </c>
      <c r="E8" s="368"/>
      <c r="F8" s="369">
        <v>30</v>
      </c>
      <c r="G8" s="672">
        <v>1162</v>
      </c>
      <c r="H8" s="370">
        <f t="shared" si="3"/>
        <v>34860</v>
      </c>
      <c r="I8" s="674"/>
      <c r="J8" s="372">
        <v>13</v>
      </c>
      <c r="K8" s="373">
        <f t="shared" si="0"/>
        <v>1742.9999999999993</v>
      </c>
      <c r="L8" s="374">
        <f t="shared" si="1"/>
        <v>134.07692307692304</v>
      </c>
      <c r="M8" s="375">
        <v>0.53125</v>
      </c>
      <c r="N8" s="375">
        <v>0.55902777777777779</v>
      </c>
      <c r="O8" s="365">
        <v>5</v>
      </c>
      <c r="P8" s="677">
        <f t="shared" si="2"/>
        <v>40.000000000000014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74"/>
      <c r="J9" s="372"/>
      <c r="K9" s="373"/>
      <c r="L9" s="374"/>
      <c r="M9" s="375"/>
      <c r="N9" s="375"/>
      <c r="O9" s="365"/>
      <c r="P9" s="677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74"/>
      <c r="J10" s="372"/>
      <c r="K10" s="373"/>
      <c r="L10" s="374"/>
      <c r="M10" s="375"/>
      <c r="N10" s="375"/>
      <c r="O10" s="365"/>
      <c r="P10" s="677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74"/>
      <c r="J11" s="372"/>
      <c r="K11" s="373"/>
      <c r="L11" s="374"/>
      <c r="M11" s="375"/>
      <c r="N11" s="375"/>
      <c r="O11" s="365"/>
      <c r="P11" s="677"/>
      <c r="Q11" s="377"/>
      <c r="R11" s="377"/>
    </row>
    <row r="12" spans="1:18">
      <c r="A12" s="893"/>
      <c r="B12" s="366">
        <v>0</v>
      </c>
      <c r="C12" s="673"/>
      <c r="D12" s="367"/>
      <c r="E12" s="368"/>
      <c r="F12" s="369" t="s">
        <v>106</v>
      </c>
      <c r="G12" s="671"/>
      <c r="H12" s="370">
        <f t="shared" si="3"/>
        <v>0</v>
      </c>
      <c r="I12" s="674"/>
      <c r="J12" s="372"/>
      <c r="K12" s="373"/>
      <c r="L12" s="374"/>
      <c r="M12" s="375"/>
      <c r="N12" s="375"/>
      <c r="O12" s="365"/>
      <c r="P12" s="677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74"/>
      <c r="J13" s="372"/>
      <c r="K13" s="373"/>
      <c r="L13" s="374"/>
      <c r="M13" s="375"/>
      <c r="N13" s="375"/>
      <c r="O13" s="365"/>
      <c r="P13" s="677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74"/>
      <c r="J14" s="372"/>
      <c r="K14" s="373"/>
      <c r="L14" s="374"/>
      <c r="M14" s="375"/>
      <c r="N14" s="375"/>
      <c r="O14" s="365"/>
      <c r="P14" s="677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74"/>
      <c r="J15" s="372"/>
      <c r="K15" s="373"/>
      <c r="L15" s="374"/>
      <c r="M15" s="375"/>
      <c r="N15" s="375"/>
      <c r="O15" s="365"/>
      <c r="P15" s="677"/>
      <c r="Q15" s="365"/>
      <c r="R15" s="365"/>
    </row>
    <row r="16" spans="1:18" ht="15.75" customHeight="1">
      <c r="A16" s="894"/>
      <c r="B16" s="366">
        <v>0</v>
      </c>
      <c r="C16" s="383" t="s">
        <v>1234</v>
      </c>
      <c r="D16" s="895" t="s">
        <v>1141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1758.5999999999979</v>
      </c>
      <c r="L16" s="389">
        <f>AVERAGE(L5:L15)</f>
        <v>144.63692307692293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1188</v>
      </c>
      <c r="B17" s="366">
        <v>0</v>
      </c>
      <c r="C17" s="673"/>
      <c r="D17" s="367" t="s">
        <v>1189</v>
      </c>
      <c r="E17" s="367"/>
      <c r="F17" s="369" t="s">
        <v>106</v>
      </c>
      <c r="G17" s="672">
        <v>1162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1742.9999999999993</v>
      </c>
      <c r="L17" s="374">
        <f>K17/J17</f>
        <v>174.29999999999993</v>
      </c>
      <c r="M17" s="375">
        <v>0.17013888888888887</v>
      </c>
      <c r="N17" s="375">
        <v>0.19791666666666666</v>
      </c>
      <c r="O17" s="365">
        <v>5</v>
      </c>
      <c r="P17" s="677">
        <f>(N17-M17)*24*60</f>
        <v>40.000000000000014</v>
      </c>
      <c r="Q17" s="365"/>
      <c r="R17" s="365"/>
    </row>
    <row r="18" spans="1:18" ht="15.75" customHeight="1">
      <c r="A18" s="896"/>
      <c r="B18" s="366">
        <v>0</v>
      </c>
      <c r="C18" s="673"/>
      <c r="D18" s="367" t="s">
        <v>287</v>
      </c>
      <c r="E18" s="367"/>
      <c r="F18" s="369" t="s">
        <v>106</v>
      </c>
      <c r="G18" s="671">
        <v>2100</v>
      </c>
      <c r="H18" s="370">
        <f t="shared" si="4"/>
        <v>0</v>
      </c>
      <c r="I18" s="674"/>
      <c r="J18" s="372">
        <v>9</v>
      </c>
      <c r="K18" s="373">
        <f t="shared" si="5"/>
        <v>1574.9999999999984</v>
      </c>
      <c r="L18" s="374">
        <f t="shared" ref="L18:L21" si="6">K18/J18</f>
        <v>174.99999999999983</v>
      </c>
      <c r="M18" s="375">
        <v>0.20138888888888887</v>
      </c>
      <c r="N18" s="375">
        <v>0.25694444444444448</v>
      </c>
      <c r="O18" s="365">
        <v>5</v>
      </c>
      <c r="P18" s="677">
        <f t="shared" ref="P18:P21" si="7">(N18-M18)*24*60</f>
        <v>80.000000000000071</v>
      </c>
      <c r="Q18" s="377"/>
      <c r="R18" s="377"/>
    </row>
    <row r="19" spans="1:18" ht="15.75" customHeight="1">
      <c r="A19" s="896"/>
      <c r="B19" s="366">
        <v>0</v>
      </c>
      <c r="C19" s="673"/>
      <c r="D19" s="367" t="s">
        <v>288</v>
      </c>
      <c r="E19" s="367"/>
      <c r="F19" s="369" t="s">
        <v>106</v>
      </c>
      <c r="G19" s="671">
        <v>1869</v>
      </c>
      <c r="H19" s="370">
        <f t="shared" si="4"/>
        <v>0</v>
      </c>
      <c r="I19" s="674"/>
      <c r="J19" s="372">
        <v>9</v>
      </c>
      <c r="K19" s="373">
        <f t="shared" si="5"/>
        <v>1602.0000000000005</v>
      </c>
      <c r="L19" s="374">
        <f t="shared" si="6"/>
        <v>178.00000000000006</v>
      </c>
      <c r="M19" s="375">
        <v>0.26041666666666669</v>
      </c>
      <c r="N19" s="375">
        <v>0.30902777777777779</v>
      </c>
      <c r="O19" s="365">
        <v>5</v>
      </c>
      <c r="P19" s="677">
        <f t="shared" si="7"/>
        <v>69.999999999999986</v>
      </c>
      <c r="Q19" s="377"/>
      <c r="R19" s="377"/>
    </row>
    <row r="20" spans="1:18" ht="15.75" customHeight="1">
      <c r="A20" s="897"/>
      <c r="B20" s="366" t="s">
        <v>368</v>
      </c>
      <c r="C20" s="673"/>
      <c r="D20" s="367" t="s">
        <v>1235</v>
      </c>
      <c r="E20" s="367"/>
      <c r="F20" s="369">
        <v>19.63</v>
      </c>
      <c r="G20" s="671">
        <v>740</v>
      </c>
      <c r="H20" s="370">
        <f t="shared" si="4"/>
        <v>14526.199999999999</v>
      </c>
      <c r="I20" s="674"/>
      <c r="J20" s="372">
        <v>13</v>
      </c>
      <c r="K20" s="373">
        <f t="shared" si="5"/>
        <v>2219.9999999999991</v>
      </c>
      <c r="L20" s="374">
        <f t="shared" si="6"/>
        <v>170.76923076923069</v>
      </c>
      <c r="M20" s="375">
        <v>0.31597222222222221</v>
      </c>
      <c r="N20" s="375">
        <v>0.3298611111111111</v>
      </c>
      <c r="O20" s="365">
        <v>5</v>
      </c>
      <c r="P20" s="677">
        <f t="shared" si="7"/>
        <v>20.000000000000007</v>
      </c>
      <c r="Q20" s="377"/>
      <c r="R20" s="377"/>
    </row>
    <row r="21" spans="1:18" ht="15.75" customHeight="1">
      <c r="A21" s="897"/>
      <c r="B21" s="366" t="s">
        <v>368</v>
      </c>
      <c r="C21" s="673"/>
      <c r="D21" s="367" t="s">
        <v>1205</v>
      </c>
      <c r="E21" s="367"/>
      <c r="F21" s="369">
        <v>36.450000000000003</v>
      </c>
      <c r="G21" s="671">
        <v>1575</v>
      </c>
      <c r="H21" s="370">
        <f t="shared" si="4"/>
        <v>57408.750000000007</v>
      </c>
      <c r="I21" s="674"/>
      <c r="J21" s="372">
        <v>13</v>
      </c>
      <c r="K21" s="373">
        <f t="shared" si="5"/>
        <v>1890.0000000000039</v>
      </c>
      <c r="L21" s="374">
        <f t="shared" si="6"/>
        <v>145.38461538461567</v>
      </c>
      <c r="M21" s="375">
        <v>0.33680555555555558</v>
      </c>
      <c r="N21" s="375">
        <v>0.37152777777777773</v>
      </c>
      <c r="O21" s="365">
        <v>5</v>
      </c>
      <c r="P21" s="677">
        <f t="shared" si="7"/>
        <v>49.999999999999901</v>
      </c>
      <c r="Q21" s="377">
        <v>0.37152777777777773</v>
      </c>
      <c r="R21" s="377">
        <v>0.41319444444444442</v>
      </c>
    </row>
    <row r="22" spans="1:18" ht="15.75" customHeight="1">
      <c r="A22" s="897"/>
      <c r="B22" s="366">
        <v>0</v>
      </c>
      <c r="C22" s="673"/>
      <c r="D22" s="367"/>
      <c r="E22" s="368"/>
      <c r="F22" s="369" t="s">
        <v>106</v>
      </c>
      <c r="G22" s="671"/>
      <c r="H22" s="370">
        <f t="shared" si="4"/>
        <v>0</v>
      </c>
      <c r="I22" s="674"/>
      <c r="J22" s="372"/>
      <c r="K22" s="373"/>
      <c r="L22" s="374"/>
      <c r="M22" s="375"/>
      <c r="N22" s="375"/>
      <c r="O22" s="365"/>
      <c r="P22" s="677"/>
      <c r="Q22" s="365"/>
      <c r="R22" s="365"/>
    </row>
    <row r="23" spans="1:18" ht="15.75" customHeight="1">
      <c r="A23" s="897"/>
      <c r="B23" s="366">
        <v>0</v>
      </c>
      <c r="C23" s="673"/>
      <c r="D23" s="367"/>
      <c r="E23" s="368"/>
      <c r="F23" s="369" t="s">
        <v>106</v>
      </c>
      <c r="G23" s="671"/>
      <c r="H23" s="370">
        <f t="shared" si="4"/>
        <v>0</v>
      </c>
      <c r="I23" s="674"/>
      <c r="J23" s="372"/>
      <c r="K23" s="373"/>
      <c r="L23" s="374"/>
      <c r="M23" s="375"/>
      <c r="N23" s="375"/>
      <c r="O23" s="365"/>
      <c r="P23" s="677"/>
      <c r="Q23" s="365"/>
      <c r="R23" s="365"/>
    </row>
    <row r="24" spans="1:18" ht="17.399999999999999" customHeight="1">
      <c r="A24" s="898"/>
      <c r="B24" s="366">
        <v>0</v>
      </c>
      <c r="C24" s="6" t="s">
        <v>1206</v>
      </c>
      <c r="D24" s="895" t="s">
        <v>1142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1806.0000000000005</v>
      </c>
      <c r="L24" s="389">
        <f>AVERAGE(L17:L23)</f>
        <v>168.69076923076923</v>
      </c>
      <c r="M24" s="375"/>
      <c r="N24" s="375"/>
      <c r="O24" s="365"/>
      <c r="P24" s="365"/>
      <c r="Q24" s="365"/>
      <c r="R24" s="365"/>
    </row>
    <row r="25" spans="1:18">
      <c r="A25" s="885" t="s">
        <v>1207</v>
      </c>
      <c r="B25" s="366" t="s">
        <v>104</v>
      </c>
      <c r="C25" s="393"/>
      <c r="D25" s="394" t="s">
        <v>293</v>
      </c>
      <c r="E25" s="395"/>
      <c r="F25" s="369">
        <v>18.53</v>
      </c>
      <c r="G25" s="672">
        <v>1417</v>
      </c>
      <c r="H25" s="370">
        <f t="shared" ref="H25:H37" si="8">F25*G25</f>
        <v>26257.010000000002</v>
      </c>
      <c r="I25" s="674"/>
      <c r="J25" s="372">
        <v>3</v>
      </c>
      <c r="K25" s="373">
        <f t="shared" ref="K25:K28" si="9">G25/P25*60</f>
        <v>2742.580645161293</v>
      </c>
      <c r="L25" s="374">
        <f t="shared" ref="L25:L28" si="10">K25/J25</f>
        <v>914.19354838709762</v>
      </c>
      <c r="M25" s="375">
        <v>0.18055555555555555</v>
      </c>
      <c r="N25" s="375">
        <v>0.20208333333333331</v>
      </c>
      <c r="O25" s="365">
        <v>20</v>
      </c>
      <c r="P25" s="67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885"/>
      <c r="B26" s="366" t="s">
        <v>104</v>
      </c>
      <c r="C26" s="393"/>
      <c r="D26" s="367" t="s">
        <v>295</v>
      </c>
      <c r="E26" s="396"/>
      <c r="F26" s="369">
        <v>18.18</v>
      </c>
      <c r="G26" s="672">
        <v>2829</v>
      </c>
      <c r="H26" s="370">
        <f t="shared" si="8"/>
        <v>51431.22</v>
      </c>
      <c r="I26" s="674"/>
      <c r="J26" s="372">
        <v>4</v>
      </c>
      <c r="K26" s="373">
        <f t="shared" si="9"/>
        <v>2782.6229508196743</v>
      </c>
      <c r="L26" s="374">
        <f t="shared" si="10"/>
        <v>695.65573770491858</v>
      </c>
      <c r="M26" s="375">
        <v>0.26111111111111113</v>
      </c>
      <c r="N26" s="375">
        <v>0.3034722222222222</v>
      </c>
      <c r="O26" s="365">
        <v>25</v>
      </c>
      <c r="P26" s="677">
        <f>(N26-M26)*24*60</f>
        <v>60.999999999999943</v>
      </c>
      <c r="Q26" s="377"/>
      <c r="R26" s="377"/>
    </row>
    <row r="27" spans="1:18">
      <c r="A27" s="885"/>
      <c r="B27" s="366" t="s">
        <v>104</v>
      </c>
      <c r="C27" s="393"/>
      <c r="D27" s="367" t="s">
        <v>1208</v>
      </c>
      <c r="E27" s="396"/>
      <c r="F27" s="369">
        <v>24.93</v>
      </c>
      <c r="G27" s="672">
        <v>982</v>
      </c>
      <c r="H27" s="370">
        <f t="shared" si="8"/>
        <v>24481.26</v>
      </c>
      <c r="I27" s="674"/>
      <c r="J27" s="372">
        <v>3</v>
      </c>
      <c r="K27" s="373">
        <f t="shared" si="9"/>
        <v>2946.0000000000105</v>
      </c>
      <c r="L27" s="374">
        <f t="shared" si="10"/>
        <v>982.00000000000352</v>
      </c>
      <c r="M27" s="375">
        <v>0.31736111111111115</v>
      </c>
      <c r="N27" s="375">
        <v>0.33124999999999999</v>
      </c>
      <c r="O27" s="365">
        <v>20</v>
      </c>
      <c r="P27" s="677">
        <f t="shared" ref="P27:P28" si="11">(N27-M27)*24*60</f>
        <v>19.999999999999929</v>
      </c>
      <c r="Q27" s="377"/>
      <c r="R27" s="377"/>
    </row>
    <row r="28" spans="1:18">
      <c r="A28" s="885"/>
      <c r="B28" s="366">
        <v>0</v>
      </c>
      <c r="C28" s="673"/>
      <c r="D28" s="367" t="s">
        <v>1209</v>
      </c>
      <c r="E28" s="396"/>
      <c r="F28" s="369" t="s">
        <v>106</v>
      </c>
      <c r="G28" s="672">
        <v>2255</v>
      </c>
      <c r="H28" s="370">
        <f t="shared" si="8"/>
        <v>0</v>
      </c>
      <c r="I28" s="674"/>
      <c r="J28" s="372">
        <v>4</v>
      </c>
      <c r="K28" s="373">
        <f t="shared" si="9"/>
        <v>2818.7499999999959</v>
      </c>
      <c r="L28" s="374">
        <f t="shared" si="10"/>
        <v>704.68749999999898</v>
      </c>
      <c r="M28" s="375">
        <v>0.34513888888888888</v>
      </c>
      <c r="N28" s="375">
        <v>0.37847222222222227</v>
      </c>
      <c r="O28" s="365">
        <v>20</v>
      </c>
      <c r="P28" s="677">
        <f t="shared" si="11"/>
        <v>48.000000000000071</v>
      </c>
      <c r="Q28" s="377"/>
      <c r="R28" s="377"/>
    </row>
    <row r="29" spans="1:18">
      <c r="A29" s="885"/>
      <c r="B29" s="366">
        <v>0</v>
      </c>
      <c r="C29" s="672"/>
      <c r="D29" s="394"/>
      <c r="E29" s="396"/>
      <c r="F29" s="369" t="s">
        <v>106</v>
      </c>
      <c r="G29" s="672"/>
      <c r="H29" s="370">
        <f t="shared" si="8"/>
        <v>0</v>
      </c>
      <c r="I29" s="674"/>
      <c r="J29" s="372"/>
      <c r="K29" s="373"/>
      <c r="L29" s="374"/>
      <c r="M29" s="375"/>
      <c r="N29" s="375"/>
      <c r="O29" s="365"/>
      <c r="P29" s="677"/>
      <c r="Q29" s="377"/>
      <c r="R29" s="377"/>
    </row>
    <row r="30" spans="1:18">
      <c r="A30" s="885"/>
      <c r="B30" s="366">
        <v>0</v>
      </c>
      <c r="C30" s="672"/>
      <c r="D30" s="394"/>
      <c r="E30" s="396"/>
      <c r="F30" s="369" t="s">
        <v>106</v>
      </c>
      <c r="G30" s="672"/>
      <c r="H30" s="370">
        <f t="shared" si="8"/>
        <v>0</v>
      </c>
      <c r="I30" s="674"/>
      <c r="J30" s="372"/>
      <c r="K30" s="373"/>
      <c r="L30" s="374"/>
      <c r="M30" s="375"/>
      <c r="N30" s="375"/>
      <c r="O30" s="365"/>
      <c r="P30" s="677"/>
      <c r="Q30" s="377"/>
      <c r="R30" s="377"/>
    </row>
    <row r="31" spans="1:18" ht="15.75" customHeight="1">
      <c r="A31" s="885"/>
      <c r="B31" s="366">
        <v>0</v>
      </c>
      <c r="C31" s="673"/>
      <c r="D31" s="367"/>
      <c r="E31" s="396"/>
      <c r="F31" s="369" t="s">
        <v>106</v>
      </c>
      <c r="G31" s="672"/>
      <c r="H31" s="370">
        <f t="shared" si="8"/>
        <v>0</v>
      </c>
      <c r="I31" s="674"/>
      <c r="J31" s="372"/>
      <c r="K31" s="373"/>
      <c r="L31" s="374"/>
      <c r="M31" s="375"/>
      <c r="N31" s="375"/>
      <c r="O31" s="365"/>
      <c r="P31" s="677"/>
      <c r="Q31" s="377"/>
      <c r="R31" s="377"/>
    </row>
    <row r="32" spans="1:18">
      <c r="A32" s="885"/>
      <c r="B32" s="366">
        <v>0</v>
      </c>
      <c r="C32" s="673"/>
      <c r="D32" s="394"/>
      <c r="E32" s="368"/>
      <c r="F32" s="369" t="s">
        <v>106</v>
      </c>
      <c r="G32" s="672"/>
      <c r="H32" s="370">
        <f t="shared" si="8"/>
        <v>0</v>
      </c>
      <c r="I32" s="674"/>
      <c r="J32" s="372"/>
      <c r="K32" s="373"/>
      <c r="L32" s="374"/>
      <c r="M32" s="375"/>
      <c r="N32" s="375"/>
      <c r="O32" s="365"/>
      <c r="P32" s="677"/>
      <c r="Q32" s="377"/>
      <c r="R32" s="377"/>
    </row>
    <row r="33" spans="1:18">
      <c r="A33" s="885"/>
      <c r="B33" s="366">
        <v>0</v>
      </c>
      <c r="C33" s="672"/>
      <c r="D33" s="367"/>
      <c r="E33" s="396"/>
      <c r="F33" s="369" t="s">
        <v>106</v>
      </c>
      <c r="G33" s="672"/>
      <c r="H33" s="370">
        <f t="shared" si="8"/>
        <v>0</v>
      </c>
      <c r="I33" s="674"/>
      <c r="J33" s="372"/>
      <c r="K33" s="373"/>
      <c r="L33" s="374"/>
      <c r="M33" s="375"/>
      <c r="N33" s="375"/>
      <c r="O33" s="365"/>
      <c r="P33" s="677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74"/>
      <c r="J34" s="372"/>
      <c r="K34" s="373"/>
      <c r="L34" s="374"/>
      <c r="M34" s="375"/>
      <c r="N34" s="375"/>
      <c r="O34" s="365"/>
      <c r="P34" s="677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74"/>
      <c r="J35" s="372"/>
      <c r="K35" s="373"/>
      <c r="L35" s="374"/>
      <c r="M35" s="375"/>
      <c r="N35" s="375"/>
      <c r="O35" s="365"/>
      <c r="P35" s="677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74"/>
      <c r="J36" s="372"/>
      <c r="K36" s="373"/>
      <c r="L36" s="374"/>
      <c r="M36" s="375"/>
      <c r="N36" s="375"/>
      <c r="O36" s="365"/>
      <c r="P36" s="677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74"/>
      <c r="J37" s="372"/>
      <c r="K37" s="373"/>
      <c r="L37" s="374"/>
      <c r="M37" s="375"/>
      <c r="N37" s="375"/>
      <c r="O37" s="365"/>
      <c r="P37" s="677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2822.4883989952436</v>
      </c>
      <c r="L38" s="389">
        <f>AVERAGE(L25:L37)</f>
        <v>824.13419652300468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1210</v>
      </c>
      <c r="B39" s="366">
        <v>0</v>
      </c>
      <c r="C39" s="673"/>
      <c r="D39" s="394"/>
      <c r="E39" s="368"/>
      <c r="F39" s="369" t="s">
        <v>106</v>
      </c>
      <c r="G39" s="672"/>
      <c r="H39" s="370">
        <f t="shared" ref="H39:H47" si="12">F39*G39</f>
        <v>0</v>
      </c>
      <c r="I39" s="6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673"/>
      <c r="D40" s="394"/>
      <c r="E40" s="368"/>
      <c r="F40" s="369" t="s">
        <v>106</v>
      </c>
      <c r="G40" s="672"/>
      <c r="H40" s="370">
        <f t="shared" si="12"/>
        <v>0</v>
      </c>
      <c r="I40" s="6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673"/>
      <c r="D41" s="400"/>
      <c r="E41" s="368"/>
      <c r="F41" s="369" t="s">
        <v>106</v>
      </c>
      <c r="G41" s="672"/>
      <c r="H41" s="370">
        <f t="shared" si="12"/>
        <v>0</v>
      </c>
      <c r="I41" s="6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673"/>
      <c r="D42" s="400"/>
      <c r="E42" s="368"/>
      <c r="F42" s="369" t="s">
        <v>106</v>
      </c>
      <c r="G42" s="672"/>
      <c r="H42" s="370">
        <f t="shared" si="12"/>
        <v>0</v>
      </c>
      <c r="I42" s="6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673"/>
      <c r="D43" s="394"/>
      <c r="E43" s="368"/>
      <c r="F43" s="369" t="s">
        <v>106</v>
      </c>
      <c r="G43" s="672"/>
      <c r="H43" s="370">
        <f t="shared" si="12"/>
        <v>0</v>
      </c>
      <c r="I43" s="674"/>
      <c r="J43" s="372"/>
      <c r="K43" s="373"/>
      <c r="L43" s="374"/>
      <c r="M43" s="375"/>
      <c r="N43" s="375"/>
      <c r="O43" s="365"/>
      <c r="P43" s="677"/>
      <c r="Q43" s="377"/>
      <c r="R43" s="377"/>
    </row>
    <row r="44" spans="1:18">
      <c r="A44" s="900"/>
      <c r="B44" s="366">
        <v>0</v>
      </c>
      <c r="C44" s="673"/>
      <c r="D44" s="401"/>
      <c r="E44" s="402"/>
      <c r="F44" s="369" t="s">
        <v>106</v>
      </c>
      <c r="G44" s="403"/>
      <c r="H44" s="404">
        <f t="shared" si="12"/>
        <v>0</v>
      </c>
      <c r="I44" s="675"/>
      <c r="J44" s="372"/>
      <c r="K44" s="373"/>
      <c r="L44" s="374"/>
      <c r="M44" s="375"/>
      <c r="N44" s="375"/>
      <c r="O44" s="365"/>
      <c r="P44" s="677"/>
      <c r="Q44" s="377"/>
      <c r="R44" s="377"/>
    </row>
    <row r="45" spans="1:18">
      <c r="A45" s="900"/>
      <c r="B45" s="366">
        <v>0</v>
      </c>
      <c r="C45" s="673"/>
      <c r="D45" s="400"/>
      <c r="E45" s="396"/>
      <c r="F45" s="369" t="s">
        <v>106</v>
      </c>
      <c r="G45" s="672"/>
      <c r="H45" s="370">
        <f t="shared" si="12"/>
        <v>0</v>
      </c>
      <c r="I45" s="674"/>
      <c r="J45" s="372"/>
      <c r="K45" s="373"/>
      <c r="L45" s="374"/>
      <c r="M45" s="375"/>
      <c r="N45" s="375"/>
      <c r="O45" s="365"/>
      <c r="P45" s="677"/>
      <c r="Q45" s="377"/>
      <c r="R45" s="377"/>
    </row>
    <row r="46" spans="1:18">
      <c r="A46" s="900"/>
      <c r="B46" s="366">
        <v>0</v>
      </c>
      <c r="C46" s="673"/>
      <c r="D46" s="400"/>
      <c r="E46" s="402"/>
      <c r="F46" s="369" t="s">
        <v>106</v>
      </c>
      <c r="G46" s="403"/>
      <c r="H46" s="404">
        <f t="shared" si="12"/>
        <v>0</v>
      </c>
      <c r="I46" s="675"/>
      <c r="J46" s="372"/>
      <c r="K46" s="373"/>
      <c r="L46" s="374"/>
      <c r="M46" s="375"/>
      <c r="N46" s="375"/>
      <c r="O46" s="365"/>
      <c r="P46" s="677"/>
      <c r="Q46" s="377"/>
      <c r="R46" s="377"/>
    </row>
    <row r="47" spans="1:18">
      <c r="A47" s="900"/>
      <c r="B47" s="366">
        <v>0</v>
      </c>
      <c r="C47" s="673"/>
      <c r="D47" s="395"/>
      <c r="E47" s="396"/>
      <c r="F47" s="369" t="s">
        <v>106</v>
      </c>
      <c r="G47" s="672"/>
      <c r="H47" s="370">
        <f t="shared" si="12"/>
        <v>0</v>
      </c>
      <c r="I47" s="674"/>
      <c r="J47" s="372"/>
      <c r="K47" s="373"/>
      <c r="L47" s="374"/>
      <c r="M47" s="375"/>
      <c r="N47" s="375"/>
      <c r="O47" s="365"/>
      <c r="P47" s="677"/>
      <c r="Q47" s="377"/>
      <c r="R47" s="377"/>
    </row>
    <row r="48" spans="1:18">
      <c r="A48" s="901"/>
      <c r="B48" s="366">
        <v>0</v>
      </c>
      <c r="C48" s="672"/>
      <c r="D48" s="395"/>
      <c r="E48" s="406"/>
      <c r="F48" s="369" t="s">
        <v>106</v>
      </c>
      <c r="G48" s="672"/>
      <c r="H48" s="370"/>
      <c r="I48" s="674"/>
      <c r="J48" s="372"/>
      <c r="K48" s="373"/>
      <c r="L48" s="374"/>
      <c r="M48" s="375"/>
      <c r="N48" s="375"/>
      <c r="O48" s="365"/>
      <c r="P48" s="677"/>
      <c r="Q48" s="377"/>
      <c r="R48" s="377"/>
    </row>
    <row r="49" spans="1:18">
      <c r="A49" s="901"/>
      <c r="B49" s="366">
        <v>0</v>
      </c>
      <c r="C49" s="672"/>
      <c r="D49" s="394"/>
      <c r="E49" s="407"/>
      <c r="F49" s="369" t="s">
        <v>106</v>
      </c>
      <c r="G49" s="365"/>
      <c r="H49" s="404">
        <f>F49*G49</f>
        <v>0</v>
      </c>
      <c r="I49" s="677"/>
      <c r="J49" s="372"/>
      <c r="K49" s="373"/>
      <c r="L49" s="374"/>
      <c r="M49" s="375"/>
      <c r="N49" s="375"/>
      <c r="O49" s="365"/>
      <c r="P49" s="677"/>
      <c r="Q49" s="377"/>
      <c r="R49" s="377"/>
    </row>
    <row r="50" spans="1:18">
      <c r="A50" s="901"/>
      <c r="B50" s="366">
        <v>0</v>
      </c>
      <c r="C50" s="672"/>
      <c r="D50" s="395"/>
      <c r="E50" s="407"/>
      <c r="F50" s="369" t="s">
        <v>106</v>
      </c>
      <c r="G50" s="365"/>
      <c r="H50" s="404">
        <f>F50*G50</f>
        <v>0</v>
      </c>
      <c r="I50" s="677"/>
      <c r="J50" s="372"/>
      <c r="K50" s="373"/>
      <c r="L50" s="374"/>
      <c r="M50" s="375"/>
      <c r="N50" s="375"/>
      <c r="O50" s="365"/>
      <c r="P50" s="677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1142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1211</v>
      </c>
      <c r="B52" s="366" t="s">
        <v>104</v>
      </c>
      <c r="C52" s="673"/>
      <c r="D52" s="395" t="s">
        <v>300</v>
      </c>
      <c r="E52" s="411"/>
      <c r="F52" s="369">
        <v>18.18</v>
      </c>
      <c r="G52" s="672">
        <v>785</v>
      </c>
      <c r="H52" s="370">
        <f>F52*G52</f>
        <v>14271.3</v>
      </c>
      <c r="I52" s="674"/>
      <c r="J52" s="372">
        <v>3</v>
      </c>
      <c r="K52" s="373">
        <f>G52/P52*60</f>
        <v>3139.9999999999945</v>
      </c>
      <c r="L52" s="374">
        <f>K52/J52</f>
        <v>1046.6666666666649</v>
      </c>
      <c r="M52" s="375">
        <v>0.30555555555555552</v>
      </c>
      <c r="N52" s="375">
        <v>0.31597222222222221</v>
      </c>
      <c r="O52" s="373">
        <v>20</v>
      </c>
      <c r="P52" s="677">
        <f>(N52-M52)*24*60</f>
        <v>15.000000000000027</v>
      </c>
      <c r="Q52" s="377"/>
      <c r="R52" s="377"/>
    </row>
    <row r="53" spans="1:18" ht="15.6" customHeight="1">
      <c r="A53" s="904"/>
      <c r="B53" s="366" t="s">
        <v>104</v>
      </c>
      <c r="C53" s="673"/>
      <c r="D53" s="395" t="s">
        <v>301</v>
      </c>
      <c r="E53" s="412"/>
      <c r="F53" s="369">
        <v>25.03</v>
      </c>
      <c r="G53" s="378">
        <v>282</v>
      </c>
      <c r="H53" s="370">
        <f t="shared" ref="H53:H116" si="13">F53*G53</f>
        <v>7058.46</v>
      </c>
      <c r="I53" s="674"/>
      <c r="J53" s="372">
        <v>4</v>
      </c>
      <c r="K53" s="373">
        <f t="shared" ref="K53:K58" si="14">G53/P53*60</f>
        <v>2819.9999999999723</v>
      </c>
      <c r="L53" s="374">
        <f t="shared" ref="L53:L58" si="15">K53/J53</f>
        <v>704.99999999999307</v>
      </c>
      <c r="M53" s="375">
        <v>0.3298611111111111</v>
      </c>
      <c r="N53" s="375">
        <v>0.33402777777777781</v>
      </c>
      <c r="O53" s="373">
        <v>20</v>
      </c>
      <c r="P53" s="677">
        <f t="shared" ref="P53:P58" si="16">(N53-M53)*24*60</f>
        <v>6.0000000000000586</v>
      </c>
      <c r="Q53" s="377"/>
      <c r="R53" s="377"/>
    </row>
    <row r="54" spans="1:18" ht="15.6" customHeight="1">
      <c r="A54" s="904"/>
      <c r="B54" s="366" t="s">
        <v>104</v>
      </c>
      <c r="C54" s="673"/>
      <c r="D54" s="395" t="s">
        <v>302</v>
      </c>
      <c r="E54" s="368"/>
      <c r="F54" s="369">
        <v>24.82</v>
      </c>
      <c r="G54" s="378">
        <v>459</v>
      </c>
      <c r="H54" s="370">
        <f t="shared" si="13"/>
        <v>11392.380000000001</v>
      </c>
      <c r="I54" s="674"/>
      <c r="J54" s="372">
        <v>4</v>
      </c>
      <c r="K54" s="373">
        <f t="shared" si="14"/>
        <v>3059.9999999999836</v>
      </c>
      <c r="L54" s="374">
        <f t="shared" si="15"/>
        <v>764.99999999999591</v>
      </c>
      <c r="M54" s="375">
        <v>0.34791666666666665</v>
      </c>
      <c r="N54" s="375">
        <v>0.35416666666666669</v>
      </c>
      <c r="O54" s="373">
        <v>20</v>
      </c>
      <c r="P54" s="677">
        <f t="shared" si="16"/>
        <v>9.000000000000048</v>
      </c>
      <c r="Q54" s="377">
        <v>0.35416666666666669</v>
      </c>
      <c r="R54" s="377">
        <v>0.39583333333333331</v>
      </c>
    </row>
    <row r="55" spans="1:18" ht="15.6" customHeight="1">
      <c r="A55" s="904"/>
      <c r="B55" s="366" t="s">
        <v>104</v>
      </c>
      <c r="C55" s="673"/>
      <c r="D55" s="395" t="s">
        <v>304</v>
      </c>
      <c r="E55" s="396"/>
      <c r="F55" s="369">
        <v>30</v>
      </c>
      <c r="G55" s="378">
        <v>885</v>
      </c>
      <c r="H55" s="370">
        <f t="shared" si="13"/>
        <v>26550</v>
      </c>
      <c r="I55" s="674"/>
      <c r="J55" s="372">
        <v>4</v>
      </c>
      <c r="K55" s="373">
        <f t="shared" si="14"/>
        <v>3123.5294117647018</v>
      </c>
      <c r="L55" s="374">
        <f t="shared" si="15"/>
        <v>780.88235294117544</v>
      </c>
      <c r="M55" s="375">
        <v>0.41319444444444442</v>
      </c>
      <c r="N55" s="375">
        <v>0.42499999999999999</v>
      </c>
      <c r="O55" s="373">
        <v>25</v>
      </c>
      <c r="P55" s="677">
        <f t="shared" si="16"/>
        <v>17.000000000000021</v>
      </c>
      <c r="Q55" s="377"/>
      <c r="R55" s="377"/>
    </row>
    <row r="56" spans="1:18" ht="15.6" customHeight="1">
      <c r="A56" s="904"/>
      <c r="B56" s="366" t="s">
        <v>104</v>
      </c>
      <c r="C56" s="673"/>
      <c r="D56" s="400" t="s">
        <v>1212</v>
      </c>
      <c r="E56" s="396"/>
      <c r="F56" s="369">
        <v>20.72</v>
      </c>
      <c r="G56" s="378">
        <v>597</v>
      </c>
      <c r="H56" s="370">
        <f t="shared" si="13"/>
        <v>12369.84</v>
      </c>
      <c r="I56" s="674"/>
      <c r="J56" s="372">
        <v>3</v>
      </c>
      <c r="K56" s="373">
        <f t="shared" si="14"/>
        <v>2985.0000000000105</v>
      </c>
      <c r="L56" s="374">
        <f t="shared" si="15"/>
        <v>995.00000000000352</v>
      </c>
      <c r="M56" s="375">
        <v>0.43888888888888888</v>
      </c>
      <c r="N56" s="375">
        <v>0.44722222222222219</v>
      </c>
      <c r="O56" s="373">
        <v>20</v>
      </c>
      <c r="P56" s="677">
        <f t="shared" si="16"/>
        <v>11.999999999999957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1213</v>
      </c>
      <c r="E57" s="396"/>
      <c r="F57" s="369">
        <v>17.07</v>
      </c>
      <c r="G57" s="378">
        <v>1067</v>
      </c>
      <c r="H57" s="370">
        <f t="shared" si="13"/>
        <v>18213.689999999999</v>
      </c>
      <c r="I57" s="674"/>
      <c r="J57" s="372">
        <v>3</v>
      </c>
      <c r="K57" s="373">
        <f t="shared" si="14"/>
        <v>3200.9999999999854</v>
      </c>
      <c r="L57" s="374">
        <f t="shared" si="15"/>
        <v>1066.9999999999952</v>
      </c>
      <c r="M57" s="375">
        <v>0.46111111111111108</v>
      </c>
      <c r="N57" s="375">
        <v>0.47500000000000003</v>
      </c>
      <c r="O57" s="373">
        <v>20</v>
      </c>
      <c r="P57" s="677">
        <f t="shared" si="16"/>
        <v>20.000000000000089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1214</v>
      </c>
      <c r="E58" s="396"/>
      <c r="F58" s="369">
        <v>27.48</v>
      </c>
      <c r="G58" s="414">
        <v>1508</v>
      </c>
      <c r="H58" s="370">
        <f t="shared" si="13"/>
        <v>41439.840000000004</v>
      </c>
      <c r="I58" s="674"/>
      <c r="J58" s="372">
        <v>3</v>
      </c>
      <c r="K58" s="373">
        <f t="shared" si="14"/>
        <v>3120.0000000000023</v>
      </c>
      <c r="L58" s="374">
        <f t="shared" si="15"/>
        <v>1040.0000000000007</v>
      </c>
      <c r="M58" s="375">
        <v>0.48888888888888887</v>
      </c>
      <c r="N58" s="375">
        <v>0.50902777777777775</v>
      </c>
      <c r="O58" s="373">
        <v>20</v>
      </c>
      <c r="P58" s="677">
        <f t="shared" si="16"/>
        <v>28.999999999999979</v>
      </c>
      <c r="Q58" s="377"/>
      <c r="R58" s="377"/>
    </row>
    <row r="59" spans="1:18" ht="15.6" customHeight="1">
      <c r="A59" s="904"/>
      <c r="B59" s="366">
        <v>0</v>
      </c>
      <c r="C59" s="673"/>
      <c r="D59" s="395"/>
      <c r="E59" s="396"/>
      <c r="F59" s="369" t="s">
        <v>106</v>
      </c>
      <c r="G59" s="378"/>
      <c r="H59" s="370">
        <f t="shared" si="13"/>
        <v>0</v>
      </c>
      <c r="I59" s="674"/>
      <c r="J59" s="372"/>
      <c r="K59" s="373"/>
      <c r="L59" s="374"/>
      <c r="M59" s="375"/>
      <c r="N59" s="375"/>
      <c r="O59" s="373"/>
      <c r="P59" s="677"/>
      <c r="Q59" s="377"/>
      <c r="R59" s="377"/>
    </row>
    <row r="60" spans="1:18" ht="15.6" customHeight="1">
      <c r="A60" s="904"/>
      <c r="B60" s="366">
        <v>0</v>
      </c>
      <c r="C60" s="673"/>
      <c r="D60" s="395"/>
      <c r="E60" s="415"/>
      <c r="F60" s="369" t="s">
        <v>106</v>
      </c>
      <c r="G60" s="378"/>
      <c r="H60" s="370">
        <f t="shared" si="13"/>
        <v>0</v>
      </c>
      <c r="I60" s="674"/>
      <c r="J60" s="372"/>
      <c r="K60" s="373"/>
      <c r="L60" s="374"/>
      <c r="M60" s="375"/>
      <c r="N60" s="375"/>
      <c r="O60" s="373"/>
      <c r="P60" s="677"/>
      <c r="Q60" s="377"/>
      <c r="R60" s="377"/>
    </row>
    <row r="61" spans="1:18" ht="15.6" customHeight="1">
      <c r="A61" s="904"/>
      <c r="B61" s="366">
        <v>0</v>
      </c>
      <c r="C61" s="673"/>
      <c r="D61" s="394"/>
      <c r="E61" s="396"/>
      <c r="F61" s="369" t="s">
        <v>106</v>
      </c>
      <c r="G61" s="378"/>
      <c r="H61" s="370">
        <f t="shared" si="13"/>
        <v>0</v>
      </c>
      <c r="I61" s="674"/>
      <c r="J61" s="372"/>
      <c r="K61" s="373"/>
      <c r="L61" s="374"/>
      <c r="M61" s="375"/>
      <c r="N61" s="375"/>
      <c r="O61" s="373"/>
      <c r="P61" s="677"/>
      <c r="Q61" s="377"/>
      <c r="R61" s="377"/>
    </row>
    <row r="62" spans="1:18" ht="15.6" customHeight="1">
      <c r="A62" s="904"/>
      <c r="B62" s="366">
        <v>0</v>
      </c>
      <c r="C62" s="673"/>
      <c r="D62" s="395"/>
      <c r="E62" s="416"/>
      <c r="F62" s="369" t="s">
        <v>106</v>
      </c>
      <c r="G62" s="378"/>
      <c r="H62" s="370">
        <f t="shared" si="13"/>
        <v>0</v>
      </c>
      <c r="I62" s="674"/>
      <c r="J62" s="372"/>
      <c r="K62" s="373"/>
      <c r="L62" s="374"/>
      <c r="M62" s="375"/>
      <c r="N62" s="375"/>
      <c r="O62" s="373"/>
      <c r="P62" s="677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75"/>
      <c r="J63" s="372"/>
      <c r="K63" s="373"/>
      <c r="L63" s="374"/>
      <c r="M63" s="375"/>
      <c r="N63" s="375"/>
      <c r="O63" s="365"/>
      <c r="P63" s="677"/>
      <c r="Q63" s="377"/>
      <c r="R63" s="377"/>
    </row>
    <row r="64" spans="1:18" ht="15.75" customHeight="1">
      <c r="A64" s="905"/>
      <c r="B64" s="366">
        <v>0</v>
      </c>
      <c r="C64" s="6" t="s">
        <v>1215</v>
      </c>
      <c r="D64" s="895" t="s">
        <v>1142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3064.2184873949504</v>
      </c>
      <c r="L64" s="389">
        <f>AVERAGE(L52:L63)</f>
        <v>914.22128851540413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1216</v>
      </c>
      <c r="B65" s="366" t="s">
        <v>104</v>
      </c>
      <c r="C65" s="673"/>
      <c r="D65" s="394" t="s">
        <v>1217</v>
      </c>
      <c r="E65" s="411"/>
      <c r="F65" s="369">
        <v>22.281818181818181</v>
      </c>
      <c r="G65" s="672">
        <v>346</v>
      </c>
      <c r="H65" s="370">
        <f>F65*G65</f>
        <v>7709.5090909090904</v>
      </c>
      <c r="I65" s="674"/>
      <c r="J65" s="372">
        <v>4</v>
      </c>
      <c r="K65" s="373">
        <f t="shared" ref="K65:K71" si="17">G65/P65*60</f>
        <v>2965.7142857142794</v>
      </c>
      <c r="L65" s="374">
        <f t="shared" ref="L65:L71" si="18">K65/J65</f>
        <v>741.42857142856985</v>
      </c>
      <c r="M65" s="375">
        <v>0.18055555555555555</v>
      </c>
      <c r="N65" s="375">
        <v>0.18541666666666667</v>
      </c>
      <c r="O65" s="373">
        <v>20</v>
      </c>
      <c r="P65" s="677">
        <f>(N65-M65)*24*60</f>
        <v>7.0000000000000151</v>
      </c>
      <c r="Q65" s="377"/>
      <c r="R65" s="377"/>
    </row>
    <row r="66" spans="1:18" ht="15.6" customHeight="1">
      <c r="A66" s="907"/>
      <c r="B66" s="366" t="s">
        <v>104</v>
      </c>
      <c r="C66" s="673"/>
      <c r="D66" s="401" t="s">
        <v>311</v>
      </c>
      <c r="E66" s="412"/>
      <c r="F66" s="369">
        <v>14.03</v>
      </c>
      <c r="G66" s="378">
        <v>2705</v>
      </c>
      <c r="H66" s="370">
        <f t="shared" ref="H66:H74" si="19">F66*G66</f>
        <v>37951.15</v>
      </c>
      <c r="I66" s="674"/>
      <c r="J66" s="372">
        <v>3</v>
      </c>
      <c r="K66" s="373">
        <f t="shared" si="17"/>
        <v>3182.3529411764721</v>
      </c>
      <c r="L66" s="374">
        <f t="shared" si="18"/>
        <v>1060.7843137254906</v>
      </c>
      <c r="M66" s="375">
        <v>0.19930555555555554</v>
      </c>
      <c r="N66" s="375">
        <v>0.23472222222222219</v>
      </c>
      <c r="O66" s="373">
        <v>20</v>
      </c>
      <c r="P66" s="677">
        <f t="shared" ref="P66:P71" si="20">(N66-M66)*24*60</f>
        <v>50.999999999999979</v>
      </c>
      <c r="Q66" s="377"/>
      <c r="R66" s="377"/>
    </row>
    <row r="67" spans="1:18" ht="15.6" customHeight="1">
      <c r="A67" s="907"/>
      <c r="B67" s="366" t="s">
        <v>104</v>
      </c>
      <c r="C67" s="673"/>
      <c r="D67" s="394" t="s">
        <v>312</v>
      </c>
      <c r="E67" s="396"/>
      <c r="F67" s="369">
        <v>18.18</v>
      </c>
      <c r="G67" s="378">
        <v>1267</v>
      </c>
      <c r="H67" s="370">
        <f t="shared" si="19"/>
        <v>23034.06</v>
      </c>
      <c r="I67" s="674"/>
      <c r="J67" s="372">
        <v>3</v>
      </c>
      <c r="K67" s="373">
        <f t="shared" si="17"/>
        <v>3167.5000000000009</v>
      </c>
      <c r="L67" s="374">
        <f t="shared" si="18"/>
        <v>1055.8333333333337</v>
      </c>
      <c r="M67" s="375">
        <v>0.24861111111111112</v>
      </c>
      <c r="N67" s="375">
        <v>0.26527777777777778</v>
      </c>
      <c r="O67" s="373">
        <v>20</v>
      </c>
      <c r="P67" s="677">
        <f t="shared" si="20"/>
        <v>23.999999999999993</v>
      </c>
      <c r="Q67" s="377"/>
      <c r="R67" s="377"/>
    </row>
    <row r="68" spans="1:18" ht="15.6" customHeight="1">
      <c r="A68" s="907"/>
      <c r="B68" s="366" t="s">
        <v>104</v>
      </c>
      <c r="C68" s="673"/>
      <c r="D68" s="400" t="s">
        <v>1218</v>
      </c>
      <c r="E68" s="396"/>
      <c r="F68" s="369">
        <v>17.890909090909091</v>
      </c>
      <c r="G68" s="378">
        <v>1440</v>
      </c>
      <c r="H68" s="370">
        <f t="shared" si="19"/>
        <v>25762.909090909092</v>
      </c>
      <c r="I68" s="674"/>
      <c r="J68" s="372">
        <v>3</v>
      </c>
      <c r="K68" s="373">
        <f t="shared" si="17"/>
        <v>3200.0000000000018</v>
      </c>
      <c r="L68" s="374">
        <f t="shared" si="18"/>
        <v>1066.6666666666672</v>
      </c>
      <c r="M68" s="375">
        <v>0.27916666666666667</v>
      </c>
      <c r="N68" s="375">
        <v>0.29791666666666666</v>
      </c>
      <c r="O68" s="373">
        <v>20</v>
      </c>
      <c r="P68" s="677">
        <f t="shared" si="20"/>
        <v>26.999999999999986</v>
      </c>
      <c r="Q68" s="377">
        <v>0.29791666666666666</v>
      </c>
      <c r="R68" s="377">
        <v>0.33958333333333335</v>
      </c>
    </row>
    <row r="69" spans="1:18" ht="15.6" customHeight="1">
      <c r="A69" s="907"/>
      <c r="B69" s="366" t="s">
        <v>104</v>
      </c>
      <c r="C69" s="673"/>
      <c r="D69" s="394" t="s">
        <v>1219</v>
      </c>
      <c r="E69" s="396"/>
      <c r="F69" s="369">
        <v>16.66</v>
      </c>
      <c r="G69" s="378">
        <v>2637</v>
      </c>
      <c r="H69" s="370">
        <f t="shared" si="19"/>
        <v>43932.42</v>
      </c>
      <c r="I69" s="674"/>
      <c r="J69" s="372">
        <v>4</v>
      </c>
      <c r="K69" s="373">
        <f t="shared" si="17"/>
        <v>3164.400000000001</v>
      </c>
      <c r="L69" s="374">
        <f t="shared" si="18"/>
        <v>791.10000000000025</v>
      </c>
      <c r="M69" s="375">
        <v>0.35694444444444445</v>
      </c>
      <c r="N69" s="375">
        <v>0.39166666666666666</v>
      </c>
      <c r="O69" s="373">
        <v>25</v>
      </c>
      <c r="P69" s="677">
        <f t="shared" si="20"/>
        <v>49.999999999999986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1220</v>
      </c>
      <c r="E70" s="396"/>
      <c r="F70" s="369">
        <v>30</v>
      </c>
      <c r="G70" s="378">
        <v>996</v>
      </c>
      <c r="H70" s="370">
        <f t="shared" si="19"/>
        <v>29880</v>
      </c>
      <c r="I70" s="674"/>
      <c r="J70" s="372">
        <v>4</v>
      </c>
      <c r="K70" s="373">
        <f t="shared" si="17"/>
        <v>3145.2631578947212</v>
      </c>
      <c r="L70" s="374">
        <f t="shared" si="18"/>
        <v>786.3157894736803</v>
      </c>
      <c r="M70" s="375">
        <v>0.4055555555555555</v>
      </c>
      <c r="N70" s="375">
        <v>0.41875000000000001</v>
      </c>
      <c r="O70" s="373">
        <v>20</v>
      </c>
      <c r="P70" s="677">
        <f t="shared" si="20"/>
        <v>19.000000000000092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4141</v>
      </c>
      <c r="H71" s="370">
        <f t="shared" si="19"/>
        <v>59157.142857142848</v>
      </c>
      <c r="I71" s="674"/>
      <c r="J71" s="372">
        <v>3</v>
      </c>
      <c r="K71" s="373">
        <f t="shared" si="17"/>
        <v>3185.3846153846139</v>
      </c>
      <c r="L71" s="374">
        <f t="shared" si="18"/>
        <v>1061.7948717948714</v>
      </c>
      <c r="M71" s="375">
        <v>0.43263888888888885</v>
      </c>
      <c r="N71" s="375">
        <v>0.48680555555555555</v>
      </c>
      <c r="O71" s="373">
        <v>20</v>
      </c>
      <c r="P71" s="677">
        <f t="shared" si="20"/>
        <v>78.000000000000043</v>
      </c>
      <c r="Q71" s="377"/>
      <c r="R71" s="377"/>
    </row>
    <row r="72" spans="1:18" ht="15.6" customHeight="1">
      <c r="A72" s="907"/>
      <c r="B72" s="366">
        <v>0</v>
      </c>
      <c r="C72" s="673"/>
      <c r="D72" s="400"/>
      <c r="E72" s="396"/>
      <c r="F72" s="369" t="s">
        <v>106</v>
      </c>
      <c r="G72" s="378"/>
      <c r="H72" s="370">
        <f t="shared" si="19"/>
        <v>0</v>
      </c>
      <c r="I72" s="674"/>
      <c r="J72" s="372"/>
      <c r="K72" s="373"/>
      <c r="L72" s="374"/>
      <c r="M72" s="375"/>
      <c r="N72" s="375"/>
      <c r="O72" s="373"/>
      <c r="P72" s="677"/>
      <c r="Q72" s="377"/>
      <c r="R72" s="377"/>
    </row>
    <row r="73" spans="1:18" ht="15.6" customHeight="1">
      <c r="A73" s="907"/>
      <c r="B73" s="366">
        <v>0</v>
      </c>
      <c r="C73" s="673"/>
      <c r="D73" s="400"/>
      <c r="E73" s="396"/>
      <c r="F73" s="369" t="s">
        <v>106</v>
      </c>
      <c r="G73" s="378"/>
      <c r="H73" s="370">
        <f t="shared" si="19"/>
        <v>0</v>
      </c>
      <c r="I73" s="674"/>
      <c r="J73" s="372"/>
      <c r="K73" s="373"/>
      <c r="L73" s="374"/>
      <c r="M73" s="375"/>
      <c r="N73" s="375"/>
      <c r="O73" s="373"/>
      <c r="P73" s="677"/>
      <c r="Q73" s="377"/>
      <c r="R73" s="377"/>
    </row>
    <row r="74" spans="1:18" ht="15.6" customHeight="1">
      <c r="A74" s="907"/>
      <c r="B74" s="366">
        <v>0</v>
      </c>
      <c r="C74" s="673"/>
      <c r="D74" s="400"/>
      <c r="E74" s="396"/>
      <c r="F74" s="369" t="s">
        <v>106</v>
      </c>
      <c r="G74" s="378"/>
      <c r="H74" s="370">
        <f t="shared" si="19"/>
        <v>0</v>
      </c>
      <c r="I74" s="674"/>
      <c r="J74" s="372"/>
      <c r="K74" s="373"/>
      <c r="L74" s="374"/>
      <c r="M74" s="375"/>
      <c r="N74" s="375"/>
      <c r="O74" s="373"/>
      <c r="P74" s="677"/>
      <c r="Q74" s="377"/>
      <c r="R74" s="377"/>
    </row>
    <row r="75" spans="1:18" ht="15.75" customHeight="1">
      <c r="A75" s="908"/>
      <c r="B75" s="366">
        <v>0</v>
      </c>
      <c r="C75" s="6" t="s">
        <v>1221</v>
      </c>
      <c r="D75" s="895" t="s">
        <v>1142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3144.3735714528698</v>
      </c>
      <c r="L75" s="389">
        <f>AVERAGE(L65:L74)</f>
        <v>937.70336377465901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77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672"/>
      <c r="H77" s="370">
        <f t="shared" si="13"/>
        <v>0</v>
      </c>
      <c r="I77" s="674"/>
      <c r="J77" s="372"/>
      <c r="K77" s="373"/>
      <c r="L77" s="374"/>
      <c r="M77" s="375"/>
      <c r="N77" s="375"/>
      <c r="O77" s="365"/>
      <c r="P77" s="677"/>
      <c r="Q77" s="365"/>
      <c r="R77" s="365"/>
    </row>
    <row r="78" spans="1:18">
      <c r="A78" s="909"/>
      <c r="B78" s="366">
        <v>0</v>
      </c>
      <c r="C78" s="383"/>
      <c r="D78" s="678"/>
      <c r="E78" s="678"/>
      <c r="F78" s="369" t="s">
        <v>106</v>
      </c>
      <c r="G78" s="397"/>
      <c r="H78" s="370">
        <f t="shared" si="13"/>
        <v>0</v>
      </c>
      <c r="I78" s="674"/>
      <c r="J78" s="372"/>
      <c r="K78" s="373"/>
      <c r="L78" s="374"/>
      <c r="M78" s="375"/>
      <c r="N78" s="375"/>
      <c r="O78" s="365"/>
      <c r="P78" s="677"/>
      <c r="Q78" s="365"/>
      <c r="R78" s="365"/>
    </row>
    <row r="79" spans="1:18">
      <c r="A79" s="909"/>
      <c r="B79" s="366">
        <v>0</v>
      </c>
      <c r="C79" s="383"/>
      <c r="D79" s="678"/>
      <c r="E79" s="678"/>
      <c r="F79" s="369" t="s">
        <v>106</v>
      </c>
      <c r="G79" s="397"/>
      <c r="H79" s="370">
        <f t="shared" si="13"/>
        <v>0</v>
      </c>
      <c r="I79" s="674"/>
      <c r="J79" s="372"/>
      <c r="K79" s="373"/>
      <c r="L79" s="374"/>
      <c r="M79" s="375"/>
      <c r="N79" s="375"/>
      <c r="O79" s="365"/>
      <c r="P79" s="677"/>
      <c r="Q79" s="365"/>
      <c r="R79" s="365"/>
    </row>
    <row r="80" spans="1:18">
      <c r="A80" s="909"/>
      <c r="B80" s="366">
        <v>0</v>
      </c>
      <c r="C80" s="383"/>
      <c r="D80" s="678"/>
      <c r="E80" s="678"/>
      <c r="F80" s="369" t="s">
        <v>106</v>
      </c>
      <c r="G80" s="397"/>
      <c r="H80" s="370">
        <f t="shared" si="13"/>
        <v>0</v>
      </c>
      <c r="I80" s="674"/>
      <c r="J80" s="372"/>
      <c r="K80" s="373"/>
      <c r="L80" s="374"/>
      <c r="M80" s="375"/>
      <c r="N80" s="375"/>
      <c r="O80" s="365"/>
      <c r="P80" s="677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1142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1222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74"/>
      <c r="J82" s="372"/>
      <c r="K82" s="373"/>
      <c r="L82" s="374"/>
      <c r="M82" s="375"/>
      <c r="N82" s="375"/>
      <c r="O82" s="373"/>
      <c r="P82" s="677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74"/>
      <c r="J83" s="372"/>
      <c r="K83" s="373"/>
      <c r="L83" s="374"/>
      <c r="M83" s="375"/>
      <c r="N83" s="375"/>
      <c r="O83" s="373"/>
      <c r="P83" s="677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7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672"/>
      <c r="H86" s="423">
        <f t="shared" si="21"/>
        <v>0</v>
      </c>
      <c r="I86" s="6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672"/>
      <c r="H87" s="423">
        <f t="shared" si="21"/>
        <v>0</v>
      </c>
      <c r="I87" s="6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672"/>
      <c r="H88" s="423">
        <f t="shared" si="21"/>
        <v>0</v>
      </c>
      <c r="I88" s="6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672"/>
      <c r="H89" s="423">
        <f t="shared" si="21"/>
        <v>0</v>
      </c>
      <c r="I89" s="6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672"/>
      <c r="H90" s="423">
        <f t="shared" si="21"/>
        <v>0</v>
      </c>
      <c r="I90" s="6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1207</v>
      </c>
      <c r="D91" s="914" t="s">
        <v>1142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1223</v>
      </c>
      <c r="B92" s="366" t="s">
        <v>104</v>
      </c>
      <c r="C92" s="383"/>
      <c r="D92" s="427" t="s">
        <v>1224</v>
      </c>
      <c r="E92" s="421"/>
      <c r="F92" s="369">
        <v>24.54</v>
      </c>
      <c r="G92" s="672">
        <v>1215</v>
      </c>
      <c r="H92" s="370">
        <f t="shared" ref="H92:H99" si="22">F92*G92</f>
        <v>29816.1</v>
      </c>
      <c r="I92" s="674"/>
      <c r="J92" s="372">
        <v>3</v>
      </c>
      <c r="K92" s="373">
        <f>G92/P92*60</f>
        <v>2082.8571428571408</v>
      </c>
      <c r="L92" s="374">
        <f t="shared" ref="L92:L94" si="23">K92/J92</f>
        <v>694.28571428571365</v>
      </c>
      <c r="M92" s="375">
        <v>0.72222222222222221</v>
      </c>
      <c r="N92" s="375">
        <v>0.74652777777777779</v>
      </c>
      <c r="O92" s="365">
        <v>20</v>
      </c>
      <c r="P92" s="677">
        <f>(N92-M92)*24*60</f>
        <v>35.000000000000036</v>
      </c>
      <c r="Q92" s="377"/>
      <c r="R92" s="377"/>
    </row>
    <row r="93" spans="1:18">
      <c r="A93" s="916"/>
      <c r="B93" s="366" t="s">
        <v>104</v>
      </c>
      <c r="C93" s="383"/>
      <c r="D93" s="395" t="s">
        <v>1225</v>
      </c>
      <c r="E93" s="415"/>
      <c r="F93" s="369">
        <v>23.27</v>
      </c>
      <c r="G93" s="378">
        <v>494</v>
      </c>
      <c r="H93" s="370">
        <f t="shared" si="22"/>
        <v>11495.38</v>
      </c>
      <c r="I93" s="674"/>
      <c r="J93" s="372">
        <v>4</v>
      </c>
      <c r="K93" s="373">
        <f t="shared" ref="K93:K94" si="24">G93/P93*60</f>
        <v>1975.9999999999861</v>
      </c>
      <c r="L93" s="374">
        <f t="shared" si="23"/>
        <v>493.99999999999653</v>
      </c>
      <c r="M93" s="375">
        <v>0.76041666666666663</v>
      </c>
      <c r="N93" s="375">
        <v>0.77083333333333337</v>
      </c>
      <c r="O93" s="365">
        <v>20</v>
      </c>
      <c r="P93" s="677">
        <f>(N93-M93)*24*60</f>
        <v>15.000000000000107</v>
      </c>
      <c r="Q93" s="377"/>
      <c r="R93" s="377"/>
    </row>
    <row r="94" spans="1:18">
      <c r="A94" s="916"/>
      <c r="B94" s="366" t="s">
        <v>104</v>
      </c>
      <c r="C94" s="383"/>
      <c r="D94" s="395" t="s">
        <v>1226</v>
      </c>
      <c r="E94" s="415"/>
      <c r="F94" s="369">
        <v>24.33</v>
      </c>
      <c r="G94" s="378">
        <v>1058</v>
      </c>
      <c r="H94" s="370">
        <f t="shared" si="22"/>
        <v>25741.14</v>
      </c>
      <c r="I94" s="674"/>
      <c r="J94" s="372">
        <v>4</v>
      </c>
      <c r="K94" s="373">
        <f t="shared" si="24"/>
        <v>2539.1999999999925</v>
      </c>
      <c r="L94" s="374">
        <f t="shared" si="23"/>
        <v>634.79999999999814</v>
      </c>
      <c r="M94" s="375">
        <v>0.79166666666666663</v>
      </c>
      <c r="N94" s="375">
        <v>0.80902777777777779</v>
      </c>
      <c r="O94" s="365">
        <v>30</v>
      </c>
      <c r="P94" s="677">
        <f>(N94-M94)*24*60</f>
        <v>25.000000000000071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74"/>
      <c r="J95" s="372"/>
      <c r="K95" s="373"/>
      <c r="L95" s="374"/>
      <c r="M95" s="375"/>
      <c r="N95" s="375"/>
      <c r="O95" s="365"/>
      <c r="P95" s="677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74"/>
      <c r="J96" s="372"/>
      <c r="K96" s="373"/>
      <c r="L96" s="374"/>
      <c r="M96" s="375"/>
      <c r="N96" s="375"/>
      <c r="O96" s="365"/>
      <c r="P96" s="677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74"/>
      <c r="J97" s="372"/>
      <c r="K97" s="373"/>
      <c r="L97" s="374"/>
      <c r="M97" s="375"/>
      <c r="N97" s="375"/>
      <c r="O97" s="365"/>
      <c r="P97" s="677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74"/>
      <c r="J98" s="372"/>
      <c r="K98" s="373"/>
      <c r="L98" s="374"/>
      <c r="M98" s="375"/>
      <c r="N98" s="375"/>
      <c r="O98" s="365"/>
      <c r="P98" s="677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74"/>
      <c r="J99" s="372"/>
      <c r="K99" s="373"/>
      <c r="L99" s="374"/>
      <c r="M99" s="375"/>
      <c r="N99" s="375"/>
      <c r="O99" s="365"/>
      <c r="P99" s="677"/>
      <c r="Q99" s="377"/>
      <c r="R99" s="377"/>
    </row>
    <row r="100" spans="1:18" ht="15.75" customHeight="1">
      <c r="A100" s="917"/>
      <c r="B100" s="366">
        <v>0</v>
      </c>
      <c r="C100" s="6" t="s">
        <v>1227</v>
      </c>
      <c r="D100" s="918" t="s">
        <v>1142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2199.3523809523731</v>
      </c>
      <c r="L100" s="389">
        <f>AVERAGE(L92:L99)</f>
        <v>607.69523809523605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1228</v>
      </c>
      <c r="B101" s="366" t="s">
        <v>104</v>
      </c>
      <c r="C101" s="6"/>
      <c r="D101" s="415" t="s">
        <v>329</v>
      </c>
      <c r="E101" s="429"/>
      <c r="F101" s="369">
        <v>25.03</v>
      </c>
      <c r="G101" s="672">
        <v>668</v>
      </c>
      <c r="H101" s="370">
        <f t="shared" ref="H101:H110" si="25">F101*G101</f>
        <v>16720.04</v>
      </c>
      <c r="I101" s="674"/>
      <c r="J101" s="372">
        <v>4</v>
      </c>
      <c r="K101" s="373">
        <f>G101/P101*60</f>
        <v>2672.0000000000095</v>
      </c>
      <c r="L101" s="374">
        <f t="shared" ref="L101:L105" si="26">K101/J101</f>
        <v>668.00000000000239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672">
        <v>2953</v>
      </c>
      <c r="H102" s="370">
        <f t="shared" si="25"/>
        <v>84367.21</v>
      </c>
      <c r="I102" s="674"/>
      <c r="J102" s="372">
        <v>3</v>
      </c>
      <c r="K102" s="373">
        <f t="shared" ref="K102:K105" si="28">G102/P102*60</f>
        <v>2953.0000000000027</v>
      </c>
      <c r="L102" s="374">
        <f t="shared" si="26"/>
        <v>984.33333333333428</v>
      </c>
      <c r="M102" s="375">
        <v>0.74791666666666667</v>
      </c>
      <c r="N102" s="375">
        <v>0.7895833333333333</v>
      </c>
      <c r="O102" s="365">
        <v>20</v>
      </c>
      <c r="P102" s="373">
        <f t="shared" si="27"/>
        <v>59.999999999999943</v>
      </c>
      <c r="Q102" s="377">
        <v>0.7895833333333333</v>
      </c>
      <c r="R102" s="377">
        <v>0.83124999999999993</v>
      </c>
    </row>
    <row r="103" spans="1:18">
      <c r="A103" s="920"/>
      <c r="B103" s="366" t="s">
        <v>104</v>
      </c>
      <c r="C103" s="6"/>
      <c r="D103" s="395" t="s">
        <v>333</v>
      </c>
      <c r="E103" s="395"/>
      <c r="F103" s="369">
        <v>24.82</v>
      </c>
      <c r="G103" s="672">
        <v>1424</v>
      </c>
      <c r="H103" s="370">
        <f t="shared" si="25"/>
        <v>35343.68</v>
      </c>
      <c r="I103" s="674"/>
      <c r="J103" s="372">
        <v>4</v>
      </c>
      <c r="K103" s="373">
        <f t="shared" si="28"/>
        <v>2848.00000000001</v>
      </c>
      <c r="L103" s="374">
        <f t="shared" si="26"/>
        <v>712.0000000000025</v>
      </c>
      <c r="M103" s="375">
        <v>0.84513888888888899</v>
      </c>
      <c r="N103" s="375">
        <v>0.86597222222222225</v>
      </c>
      <c r="O103" s="365">
        <v>20</v>
      </c>
      <c r="P103" s="373">
        <f t="shared" si="27"/>
        <v>29.999999999999893</v>
      </c>
      <c r="Q103" s="377"/>
      <c r="R103" s="377"/>
    </row>
    <row r="104" spans="1:18">
      <c r="A104" s="920"/>
      <c r="B104" s="366" t="s">
        <v>104</v>
      </c>
      <c r="C104" s="6"/>
      <c r="D104" s="395" t="s">
        <v>1229</v>
      </c>
      <c r="E104" s="415"/>
      <c r="F104" s="369">
        <v>30</v>
      </c>
      <c r="G104" s="672">
        <v>1465</v>
      </c>
      <c r="H104" s="370">
        <f t="shared" si="25"/>
        <v>43950</v>
      </c>
      <c r="I104" s="674"/>
      <c r="J104" s="372">
        <v>3</v>
      </c>
      <c r="K104" s="373">
        <f t="shared" si="28"/>
        <v>2929.9999999999945</v>
      </c>
      <c r="L104" s="374">
        <f t="shared" si="26"/>
        <v>976.66666666666481</v>
      </c>
      <c r="M104" s="375">
        <v>0.88055555555555554</v>
      </c>
      <c r="N104" s="375">
        <v>0.90138888888888891</v>
      </c>
      <c r="O104" s="365">
        <v>20</v>
      </c>
      <c r="P104" s="373">
        <f>(N104-M104)*24*60</f>
        <v>30.000000000000053</v>
      </c>
      <c r="Q104" s="377"/>
      <c r="R104" s="377"/>
    </row>
    <row r="105" spans="1:18">
      <c r="A105" s="920"/>
      <c r="B105" s="366" t="s">
        <v>104</v>
      </c>
      <c r="C105" s="6"/>
      <c r="D105" s="395" t="s">
        <v>335</v>
      </c>
      <c r="E105" s="400"/>
      <c r="F105" s="369">
        <v>14.285714285714283</v>
      </c>
      <c r="G105" s="672">
        <v>8317</v>
      </c>
      <c r="H105" s="370">
        <f t="shared" si="25"/>
        <v>118814.2857142857</v>
      </c>
      <c r="I105" s="674"/>
      <c r="J105" s="372">
        <v>3</v>
      </c>
      <c r="K105" s="373">
        <f t="shared" si="28"/>
        <v>3118.8749998411504</v>
      </c>
      <c r="L105" s="374">
        <f t="shared" si="26"/>
        <v>1039.6249999470501</v>
      </c>
      <c r="M105" s="375">
        <v>46246.916666666664</v>
      </c>
      <c r="N105" s="375">
        <v>46247.027777777781</v>
      </c>
      <c r="O105" s="365">
        <v>20</v>
      </c>
      <c r="P105" s="373">
        <f>(N105-M105)*24*60</f>
        <v>160.00000000814907</v>
      </c>
      <c r="Q105" s="374"/>
      <c r="R105" s="377"/>
    </row>
    <row r="106" spans="1:18">
      <c r="A106" s="920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6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20"/>
      <c r="B107" s="366">
        <v>0</v>
      </c>
      <c r="C107" s="6"/>
      <c r="D107" s="395"/>
      <c r="E107" s="400"/>
      <c r="F107" s="369" t="s">
        <v>106</v>
      </c>
      <c r="G107" s="672"/>
      <c r="H107" s="370">
        <f t="shared" si="25"/>
        <v>0</v>
      </c>
      <c r="I107" s="6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672"/>
      <c r="H108" s="370">
        <f t="shared" si="25"/>
        <v>0</v>
      </c>
      <c r="I108" s="6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672"/>
      <c r="H109" s="370">
        <f t="shared" si="25"/>
        <v>0</v>
      </c>
      <c r="I109" s="6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672"/>
      <c r="H110" s="370">
        <f t="shared" si="25"/>
        <v>0</v>
      </c>
      <c r="I110" s="6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1215</v>
      </c>
      <c r="D111" s="887" t="s">
        <v>1142</v>
      </c>
      <c r="E111" s="92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2904.3749999682332</v>
      </c>
      <c r="L111" s="389">
        <f>AVERAGE(L101:L110)</f>
        <v>876.12499998941098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1230</v>
      </c>
      <c r="B112" s="366" t="s">
        <v>104</v>
      </c>
      <c r="C112" s="6"/>
      <c r="D112" s="400" t="s">
        <v>338</v>
      </c>
      <c r="E112" s="432"/>
      <c r="F112" s="369">
        <v>16.7</v>
      </c>
      <c r="G112" s="672">
        <v>1044</v>
      </c>
      <c r="H112" s="422">
        <f t="shared" si="13"/>
        <v>17434.8</v>
      </c>
      <c r="I112" s="674"/>
      <c r="J112" s="372">
        <v>3</v>
      </c>
      <c r="K112" s="373">
        <f t="shared" ref="K112:K118" si="29">G112/P112*60</f>
        <v>3131.9999999999859</v>
      </c>
      <c r="L112" s="374">
        <f t="shared" ref="L112:L118" si="30">K112/J112</f>
        <v>1043.9999999999952</v>
      </c>
      <c r="M112" s="375">
        <v>0.72222222222222221</v>
      </c>
      <c r="N112" s="375">
        <v>0.73611111111111116</v>
      </c>
      <c r="O112" s="365">
        <v>20</v>
      </c>
      <c r="P112" s="677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678" t="s">
        <v>339</v>
      </c>
      <c r="E113" s="678"/>
      <c r="F113" s="369">
        <v>18.18</v>
      </c>
      <c r="G113" s="672">
        <v>1023</v>
      </c>
      <c r="H113" s="422">
        <f t="shared" si="13"/>
        <v>18598.14</v>
      </c>
      <c r="I113" s="674"/>
      <c r="J113" s="372">
        <v>4</v>
      </c>
      <c r="K113" s="373">
        <f t="shared" si="29"/>
        <v>3069.0000000000109</v>
      </c>
      <c r="L113" s="374">
        <f t="shared" si="30"/>
        <v>767.25000000000273</v>
      </c>
      <c r="M113" s="375">
        <v>0.75</v>
      </c>
      <c r="N113" s="375">
        <v>0.76388888888888884</v>
      </c>
      <c r="O113" s="365">
        <v>20</v>
      </c>
      <c r="P113" s="677">
        <f t="shared" si="31"/>
        <v>19.999999999999929</v>
      </c>
      <c r="Q113" s="377"/>
      <c r="R113" s="377"/>
    </row>
    <row r="114" spans="1:18">
      <c r="A114" s="922"/>
      <c r="B114" s="366" t="s">
        <v>104</v>
      </c>
      <c r="C114" s="393"/>
      <c r="D114" s="678" t="s">
        <v>1231</v>
      </c>
      <c r="E114" s="395"/>
      <c r="F114" s="369">
        <v>18.18</v>
      </c>
      <c r="G114" s="672">
        <v>1128</v>
      </c>
      <c r="H114" s="422">
        <f t="shared" si="13"/>
        <v>20507.04</v>
      </c>
      <c r="I114" s="674"/>
      <c r="J114" s="372">
        <v>3</v>
      </c>
      <c r="K114" s="373">
        <f t="shared" si="29"/>
        <v>2707.2000000000098</v>
      </c>
      <c r="L114" s="374">
        <f t="shared" si="30"/>
        <v>902.40000000000327</v>
      </c>
      <c r="M114" s="375">
        <v>0.77777777777777779</v>
      </c>
      <c r="N114" s="375">
        <v>0.79513888888888884</v>
      </c>
      <c r="O114" s="365">
        <v>20</v>
      </c>
      <c r="P114" s="677">
        <f t="shared" si="31"/>
        <v>24.999999999999911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672">
        <v>5396</v>
      </c>
      <c r="H115" s="422">
        <f t="shared" si="13"/>
        <v>89897.36</v>
      </c>
      <c r="I115" s="674"/>
      <c r="J115" s="372">
        <v>4</v>
      </c>
      <c r="K115" s="373">
        <f t="shared" si="29"/>
        <v>3083.4285714285734</v>
      </c>
      <c r="L115" s="374">
        <f t="shared" si="30"/>
        <v>770.85714285714334</v>
      </c>
      <c r="M115" s="375">
        <v>0.81041666666666667</v>
      </c>
      <c r="N115" s="375">
        <v>0.8833333333333333</v>
      </c>
      <c r="O115" s="365">
        <v>20</v>
      </c>
      <c r="P115" s="677">
        <f t="shared" si="31"/>
        <v>104.99999999999994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72">
        <v>966</v>
      </c>
      <c r="H116" s="422">
        <f t="shared" si="13"/>
        <v>21524.236363636363</v>
      </c>
      <c r="I116" s="674"/>
      <c r="J116" s="372">
        <v>4</v>
      </c>
      <c r="K116" s="373">
        <f t="shared" si="29"/>
        <v>2898.0000000000105</v>
      </c>
      <c r="L116" s="374">
        <f t="shared" si="30"/>
        <v>724.50000000000261</v>
      </c>
      <c r="M116" s="375">
        <v>0.8979166666666667</v>
      </c>
      <c r="N116" s="424">
        <v>0.91180555555555554</v>
      </c>
      <c r="O116" s="365">
        <v>20</v>
      </c>
      <c r="P116" s="677">
        <f t="shared" si="31"/>
        <v>19.999999999999929</v>
      </c>
      <c r="Q116" s="377">
        <v>0.91180555555555554</v>
      </c>
      <c r="R116" s="377">
        <v>0.95347222222222217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72">
        <v>3688</v>
      </c>
      <c r="H117" s="422">
        <f t="shared" ref="H117:H123" si="32">F117*G117</f>
        <v>65981.672727272729</v>
      </c>
      <c r="I117" s="674"/>
      <c r="J117" s="372">
        <v>3</v>
      </c>
      <c r="K117" s="373">
        <f t="shared" si="29"/>
        <v>2950.4000002747775</v>
      </c>
      <c r="L117" s="374">
        <f t="shared" si="30"/>
        <v>983.46666675825918</v>
      </c>
      <c r="M117" s="375">
        <v>46246.967361111114</v>
      </c>
      <c r="N117" s="375">
        <v>46247.019444444442</v>
      </c>
      <c r="O117" s="373">
        <v>20</v>
      </c>
      <c r="P117" s="677">
        <f t="shared" si="31"/>
        <v>74.999999993015081</v>
      </c>
      <c r="Q117" s="377"/>
      <c r="R117" s="377"/>
    </row>
    <row r="118" spans="1:18">
      <c r="A118" s="922"/>
      <c r="B118" s="366" t="s">
        <v>104</v>
      </c>
      <c r="C118" s="393"/>
      <c r="D118" s="395" t="s">
        <v>1232</v>
      </c>
      <c r="E118" s="412"/>
      <c r="F118" s="369">
        <v>14.03</v>
      </c>
      <c r="G118" s="672">
        <v>6025</v>
      </c>
      <c r="H118" s="422">
        <f t="shared" si="32"/>
        <v>84530.75</v>
      </c>
      <c r="I118" s="674"/>
      <c r="J118" s="372">
        <v>3</v>
      </c>
      <c r="K118" s="373">
        <f t="shared" si="29"/>
        <v>3012.5</v>
      </c>
      <c r="L118" s="374">
        <f t="shared" si="30"/>
        <v>1004.1666666666666</v>
      </c>
      <c r="M118" s="375">
        <v>3.4722222222222224E-2</v>
      </c>
      <c r="N118" s="375">
        <v>0.11805555555555557</v>
      </c>
      <c r="O118" s="373">
        <v>20</v>
      </c>
      <c r="P118" s="677">
        <f t="shared" si="31"/>
        <v>120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672"/>
      <c r="H119" s="422">
        <f t="shared" si="32"/>
        <v>0</v>
      </c>
      <c r="I119" s="674"/>
      <c r="J119" s="372"/>
      <c r="K119" s="373"/>
      <c r="L119" s="374"/>
      <c r="M119" s="375"/>
      <c r="N119" s="375"/>
      <c r="O119" s="365"/>
      <c r="P119" s="677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672"/>
      <c r="H120" s="422">
        <f t="shared" si="32"/>
        <v>0</v>
      </c>
      <c r="I120" s="674"/>
      <c r="J120" s="372"/>
      <c r="K120" s="373"/>
      <c r="L120" s="374"/>
      <c r="M120" s="375"/>
      <c r="N120" s="375"/>
      <c r="O120" s="365"/>
      <c r="P120" s="677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672"/>
      <c r="H121" s="422">
        <f t="shared" si="32"/>
        <v>0</v>
      </c>
      <c r="I121" s="674"/>
      <c r="J121" s="372"/>
      <c r="K121" s="373"/>
      <c r="L121" s="374"/>
      <c r="M121" s="375"/>
      <c r="N121" s="375"/>
      <c r="O121" s="365"/>
      <c r="P121" s="677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672"/>
      <c r="H122" s="422">
        <f t="shared" si="32"/>
        <v>0</v>
      </c>
      <c r="I122" s="674"/>
      <c r="J122" s="372"/>
      <c r="K122" s="373"/>
      <c r="L122" s="374"/>
      <c r="M122" s="375"/>
      <c r="N122" s="375"/>
      <c r="O122" s="365"/>
      <c r="P122" s="677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672"/>
      <c r="H123" s="422">
        <f t="shared" si="32"/>
        <v>0</v>
      </c>
      <c r="I123" s="674"/>
      <c r="J123" s="372"/>
      <c r="K123" s="373"/>
      <c r="L123" s="374"/>
      <c r="M123" s="375"/>
      <c r="N123" s="375"/>
      <c r="O123" s="365"/>
      <c r="P123" s="677"/>
      <c r="Q123" s="377"/>
      <c r="R123" s="377"/>
    </row>
    <row r="124" spans="1:18" ht="17.399999999999999" customHeight="1">
      <c r="A124" s="922"/>
      <c r="B124" s="383">
        <v>0</v>
      </c>
      <c r="C124" s="6" t="s">
        <v>1221</v>
      </c>
      <c r="D124" s="923" t="s">
        <v>1142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2978.9326531004813</v>
      </c>
      <c r="L124" s="389">
        <f>AVERAGE(L112:L123)</f>
        <v>885.234353754582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8" activePane="bottomLeft" state="frozen"/>
      <selection activeCell="N153" sqref="N153"/>
      <selection pane="bottomLeft" activeCell="N153" sqref="N1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1100</v>
      </c>
      <c r="B1" s="28"/>
      <c r="C1" s="28"/>
      <c r="D1" s="696" t="s">
        <v>1102</v>
      </c>
      <c r="E1" s="29">
        <f>SUM(G5:G173)</f>
        <v>159583.57</v>
      </c>
      <c r="F1" s="681" t="s">
        <v>3</v>
      </c>
      <c r="G1" s="30">
        <f>SUM(H5:H173)</f>
        <v>6332336.8242371939</v>
      </c>
      <c r="H1" s="695" t="s">
        <v>37</v>
      </c>
      <c r="I1" s="31">
        <f>M17+M30+M43+M56+M69+M82+M95+M108+M121+M134+M147+M160+M173</f>
        <v>192.09801587301587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1103</v>
      </c>
      <c r="Q1" s="987"/>
      <c r="R1" s="987"/>
      <c r="S1" s="987"/>
      <c r="T1" s="987" t="s">
        <v>1105</v>
      </c>
      <c r="U1" s="987"/>
      <c r="V1" s="987"/>
      <c r="W1" s="987"/>
      <c r="X1" s="987"/>
      <c r="Y1" s="987"/>
      <c r="Z1" s="32" t="s">
        <v>1106</v>
      </c>
      <c r="AA1" s="32" t="s">
        <v>1107</v>
      </c>
      <c r="AB1" s="994" t="s">
        <v>1108</v>
      </c>
      <c r="AC1" s="995"/>
      <c r="AD1" s="32" t="s">
        <v>1106</v>
      </c>
      <c r="AE1" s="32" t="s">
        <v>1109</v>
      </c>
      <c r="AF1" s="987" t="s">
        <v>1110</v>
      </c>
      <c r="AG1" s="988"/>
      <c r="AH1" s="988"/>
    </row>
    <row r="2" spans="1:34" ht="26.25" customHeight="1">
      <c r="A2" s="989" t="s">
        <v>1171</v>
      </c>
      <c r="B2" s="989"/>
      <c r="C2" s="696"/>
      <c r="D2" s="696" t="s">
        <v>1113</v>
      </c>
      <c r="E2" s="34">
        <f>AVERAGE(O17,O30,O43,O56,O69,O82,O95,O108,O121,O134,O147,O160,O173)</f>
        <v>129.66859064953636</v>
      </c>
      <c r="F2" s="35" t="s">
        <v>40</v>
      </c>
      <c r="G2" s="36">
        <f>G1/E1</f>
        <v>39.680380782540418</v>
      </c>
      <c r="H2" s="695" t="s">
        <v>41</v>
      </c>
      <c r="I2" s="695">
        <f>COUNT(I5:I173)</f>
        <v>7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10</v>
      </c>
      <c r="AE2" s="38">
        <f>AE17+AE30+AE43+AE56+AE69+AE82+AE95+AE108+AE121+AE134+AE147+AE160+AE173</f>
        <v>9</v>
      </c>
      <c r="AF2" s="988"/>
      <c r="AG2" s="988"/>
      <c r="AH2" s="988"/>
    </row>
    <row r="3" spans="1:34" ht="30.6" customHeight="1">
      <c r="A3" s="928" t="s">
        <v>1115</v>
      </c>
      <c r="B3" s="928" t="s">
        <v>42</v>
      </c>
      <c r="C3" s="985"/>
      <c r="D3" s="928" t="s">
        <v>1117</v>
      </c>
      <c r="E3" s="928"/>
      <c r="F3" s="985" t="s">
        <v>43</v>
      </c>
      <c r="G3" s="977" t="s">
        <v>44</v>
      </c>
      <c r="H3" s="985" t="s">
        <v>45</v>
      </c>
      <c r="I3" s="979" t="s">
        <v>1119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1121</v>
      </c>
      <c r="O3" s="957" t="s">
        <v>1113</v>
      </c>
      <c r="P3" s="983" t="s">
        <v>1123</v>
      </c>
      <c r="Q3" s="957" t="s">
        <v>1113</v>
      </c>
      <c r="R3" s="984" t="s">
        <v>1124</v>
      </c>
      <c r="S3" s="958" t="s">
        <v>1125</v>
      </c>
      <c r="T3" s="977" t="s">
        <v>48</v>
      </c>
      <c r="U3" s="977"/>
      <c r="V3" s="978" t="s">
        <v>49</v>
      </c>
      <c r="W3" s="979" t="s">
        <v>1127</v>
      </c>
      <c r="X3" s="977" t="s">
        <v>1129</v>
      </c>
      <c r="Y3" s="977"/>
      <c r="Z3" s="980" t="s">
        <v>1130</v>
      </c>
      <c r="AA3" s="981"/>
      <c r="AB3" s="990" t="s">
        <v>1131</v>
      </c>
      <c r="AC3" s="991"/>
      <c r="AD3" s="992" t="s">
        <v>1132</v>
      </c>
      <c r="AE3" s="993"/>
      <c r="AF3" s="982" t="s">
        <v>1121</v>
      </c>
      <c r="AG3" s="984" t="s">
        <v>1124</v>
      </c>
      <c r="AH3" s="958" t="s">
        <v>1125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690" t="s">
        <v>50</v>
      </c>
      <c r="U4" s="690" t="s">
        <v>51</v>
      </c>
      <c r="V4" s="977"/>
      <c r="W4" s="979"/>
      <c r="X4" s="681" t="s">
        <v>1134</v>
      </c>
      <c r="Y4" s="681" t="s">
        <v>36</v>
      </c>
      <c r="Z4" s="690" t="s">
        <v>1135</v>
      </c>
      <c r="AA4" s="690" t="s">
        <v>1136</v>
      </c>
      <c r="AB4" s="991"/>
      <c r="AC4" s="991"/>
      <c r="AD4" s="690" t="s">
        <v>1137</v>
      </c>
      <c r="AE4" s="39" t="s">
        <v>1138</v>
      </c>
      <c r="AF4" s="982"/>
      <c r="AG4" s="984"/>
      <c r="AH4" s="958"/>
    </row>
    <row r="5" spans="1:34" ht="18.75" customHeight="1">
      <c r="A5" s="974" t="s">
        <v>1139</v>
      </c>
      <c r="B5" s="40" t="s">
        <v>100</v>
      </c>
      <c r="C5" s="41"/>
      <c r="D5" s="42" t="s">
        <v>52</v>
      </c>
      <c r="E5" s="43"/>
      <c r="F5" s="273">
        <v>37.83</v>
      </c>
      <c r="G5" s="44">
        <v>4513.5999999999995</v>
      </c>
      <c r="H5" s="45">
        <f t="shared" ref="H5:H16" si="0">F5*G5</f>
        <v>170749.48799999998</v>
      </c>
      <c r="I5" s="691"/>
      <c r="J5" s="46">
        <v>20</v>
      </c>
      <c r="K5" s="44">
        <v>2400</v>
      </c>
      <c r="L5" s="47">
        <v>120</v>
      </c>
      <c r="M5" s="692">
        <v>20</v>
      </c>
      <c r="N5" s="44">
        <f t="shared" ref="N5:N9" si="1">G5/W5*60</f>
        <v>2354.9217391304351</v>
      </c>
      <c r="O5" s="47">
        <f t="shared" ref="O5:O9" si="2">N5/M5</f>
        <v>117.74608695652175</v>
      </c>
      <c r="P5" s="48">
        <f t="shared" ref="P5:P9" si="3">M5-J5</f>
        <v>0</v>
      </c>
      <c r="Q5" s="49">
        <f t="shared" ref="Q5:Q9" si="4">O5-L5</f>
        <v>-2.2539130434782493</v>
      </c>
      <c r="R5" s="683">
        <f t="shared" ref="R5:R9" si="5">O5/L5</f>
        <v>0.98121739130434793</v>
      </c>
      <c r="S5" s="943">
        <f>R17</f>
        <v>0.92758077812148998</v>
      </c>
      <c r="T5" s="89">
        <v>0.25</v>
      </c>
      <c r="U5" s="89">
        <v>0.3298611111111111</v>
      </c>
      <c r="V5" s="681">
        <v>5</v>
      </c>
      <c r="W5" s="691">
        <f>(U5-T5)*24*60</f>
        <v>114.99999999999999</v>
      </c>
      <c r="X5" s="681"/>
      <c r="Y5" s="681"/>
      <c r="Z5" s="51"/>
      <c r="AA5" s="51"/>
      <c r="AB5" s="928"/>
      <c r="AC5" s="928"/>
      <c r="AD5" s="52"/>
      <c r="AE5" s="52"/>
      <c r="AF5" s="48">
        <f t="shared" ref="AF5:AF70" si="6">N5-K5</f>
        <v>-45.078260869564929</v>
      </c>
      <c r="AG5" s="683">
        <f t="shared" ref="AG5:AG70" si="7">N5/K5</f>
        <v>0.98121739130434793</v>
      </c>
      <c r="AH5" s="943">
        <f>AG17</f>
        <v>0.92820643741726416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1615</v>
      </c>
      <c r="H6" s="45">
        <f t="shared" si="0"/>
        <v>59318.95</v>
      </c>
      <c r="I6" s="691"/>
      <c r="J6" s="46">
        <v>18</v>
      </c>
      <c r="K6" s="44">
        <v>2571</v>
      </c>
      <c r="L6" s="47">
        <v>142.83333333333334</v>
      </c>
      <c r="M6" s="692">
        <v>18</v>
      </c>
      <c r="N6" s="44">
        <f t="shared" si="1"/>
        <v>2363.4146341463406</v>
      </c>
      <c r="O6" s="47">
        <f t="shared" si="2"/>
        <v>131.30081300813004</v>
      </c>
      <c r="P6" s="48">
        <f t="shared" si="3"/>
        <v>0</v>
      </c>
      <c r="Q6" s="49">
        <f t="shared" si="4"/>
        <v>-11.532520325203308</v>
      </c>
      <c r="R6" s="683">
        <f t="shared" si="5"/>
        <v>0.91925890087372242</v>
      </c>
      <c r="S6" s="943"/>
      <c r="T6" s="89">
        <v>0.34513888888888888</v>
      </c>
      <c r="U6" s="89">
        <v>0.37361111111111112</v>
      </c>
      <c r="V6" s="681">
        <v>22</v>
      </c>
      <c r="W6" s="691">
        <f t="shared" ref="W6:W17" si="8">(U6-T6)*24*60</f>
        <v>41.000000000000014</v>
      </c>
      <c r="X6" s="53">
        <v>0.3347222222222222</v>
      </c>
      <c r="Y6" s="53">
        <v>0.34375</v>
      </c>
      <c r="Z6" s="54"/>
      <c r="AA6" s="54"/>
      <c r="AB6" s="928"/>
      <c r="AC6" s="928"/>
      <c r="AD6" s="679">
        <v>1</v>
      </c>
      <c r="AE6" s="679"/>
      <c r="AF6" s="48">
        <f t="shared" si="6"/>
        <v>-207.58536585365937</v>
      </c>
      <c r="AG6" s="683">
        <f t="shared" si="7"/>
        <v>0.91925890087372253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1840</v>
      </c>
      <c r="H7" s="45">
        <f t="shared" si="0"/>
        <v>66037.600000000006</v>
      </c>
      <c r="I7" s="691"/>
      <c r="J7" s="46">
        <v>18</v>
      </c>
      <c r="K7" s="44">
        <v>2571</v>
      </c>
      <c r="L7" s="47">
        <v>142.83333333333334</v>
      </c>
      <c r="M7" s="692">
        <v>18</v>
      </c>
      <c r="N7" s="44">
        <f t="shared" si="1"/>
        <v>2348.9361702127662</v>
      </c>
      <c r="O7" s="47">
        <f t="shared" si="2"/>
        <v>130.49645390070924</v>
      </c>
      <c r="P7" s="48">
        <f t="shared" si="3"/>
        <v>0</v>
      </c>
      <c r="Q7" s="49">
        <f t="shared" si="4"/>
        <v>-12.336879432624102</v>
      </c>
      <c r="R7" s="683">
        <f t="shared" si="5"/>
        <v>0.913627448546389</v>
      </c>
      <c r="S7" s="943"/>
      <c r="T7" s="89">
        <v>0.37777777777777777</v>
      </c>
      <c r="U7" s="89">
        <v>0.41041666666666665</v>
      </c>
      <c r="V7" s="681">
        <v>6</v>
      </c>
      <c r="W7" s="691">
        <f t="shared" si="8"/>
        <v>46.999999999999993</v>
      </c>
      <c r="X7" s="53"/>
      <c r="Y7" s="53"/>
      <c r="Z7" s="54"/>
      <c r="AA7" s="54"/>
      <c r="AB7" s="928"/>
      <c r="AC7" s="928"/>
      <c r="AD7" s="679"/>
      <c r="AE7" s="679"/>
      <c r="AF7" s="48">
        <f t="shared" si="6"/>
        <v>-222.06382978723377</v>
      </c>
      <c r="AG7" s="683">
        <f t="shared" si="7"/>
        <v>0.913627448546389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1492</v>
      </c>
      <c r="H8" s="45">
        <f t="shared" si="0"/>
        <v>43059.12</v>
      </c>
      <c r="I8" s="691"/>
      <c r="J8" s="46">
        <v>17</v>
      </c>
      <c r="K8" s="44">
        <v>2571</v>
      </c>
      <c r="L8" s="47">
        <v>151.23529411764707</v>
      </c>
      <c r="M8" s="692">
        <v>17</v>
      </c>
      <c r="N8" s="44">
        <f t="shared" si="1"/>
        <v>2355.789473684209</v>
      </c>
      <c r="O8" s="47">
        <f t="shared" si="2"/>
        <v>138.57585139318877</v>
      </c>
      <c r="P8" s="48">
        <f t="shared" si="3"/>
        <v>0</v>
      </c>
      <c r="Q8" s="49">
        <f t="shared" si="4"/>
        <v>-12.659442724458302</v>
      </c>
      <c r="R8" s="683">
        <f t="shared" si="5"/>
        <v>0.91629306638825703</v>
      </c>
      <c r="S8" s="943"/>
      <c r="T8" s="89">
        <v>0.41527777777777775</v>
      </c>
      <c r="U8" s="89">
        <v>0.44166666666666665</v>
      </c>
      <c r="V8" s="681">
        <v>7</v>
      </c>
      <c r="W8" s="691">
        <f t="shared" si="8"/>
        <v>38.000000000000028</v>
      </c>
      <c r="X8" s="53"/>
      <c r="Y8" s="53"/>
      <c r="Z8" s="54"/>
      <c r="AA8" s="54"/>
      <c r="AB8" s="928"/>
      <c r="AC8" s="928"/>
      <c r="AD8" s="679"/>
      <c r="AE8" s="679"/>
      <c r="AF8" s="48">
        <f t="shared" si="6"/>
        <v>-215.21052631579096</v>
      </c>
      <c r="AG8" s="683">
        <f t="shared" si="7"/>
        <v>0.91629306638825714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2281</v>
      </c>
      <c r="H9" s="45">
        <f t="shared" si="0"/>
        <v>70961.91</v>
      </c>
      <c r="I9" s="679"/>
      <c r="J9" s="46">
        <v>18</v>
      </c>
      <c r="K9" s="44">
        <v>2769</v>
      </c>
      <c r="L9" s="47">
        <v>153.83333333333334</v>
      </c>
      <c r="M9" s="692">
        <v>18</v>
      </c>
      <c r="N9" s="44">
        <f t="shared" si="1"/>
        <v>2582.2641509433975</v>
      </c>
      <c r="O9" s="47">
        <f t="shared" si="2"/>
        <v>143.45911949685541</v>
      </c>
      <c r="P9" s="48">
        <f t="shared" si="3"/>
        <v>0</v>
      </c>
      <c r="Q9" s="49">
        <f t="shared" si="4"/>
        <v>-10.374213836477935</v>
      </c>
      <c r="R9" s="683">
        <f t="shared" si="5"/>
        <v>0.93256199022874586</v>
      </c>
      <c r="S9" s="943"/>
      <c r="T9" s="89">
        <v>0.4819444444444444</v>
      </c>
      <c r="U9" s="89">
        <v>0.51874999999999993</v>
      </c>
      <c r="V9" s="681">
        <v>5</v>
      </c>
      <c r="W9" s="691">
        <f t="shared" si="8"/>
        <v>52.999999999999972</v>
      </c>
      <c r="X9" s="53"/>
      <c r="Y9" s="53"/>
      <c r="Z9" s="54"/>
      <c r="AA9" s="54"/>
      <c r="AB9" s="928"/>
      <c r="AC9" s="928"/>
      <c r="AD9" s="679"/>
      <c r="AE9" s="679"/>
      <c r="AF9" s="48">
        <f t="shared" si="6"/>
        <v>-186.73584905660255</v>
      </c>
      <c r="AG9" s="683">
        <f t="shared" si="7"/>
        <v>0.93256199022874597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3004</v>
      </c>
      <c r="H10" s="45">
        <f t="shared" si="0"/>
        <v>115593.91999999998</v>
      </c>
      <c r="I10" s="691"/>
      <c r="J10" s="46">
        <v>19</v>
      </c>
      <c r="K10" s="44">
        <v>2769</v>
      </c>
      <c r="L10" s="47">
        <v>145.73684210526315</v>
      </c>
      <c r="M10" s="692">
        <v>19</v>
      </c>
      <c r="N10" s="44">
        <f>G10/W10*60</f>
        <v>2538.591549295772</v>
      </c>
      <c r="O10" s="47">
        <f>N10/M10</f>
        <v>133.61008154188275</v>
      </c>
      <c r="P10" s="48">
        <f>M10-J10</f>
        <v>0</v>
      </c>
      <c r="Q10" s="49">
        <f>O10-L10</f>
        <v>-12.126760563380401</v>
      </c>
      <c r="R10" s="683">
        <f>O10/L10</f>
        <v>0.91679001419132267</v>
      </c>
      <c r="S10" s="944"/>
      <c r="T10" s="89">
        <v>0.52361111111111103</v>
      </c>
      <c r="U10" s="89">
        <v>0.57291666666666663</v>
      </c>
      <c r="V10" s="681">
        <v>7</v>
      </c>
      <c r="W10" s="691">
        <f t="shared" si="8"/>
        <v>71.000000000000071</v>
      </c>
      <c r="X10" s="53"/>
      <c r="Y10" s="53"/>
      <c r="Z10" s="54"/>
      <c r="AA10" s="54"/>
      <c r="AB10" s="928"/>
      <c r="AC10" s="928"/>
      <c r="AD10" s="679"/>
      <c r="AE10" s="679"/>
      <c r="AF10" s="48">
        <f>N10-K10</f>
        <v>-230.40845070422802</v>
      </c>
      <c r="AG10" s="683">
        <f>N10/K10</f>
        <v>0.91679001419132244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4554</v>
      </c>
      <c r="H11" s="45">
        <f t="shared" si="0"/>
        <v>172141.19999999998</v>
      </c>
      <c r="I11" s="691"/>
      <c r="J11" s="46">
        <v>20</v>
      </c>
      <c r="K11" s="44">
        <v>2769</v>
      </c>
      <c r="L11" s="47">
        <v>138.44999999999999</v>
      </c>
      <c r="M11" s="692">
        <v>20</v>
      </c>
      <c r="N11" s="44">
        <f>G11/W11*60</f>
        <v>2553.6448598130855</v>
      </c>
      <c r="O11" s="47">
        <f>N11/M11</f>
        <v>127.68224299065427</v>
      </c>
      <c r="P11" s="48">
        <f>M11-J11</f>
        <v>0</v>
      </c>
      <c r="Q11" s="49">
        <f>O11-L11</f>
        <v>-10.767757009345715</v>
      </c>
      <c r="R11" s="683">
        <f>O11/L11</f>
        <v>0.92222638490902331</v>
      </c>
      <c r="S11" s="944"/>
      <c r="T11" s="89">
        <v>0.5888888888888888</v>
      </c>
      <c r="U11" s="89">
        <v>0.66319444444444431</v>
      </c>
      <c r="V11" s="681">
        <v>23</v>
      </c>
      <c r="W11" s="691">
        <f t="shared" si="8"/>
        <v>106.99999999999994</v>
      </c>
      <c r="X11" s="53">
        <v>0.57777777777777783</v>
      </c>
      <c r="Y11" s="53">
        <v>0.58819444444444446</v>
      </c>
      <c r="Z11" s="54"/>
      <c r="AA11" s="54"/>
      <c r="AB11" s="928"/>
      <c r="AC11" s="928"/>
      <c r="AD11" s="679"/>
      <c r="AE11" s="679"/>
      <c r="AF11" s="48">
        <f>N11-K11</f>
        <v>-215.35514018691447</v>
      </c>
      <c r="AG11" s="683">
        <f>N11/K11</f>
        <v>0.92222638490902331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91"/>
      <c r="J12" s="46"/>
      <c r="K12" s="44"/>
      <c r="L12" s="47"/>
      <c r="M12" s="692"/>
      <c r="N12" s="44"/>
      <c r="O12" s="47"/>
      <c r="P12" s="48"/>
      <c r="Q12" s="49"/>
      <c r="R12" s="683"/>
      <c r="S12" s="944"/>
      <c r="T12" s="89"/>
      <c r="U12" s="89"/>
      <c r="V12" s="681"/>
      <c r="W12" s="691">
        <f t="shared" si="8"/>
        <v>0</v>
      </c>
      <c r="X12" s="53"/>
      <c r="Y12" s="53"/>
      <c r="Z12" s="54"/>
      <c r="AA12" s="54"/>
      <c r="AB12" s="928"/>
      <c r="AC12" s="928"/>
      <c r="AD12" s="679"/>
      <c r="AE12" s="679"/>
      <c r="AF12" s="48">
        <f t="shared" si="6"/>
        <v>0</v>
      </c>
      <c r="AG12" s="683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93"/>
      <c r="J13" s="46"/>
      <c r="K13" s="44"/>
      <c r="L13" s="47"/>
      <c r="M13" s="62"/>
      <c r="N13" s="44"/>
      <c r="O13" s="47"/>
      <c r="P13" s="48"/>
      <c r="Q13" s="49"/>
      <c r="R13" s="683"/>
      <c r="S13" s="944"/>
      <c r="T13" s="89"/>
      <c r="U13" s="89"/>
      <c r="V13" s="693"/>
      <c r="W13" s="691">
        <f t="shared" si="8"/>
        <v>0</v>
      </c>
      <c r="X13" s="64"/>
      <c r="Y13" s="64"/>
      <c r="Z13" s="54"/>
      <c r="AA13" s="54"/>
      <c r="AB13" s="928"/>
      <c r="AC13" s="928"/>
      <c r="AD13" s="679"/>
      <c r="AE13" s="679"/>
      <c r="AF13" s="48">
        <f t="shared" si="6"/>
        <v>0</v>
      </c>
      <c r="AG13" s="683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93"/>
      <c r="J14" s="46"/>
      <c r="K14" s="44"/>
      <c r="L14" s="47"/>
      <c r="M14" s="62"/>
      <c r="N14" s="44"/>
      <c r="O14" s="47"/>
      <c r="P14" s="48"/>
      <c r="Q14" s="49"/>
      <c r="R14" s="683"/>
      <c r="S14" s="944"/>
      <c r="T14" s="89"/>
      <c r="U14" s="89"/>
      <c r="V14" s="693"/>
      <c r="W14" s="691">
        <f t="shared" si="8"/>
        <v>0</v>
      </c>
      <c r="X14" s="64"/>
      <c r="Y14" s="64"/>
      <c r="Z14" s="54"/>
      <c r="AA14" s="54"/>
      <c r="AB14" s="928"/>
      <c r="AC14" s="928"/>
      <c r="AD14" s="679"/>
      <c r="AE14" s="679"/>
      <c r="AF14" s="48">
        <f t="shared" si="6"/>
        <v>0</v>
      </c>
      <c r="AG14" s="683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93"/>
      <c r="J15" s="46"/>
      <c r="K15" s="44"/>
      <c r="L15" s="47"/>
      <c r="M15" s="62"/>
      <c r="N15" s="68"/>
      <c r="O15" s="47"/>
      <c r="P15" s="48"/>
      <c r="Q15" s="49"/>
      <c r="R15" s="683"/>
      <c r="S15" s="944"/>
      <c r="T15" s="89"/>
      <c r="U15" s="89"/>
      <c r="V15" s="693"/>
      <c r="W15" s="691">
        <f t="shared" si="8"/>
        <v>0</v>
      </c>
      <c r="X15" s="64"/>
      <c r="Y15" s="64"/>
      <c r="Z15" s="54"/>
      <c r="AA15" s="54"/>
      <c r="AB15" s="928"/>
      <c r="AC15" s="928"/>
      <c r="AD15" s="679"/>
      <c r="AE15" s="679"/>
      <c r="AF15" s="48">
        <f t="shared" si="6"/>
        <v>0</v>
      </c>
      <c r="AG15" s="683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93"/>
      <c r="J16" s="46"/>
      <c r="K16" s="44"/>
      <c r="L16" s="47"/>
      <c r="M16" s="62"/>
      <c r="N16" s="68"/>
      <c r="O16" s="47"/>
      <c r="P16" s="48"/>
      <c r="Q16" s="49"/>
      <c r="R16" s="683"/>
      <c r="S16" s="944"/>
      <c r="T16" s="89"/>
      <c r="U16" s="89"/>
      <c r="V16" s="693"/>
      <c r="W16" s="691">
        <f t="shared" si="8"/>
        <v>0</v>
      </c>
      <c r="X16" s="64"/>
      <c r="Y16" s="64"/>
      <c r="Z16" s="54"/>
      <c r="AA16" s="54"/>
      <c r="AB16" s="928"/>
      <c r="AC16" s="928"/>
      <c r="AD16" s="679"/>
      <c r="AE16" s="679"/>
      <c r="AF16" s="48">
        <f t="shared" si="6"/>
        <v>0</v>
      </c>
      <c r="AG16" s="683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1140</v>
      </c>
      <c r="D17" s="938" t="s">
        <v>1142</v>
      </c>
      <c r="E17" s="938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2442.5089396037151</v>
      </c>
      <c r="O17" s="73">
        <f t="shared" si="9"/>
        <v>131.83866418399174</v>
      </c>
      <c r="P17" s="65">
        <f t="shared" ref="P17:P23" si="10">M17-J17</f>
        <v>0</v>
      </c>
      <c r="Q17" s="74">
        <f t="shared" ref="Q17:Q23" si="11">O17-L17</f>
        <v>-10.293069562138299</v>
      </c>
      <c r="R17" s="75">
        <f>O17/L17</f>
        <v>0.92758077812148998</v>
      </c>
      <c r="S17" s="944"/>
      <c r="T17" s="89"/>
      <c r="U17" s="89"/>
      <c r="V17" s="69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1</v>
      </c>
      <c r="AE17" s="79">
        <f>SUM(AE5:AE16)</f>
        <v>0</v>
      </c>
      <c r="AF17" s="65">
        <f t="shared" si="6"/>
        <v>-188.91963182485642</v>
      </c>
      <c r="AG17" s="684">
        <f t="shared" si="7"/>
        <v>0.92820643741726416</v>
      </c>
      <c r="AH17" s="944"/>
    </row>
    <row r="18" spans="1:34" ht="19.2" customHeight="1">
      <c r="A18" s="926" t="s">
        <v>1143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463</v>
      </c>
      <c r="H18" s="84">
        <f t="shared" ref="H18:H29" si="12">F18*G18</f>
        <v>12732.5</v>
      </c>
      <c r="I18" s="67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1322.8571428571424</v>
      </c>
      <c r="O18" s="86">
        <f t="shared" ref="O18:O23" si="14">N18/M18</f>
        <v>110.2380952380952</v>
      </c>
      <c r="P18" s="54">
        <f t="shared" si="10"/>
        <v>0</v>
      </c>
      <c r="Q18" s="88">
        <f t="shared" si="11"/>
        <v>-56.428571428571459</v>
      </c>
      <c r="R18" s="680">
        <f t="shared" ref="R18:R23" si="15">O18/L18</f>
        <v>0.66142857142857125</v>
      </c>
      <c r="S18" s="927">
        <f>R30</f>
        <v>0.81470747830027002</v>
      </c>
      <c r="T18" s="89">
        <v>0.125</v>
      </c>
      <c r="U18" s="89">
        <v>0.13958333333333334</v>
      </c>
      <c r="V18" s="679">
        <v>5</v>
      </c>
      <c r="W18" s="90">
        <f>(U18-T18)*24*60</f>
        <v>21.000000000000007</v>
      </c>
      <c r="X18" s="86"/>
      <c r="Y18" s="86"/>
      <c r="Z18" s="54"/>
      <c r="AA18" s="54"/>
      <c r="AB18" s="928"/>
      <c r="AC18" s="928"/>
      <c r="AD18" s="679"/>
      <c r="AE18" s="679"/>
      <c r="AF18" s="91">
        <f t="shared" si="6"/>
        <v>-677.14285714285757</v>
      </c>
      <c r="AG18" s="92">
        <f t="shared" si="7"/>
        <v>0.66142857142857125</v>
      </c>
      <c r="AH18" s="969">
        <f>AG30</f>
        <v>0.83096103771910423</v>
      </c>
    </row>
    <row r="19" spans="1:34" ht="19.2" customHeight="1">
      <c r="A19" s="926"/>
      <c r="B19" s="688" t="s">
        <v>102</v>
      </c>
      <c r="C19" s="687"/>
      <c r="D19" s="82" t="s">
        <v>164</v>
      </c>
      <c r="E19" s="83"/>
      <c r="F19" s="273">
        <v>50.67</v>
      </c>
      <c r="G19" s="57">
        <v>3357</v>
      </c>
      <c r="H19" s="84">
        <f t="shared" si="12"/>
        <v>170099.19</v>
      </c>
      <c r="I19" s="67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1370.2040816326532</v>
      </c>
      <c r="O19" s="95">
        <f t="shared" si="14"/>
        <v>72.116004296455429</v>
      </c>
      <c r="P19" s="54">
        <f t="shared" si="10"/>
        <v>0</v>
      </c>
      <c r="Q19" s="88">
        <f t="shared" si="11"/>
        <v>-6.8313641245972008</v>
      </c>
      <c r="R19" s="680">
        <f t="shared" si="15"/>
        <v>0.91346938775510211</v>
      </c>
      <c r="S19" s="927"/>
      <c r="T19" s="89">
        <v>0.14444444444444446</v>
      </c>
      <c r="U19" s="89">
        <v>0.24652777777777779</v>
      </c>
      <c r="V19" s="679">
        <v>7</v>
      </c>
      <c r="W19" s="90">
        <f>(U19-T19)*24*60</f>
        <v>147</v>
      </c>
      <c r="X19" s="96"/>
      <c r="Y19" s="96"/>
      <c r="Z19" s="54"/>
      <c r="AA19" s="54"/>
      <c r="AB19" s="928"/>
      <c r="AC19" s="928"/>
      <c r="AD19" s="679"/>
      <c r="AE19" s="679"/>
      <c r="AF19" s="48">
        <f t="shared" si="6"/>
        <v>-129.79591836734676</v>
      </c>
      <c r="AG19" s="683">
        <f t="shared" si="7"/>
        <v>0.91346938775510211</v>
      </c>
      <c r="AH19" s="970"/>
    </row>
    <row r="20" spans="1:34" ht="19.2" customHeight="1">
      <c r="A20" s="926"/>
      <c r="B20" s="688" t="s">
        <v>102</v>
      </c>
      <c r="C20" s="55"/>
      <c r="D20" s="42" t="s">
        <v>187</v>
      </c>
      <c r="E20" s="83"/>
      <c r="F20" s="273">
        <v>53.27</v>
      </c>
      <c r="G20" s="57">
        <v>2746</v>
      </c>
      <c r="H20" s="84">
        <f t="shared" si="12"/>
        <v>146279.42000000001</v>
      </c>
      <c r="I20" s="67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1307.6190476190482</v>
      </c>
      <c r="O20" s="95">
        <f t="shared" si="14"/>
        <v>76.918767507002826</v>
      </c>
      <c r="P20" s="54">
        <f t="shared" si="10"/>
        <v>0</v>
      </c>
      <c r="Q20" s="88">
        <f t="shared" si="11"/>
        <v>-15.140056022408942</v>
      </c>
      <c r="R20" s="680">
        <f t="shared" si="15"/>
        <v>0.83553932755210736</v>
      </c>
      <c r="S20" s="927"/>
      <c r="T20" s="89">
        <v>0.26250000000000001</v>
      </c>
      <c r="U20" s="89">
        <v>0.35</v>
      </c>
      <c r="V20" s="679">
        <v>23</v>
      </c>
      <c r="W20" s="90">
        <f t="shared" ref="W20:W29" si="16">(U20-T20)*24*60</f>
        <v>125.99999999999996</v>
      </c>
      <c r="X20" s="96">
        <v>0.25138888888888888</v>
      </c>
      <c r="Y20" s="96">
        <v>0.26111111111111113</v>
      </c>
      <c r="Z20" s="54"/>
      <c r="AA20" s="54"/>
      <c r="AB20" s="928"/>
      <c r="AC20" s="928"/>
      <c r="AD20" s="679">
        <v>1</v>
      </c>
      <c r="AE20" s="679"/>
      <c r="AF20" s="91">
        <f t="shared" si="6"/>
        <v>-257.38095238095184</v>
      </c>
      <c r="AG20" s="92">
        <f t="shared" si="7"/>
        <v>0.83553932755210747</v>
      </c>
      <c r="AH20" s="970"/>
    </row>
    <row r="21" spans="1:34" ht="19.2" customHeight="1">
      <c r="A21" s="926"/>
      <c r="B21" s="688" t="s">
        <v>102</v>
      </c>
      <c r="C21" s="97"/>
      <c r="D21" s="98" t="s">
        <v>174</v>
      </c>
      <c r="E21" s="43"/>
      <c r="F21" s="273">
        <v>49.91</v>
      </c>
      <c r="G21" s="44">
        <v>2089</v>
      </c>
      <c r="H21" s="84">
        <f t="shared" si="12"/>
        <v>104261.98999999999</v>
      </c>
      <c r="I21" s="68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1424.3181818181818</v>
      </c>
      <c r="O21" s="95">
        <f t="shared" si="14"/>
        <v>83.783422459893046</v>
      </c>
      <c r="P21" s="54">
        <f t="shared" si="10"/>
        <v>0</v>
      </c>
      <c r="Q21" s="88">
        <f t="shared" si="11"/>
        <v>-8.2754010695187219</v>
      </c>
      <c r="R21" s="680">
        <f t="shared" si="15"/>
        <v>0.91010746442056345</v>
      </c>
      <c r="S21" s="927"/>
      <c r="T21" s="89">
        <v>0.35486111111111107</v>
      </c>
      <c r="U21" s="89">
        <v>0.41597222222222219</v>
      </c>
      <c r="V21" s="679">
        <v>7</v>
      </c>
      <c r="W21" s="90">
        <f t="shared" si="16"/>
        <v>88</v>
      </c>
      <c r="X21" s="96"/>
      <c r="Y21" s="96"/>
      <c r="Z21" s="54"/>
      <c r="AA21" s="54"/>
      <c r="AB21" s="928"/>
      <c r="AC21" s="928"/>
      <c r="AD21" s="679"/>
      <c r="AE21" s="679"/>
      <c r="AF21" s="48">
        <f t="shared" si="6"/>
        <v>-140.68181818181824</v>
      </c>
      <c r="AG21" s="683">
        <f t="shared" si="7"/>
        <v>0.91010746442056345</v>
      </c>
      <c r="AH21" s="971"/>
    </row>
    <row r="22" spans="1:34" ht="19.2" customHeight="1">
      <c r="A22" s="926"/>
      <c r="B22" s="688" t="s">
        <v>100</v>
      </c>
      <c r="C22" s="97"/>
      <c r="D22" s="42" t="s">
        <v>59</v>
      </c>
      <c r="E22" s="43"/>
      <c r="F22" s="273">
        <v>36.729999999999997</v>
      </c>
      <c r="G22" s="44">
        <v>1952</v>
      </c>
      <c r="H22" s="84">
        <f t="shared" si="12"/>
        <v>71696.959999999992</v>
      </c>
      <c r="I22" s="68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2168.8888888888901</v>
      </c>
      <c r="O22" s="95">
        <f t="shared" si="14"/>
        <v>120.49382716049389</v>
      </c>
      <c r="P22" s="54">
        <f t="shared" si="10"/>
        <v>0</v>
      </c>
      <c r="Q22" s="88">
        <f t="shared" si="11"/>
        <v>-12.83950617283945</v>
      </c>
      <c r="R22" s="680">
        <f t="shared" si="15"/>
        <v>0.90370370370370412</v>
      </c>
      <c r="S22" s="927"/>
      <c r="T22" s="89">
        <v>0.45624999999999993</v>
      </c>
      <c r="U22" s="89">
        <v>0.49374999999999991</v>
      </c>
      <c r="V22" s="679">
        <v>5</v>
      </c>
      <c r="W22" s="90">
        <f t="shared" si="16"/>
        <v>53.999999999999972</v>
      </c>
      <c r="X22" s="96"/>
      <c r="Y22" s="96"/>
      <c r="Z22" s="54"/>
      <c r="AA22" s="54"/>
      <c r="AB22" s="928"/>
      <c r="AC22" s="928"/>
      <c r="AD22" s="679"/>
      <c r="AE22" s="679">
        <v>1</v>
      </c>
      <c r="AF22" s="91">
        <f t="shared" si="6"/>
        <v>-231.11111111110995</v>
      </c>
      <c r="AG22" s="92">
        <f t="shared" si="7"/>
        <v>0.90370370370370423</v>
      </c>
      <c r="AH22" s="971"/>
    </row>
    <row r="23" spans="1:34" ht="19.2" customHeight="1">
      <c r="A23" s="926"/>
      <c r="B23" s="688" t="s">
        <v>103</v>
      </c>
      <c r="C23" s="97"/>
      <c r="D23" s="42" t="s">
        <v>159</v>
      </c>
      <c r="E23" s="43"/>
      <c r="F23" s="273">
        <v>26.5</v>
      </c>
      <c r="G23" s="44">
        <v>812</v>
      </c>
      <c r="H23" s="84">
        <f t="shared" si="12"/>
        <v>21518</v>
      </c>
      <c r="I23" s="681"/>
      <c r="J23" s="93">
        <v>12</v>
      </c>
      <c r="K23" s="44">
        <v>2000</v>
      </c>
      <c r="L23" s="47">
        <v>166.66666666666666</v>
      </c>
      <c r="M23" s="93">
        <v>12</v>
      </c>
      <c r="N23" s="94">
        <f t="shared" si="13"/>
        <v>1571.6129032258041</v>
      </c>
      <c r="O23" s="95">
        <f t="shared" si="14"/>
        <v>130.96774193548367</v>
      </c>
      <c r="P23" s="54">
        <f t="shared" si="10"/>
        <v>0</v>
      </c>
      <c r="Q23" s="88">
        <f t="shared" si="11"/>
        <v>-35.698924731182984</v>
      </c>
      <c r="R23" s="680">
        <f t="shared" si="15"/>
        <v>0.78580645161290208</v>
      </c>
      <c r="S23" s="927"/>
      <c r="T23" s="89">
        <v>0.49791666666666656</v>
      </c>
      <c r="U23" s="89">
        <v>0.51944444444444438</v>
      </c>
      <c r="V23" s="679">
        <v>6</v>
      </c>
      <c r="W23" s="90">
        <f t="shared" si="16"/>
        <v>31.00000000000005</v>
      </c>
      <c r="X23" s="96"/>
      <c r="Y23" s="96"/>
      <c r="Z23" s="54"/>
      <c r="AA23" s="54"/>
      <c r="AB23" s="928"/>
      <c r="AC23" s="928"/>
      <c r="AD23" s="679"/>
      <c r="AE23" s="679"/>
      <c r="AF23" s="48">
        <f t="shared" si="6"/>
        <v>-428.38709677419592</v>
      </c>
      <c r="AG23" s="683">
        <f t="shared" si="7"/>
        <v>0.78580645161290208</v>
      </c>
      <c r="AH23" s="971"/>
    </row>
    <row r="24" spans="1:34" ht="19.2" customHeight="1">
      <c r="A24" s="926"/>
      <c r="B24" s="68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681"/>
      <c r="J24" s="93"/>
      <c r="K24" s="44"/>
      <c r="L24" s="47"/>
      <c r="M24" s="93"/>
      <c r="N24" s="94"/>
      <c r="O24" s="95"/>
      <c r="P24" s="54"/>
      <c r="Q24" s="88"/>
      <c r="R24" s="680"/>
      <c r="S24" s="927"/>
      <c r="T24" s="89"/>
      <c r="U24" s="89"/>
      <c r="V24" s="679"/>
      <c r="W24" s="90">
        <f t="shared" si="16"/>
        <v>0</v>
      </c>
      <c r="X24" s="96"/>
      <c r="Y24" s="96"/>
      <c r="Z24" s="54"/>
      <c r="AA24" s="54"/>
      <c r="AB24" s="928"/>
      <c r="AC24" s="928"/>
      <c r="AD24" s="679"/>
      <c r="AE24" s="679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68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0"/>
      <c r="S25" s="927"/>
      <c r="T25" s="89"/>
      <c r="U25" s="89"/>
      <c r="V25" s="679"/>
      <c r="W25" s="90">
        <f t="shared" si="16"/>
        <v>0</v>
      </c>
      <c r="X25" s="679"/>
      <c r="Y25" s="679"/>
      <c r="Z25" s="54"/>
      <c r="AA25" s="54"/>
      <c r="AB25" s="928"/>
      <c r="AC25" s="928"/>
      <c r="AD25" s="679"/>
      <c r="AE25" s="679"/>
      <c r="AF25" s="48">
        <f t="shared" si="6"/>
        <v>0</v>
      </c>
      <c r="AG25" s="683" t="e">
        <f t="shared" si="7"/>
        <v>#DIV/0!</v>
      </c>
      <c r="AH25" s="971"/>
    </row>
    <row r="26" spans="1:34" ht="19.2" customHeight="1">
      <c r="A26" s="926"/>
      <c r="B26" s="68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80"/>
      <c r="S26" s="927"/>
      <c r="T26" s="89"/>
      <c r="U26" s="89"/>
      <c r="V26" s="679"/>
      <c r="W26" s="90">
        <f t="shared" si="16"/>
        <v>0</v>
      </c>
      <c r="X26" s="679"/>
      <c r="Y26" s="679"/>
      <c r="Z26" s="54"/>
      <c r="AA26" s="54"/>
      <c r="AB26" s="928"/>
      <c r="AC26" s="928"/>
      <c r="AD26" s="679"/>
      <c r="AE26" s="679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0"/>
      <c r="S27" s="927"/>
      <c r="T27" s="89"/>
      <c r="U27" s="89"/>
      <c r="V27" s="679"/>
      <c r="W27" s="90">
        <f t="shared" si="16"/>
        <v>0</v>
      </c>
      <c r="X27" s="679"/>
      <c r="Y27" s="679"/>
      <c r="Z27" s="54"/>
      <c r="AA27" s="54"/>
      <c r="AB27" s="928"/>
      <c r="AC27" s="928"/>
      <c r="AD27" s="679"/>
      <c r="AE27" s="679"/>
      <c r="AF27" s="48">
        <f t="shared" si="6"/>
        <v>0</v>
      </c>
      <c r="AG27" s="683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0"/>
      <c r="S28" s="927"/>
      <c r="T28" s="89"/>
      <c r="U28" s="89"/>
      <c r="V28" s="679"/>
      <c r="W28" s="90">
        <f t="shared" si="16"/>
        <v>0</v>
      </c>
      <c r="X28" s="679"/>
      <c r="Y28" s="679"/>
      <c r="Z28" s="54"/>
      <c r="AA28" s="54"/>
      <c r="AB28" s="928"/>
      <c r="AC28" s="928"/>
      <c r="AD28" s="679"/>
      <c r="AE28" s="679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0"/>
      <c r="S29" s="927"/>
      <c r="T29" s="89"/>
      <c r="U29" s="89"/>
      <c r="V29" s="679"/>
      <c r="W29" s="90">
        <f t="shared" si="16"/>
        <v>0</v>
      </c>
      <c r="X29" s="679"/>
      <c r="Y29" s="679"/>
      <c r="Z29" s="54"/>
      <c r="AA29" s="54"/>
      <c r="AB29" s="928"/>
      <c r="AC29" s="928"/>
      <c r="AD29" s="679"/>
      <c r="AE29" s="679"/>
      <c r="AF29" s="48">
        <f t="shared" si="6"/>
        <v>0</v>
      </c>
      <c r="AG29" s="683"/>
      <c r="AH29" s="971"/>
    </row>
    <row r="30" spans="1:34" ht="19.2" customHeight="1">
      <c r="A30" s="926"/>
      <c r="B30" s="99">
        <v>0</v>
      </c>
      <c r="C30" s="100" t="s">
        <v>1144</v>
      </c>
      <c r="D30" s="973" t="s">
        <v>1142</v>
      </c>
      <c r="E30" s="97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121.62194702442379</v>
      </c>
      <c r="M30" s="101">
        <f t="shared" ref="M30:O30" si="17">AVERAGE(M18:M29)</f>
        <v>15.833333333333334</v>
      </c>
      <c r="N30" s="101">
        <f t="shared" si="17"/>
        <v>1527.5833743402866</v>
      </c>
      <c r="O30" s="104">
        <f t="shared" si="17"/>
        <v>99.086309766237335</v>
      </c>
      <c r="P30" s="54">
        <f t="shared" ref="P30:P37" si="18">M30-J30</f>
        <v>0</v>
      </c>
      <c r="Q30" s="88">
        <f t="shared" ref="Q30:Q37" si="19">O30-L30</f>
        <v>-22.535637258186455</v>
      </c>
      <c r="R30" s="105">
        <f t="shared" ref="R30:R37" si="20">O30/L30</f>
        <v>0.81470747830027002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1</v>
      </c>
      <c r="AF30" s="108">
        <f t="shared" si="6"/>
        <v>-310.74995899304668</v>
      </c>
      <c r="AG30" s="109">
        <f t="shared" ref="AG30" si="21">N30/K30</f>
        <v>0.83096103771910423</v>
      </c>
      <c r="AH30" s="972"/>
    </row>
    <row r="31" spans="1:34" ht="19.2" customHeight="1">
      <c r="A31" s="963" t="s">
        <v>1145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1508</v>
      </c>
      <c r="H31" s="112">
        <f t="shared" ref="H31:H41" si="22">F31*G31</f>
        <v>39962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1508.0000000000005</v>
      </c>
      <c r="O31" s="115">
        <f t="shared" ref="O31:O37" si="24">N31/M31</f>
        <v>125.6666666666667</v>
      </c>
      <c r="P31" s="116">
        <f t="shared" si="18"/>
        <v>0</v>
      </c>
      <c r="Q31" s="117">
        <f t="shared" si="19"/>
        <v>-40.999999999999957</v>
      </c>
      <c r="R31" s="682">
        <f t="shared" si="20"/>
        <v>0.75400000000000023</v>
      </c>
      <c r="S31" s="964">
        <f>R43</f>
        <v>0.85649343268279032</v>
      </c>
      <c r="T31" s="118">
        <v>0.125</v>
      </c>
      <c r="U31" s="118">
        <v>0.16666666666666666</v>
      </c>
      <c r="V31" s="142">
        <v>5</v>
      </c>
      <c r="W31" s="119">
        <f t="shared" ref="W31:W42" si="25">(U31-T31)*24*60</f>
        <v>59.999999999999986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-491.99999999999955</v>
      </c>
      <c r="AG31" s="120">
        <f t="shared" si="7"/>
        <v>0.75400000000000023</v>
      </c>
      <c r="AH31" s="942">
        <f>AG43</f>
        <v>0.87007993126033334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3135</v>
      </c>
      <c r="H32" s="84">
        <f t="shared" si="22"/>
        <v>107311.04999999999</v>
      </c>
      <c r="I32" s="69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2137.5</v>
      </c>
      <c r="O32" s="47">
        <f t="shared" si="24"/>
        <v>164.42307692307693</v>
      </c>
      <c r="P32" s="116">
        <f t="shared" si="18"/>
        <v>0</v>
      </c>
      <c r="Q32" s="49">
        <f t="shared" si="19"/>
        <v>-8.653846153846132</v>
      </c>
      <c r="R32" s="683">
        <f t="shared" si="20"/>
        <v>0.95000000000000018</v>
      </c>
      <c r="S32" s="927"/>
      <c r="T32" s="89">
        <v>0.17152777777777778</v>
      </c>
      <c r="U32" s="89">
        <v>0.2326388888888889</v>
      </c>
      <c r="V32" s="142">
        <v>7</v>
      </c>
      <c r="W32" s="90">
        <f t="shared" si="25"/>
        <v>88</v>
      </c>
      <c r="X32" s="123"/>
      <c r="Y32" s="123"/>
      <c r="Z32" s="124"/>
      <c r="AA32" s="124"/>
      <c r="AB32" s="928"/>
      <c r="AC32" s="928"/>
      <c r="AD32" s="679"/>
      <c r="AE32" s="679"/>
      <c r="AF32" s="48">
        <f t="shared" si="6"/>
        <v>-112.5</v>
      </c>
      <c r="AG32" s="683">
        <f t="shared" si="7"/>
        <v>0.95</v>
      </c>
      <c r="AH32" s="943"/>
    </row>
    <row r="33" spans="1:34" ht="19.2" customHeight="1">
      <c r="A33" s="956"/>
      <c r="B33" s="121" t="s">
        <v>104</v>
      </c>
      <c r="C33" s="679"/>
      <c r="D33" s="42" t="s">
        <v>89</v>
      </c>
      <c r="E33" s="83"/>
      <c r="F33" s="273">
        <v>35.83</v>
      </c>
      <c r="G33" s="134">
        <v>3079.7000000000003</v>
      </c>
      <c r="H33" s="84">
        <f t="shared" si="22"/>
        <v>110345.651</v>
      </c>
      <c r="I33" s="67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2123.9310344827595</v>
      </c>
      <c r="O33" s="47">
        <f t="shared" si="24"/>
        <v>193.08463949843269</v>
      </c>
      <c r="P33" s="116">
        <f t="shared" si="18"/>
        <v>0</v>
      </c>
      <c r="Q33" s="49">
        <f t="shared" si="19"/>
        <v>-11.460815047021839</v>
      </c>
      <c r="R33" s="683">
        <f t="shared" si="20"/>
        <v>0.94396934865900439</v>
      </c>
      <c r="S33" s="927"/>
      <c r="T33" s="89">
        <v>0.23819444444444446</v>
      </c>
      <c r="U33" s="89">
        <v>0.2986111111111111</v>
      </c>
      <c r="V33" s="142">
        <v>8</v>
      </c>
      <c r="W33" s="90">
        <f t="shared" si="25"/>
        <v>86.999999999999972</v>
      </c>
      <c r="X33" s="123"/>
      <c r="Y33" s="123"/>
      <c r="Z33" s="124"/>
      <c r="AA33" s="124"/>
      <c r="AB33" s="928"/>
      <c r="AC33" s="928"/>
      <c r="AD33" s="679"/>
      <c r="AE33" s="679"/>
      <c r="AF33" s="48">
        <f t="shared" si="6"/>
        <v>-126.06896551724049</v>
      </c>
      <c r="AG33" s="125">
        <f t="shared" si="7"/>
        <v>0.94396934865900428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452</v>
      </c>
      <c r="H34" s="84">
        <f t="shared" si="22"/>
        <v>11417.52</v>
      </c>
      <c r="I34" s="67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1694.9999999999977</v>
      </c>
      <c r="O34" s="47">
        <f t="shared" si="24"/>
        <v>242.14285714285683</v>
      </c>
      <c r="P34" s="116">
        <f t="shared" si="18"/>
        <v>0</v>
      </c>
      <c r="Q34" s="49">
        <f t="shared" si="19"/>
        <v>-72.142857142857451</v>
      </c>
      <c r="R34" s="683">
        <f t="shared" si="20"/>
        <v>0.7704545454545445</v>
      </c>
      <c r="S34" s="927"/>
      <c r="T34" s="89">
        <v>0.31388888888888888</v>
      </c>
      <c r="U34" s="89">
        <v>0.32500000000000001</v>
      </c>
      <c r="V34" s="137">
        <v>22</v>
      </c>
      <c r="W34" s="90">
        <f t="shared" si="25"/>
        <v>16.000000000000021</v>
      </c>
      <c r="X34" s="123">
        <v>0.30277777777777776</v>
      </c>
      <c r="Y34" s="123">
        <v>0.3125</v>
      </c>
      <c r="Z34" s="124"/>
      <c r="AA34" s="124"/>
      <c r="AB34" s="928"/>
      <c r="AC34" s="928"/>
      <c r="AD34" s="679"/>
      <c r="AE34" s="679"/>
      <c r="AF34" s="48">
        <f t="shared" si="6"/>
        <v>-505.00000000000227</v>
      </c>
      <c r="AG34" s="125">
        <f t="shared" si="7"/>
        <v>0.77045454545454439</v>
      </c>
      <c r="AH34" s="943"/>
    </row>
    <row r="35" spans="1:34" ht="19.2" customHeight="1">
      <c r="A35" s="956"/>
      <c r="B35" s="121" t="s">
        <v>102</v>
      </c>
      <c r="C35" s="41"/>
      <c r="D35" s="150" t="s">
        <v>168</v>
      </c>
      <c r="E35" s="43"/>
      <c r="F35" s="273">
        <v>44.3</v>
      </c>
      <c r="G35" s="137">
        <v>1602</v>
      </c>
      <c r="H35" s="84">
        <f t="shared" si="22"/>
        <v>70968.599999999991</v>
      </c>
      <c r="I35" s="68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1393.0434782608695</v>
      </c>
      <c r="O35" s="47">
        <f t="shared" si="24"/>
        <v>77.391304347826079</v>
      </c>
      <c r="P35" s="116">
        <f t="shared" si="18"/>
        <v>0</v>
      </c>
      <c r="Q35" s="49">
        <f t="shared" si="19"/>
        <v>-9.5531400966183639</v>
      </c>
      <c r="R35" s="683">
        <f t="shared" si="20"/>
        <v>0.89012362828170577</v>
      </c>
      <c r="S35" s="927"/>
      <c r="T35" s="89">
        <v>0.3298611111111111</v>
      </c>
      <c r="U35" s="89">
        <v>0.37777777777777777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928"/>
      <c r="AC35" s="928"/>
      <c r="AD35" s="679"/>
      <c r="AE35" s="679"/>
      <c r="AF35" s="116">
        <f t="shared" si="6"/>
        <v>-171.95652173913049</v>
      </c>
      <c r="AG35" s="120">
        <f t="shared" si="7"/>
        <v>0.89012362828170577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2926.4</v>
      </c>
      <c r="H36" s="84">
        <f t="shared" si="22"/>
        <v>146056.62399999998</v>
      </c>
      <c r="I36" s="67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1404.6719999999996</v>
      </c>
      <c r="O36" s="47">
        <f t="shared" si="24"/>
        <v>82.627764705882328</v>
      </c>
      <c r="P36" s="116">
        <f t="shared" si="18"/>
        <v>0</v>
      </c>
      <c r="Q36" s="49">
        <f t="shared" si="19"/>
        <v>-9.4310588235294404</v>
      </c>
      <c r="R36" s="683">
        <f t="shared" si="20"/>
        <v>0.89755399361022337</v>
      </c>
      <c r="S36" s="927"/>
      <c r="T36" s="89">
        <v>0.38263888888888886</v>
      </c>
      <c r="U36" s="89">
        <v>0.46944444444444444</v>
      </c>
      <c r="V36" s="134">
        <v>7</v>
      </c>
      <c r="W36" s="90">
        <f t="shared" si="25"/>
        <v>125.00000000000003</v>
      </c>
      <c r="X36" s="123"/>
      <c r="Y36" s="123"/>
      <c r="Z36" s="124"/>
      <c r="AA36" s="124"/>
      <c r="AB36" s="928"/>
      <c r="AC36" s="928"/>
      <c r="AD36" s="679"/>
      <c r="AE36" s="679"/>
      <c r="AF36" s="48">
        <f t="shared" si="6"/>
        <v>-160.32800000000043</v>
      </c>
      <c r="AG36" s="683">
        <f t="shared" si="7"/>
        <v>0.89755399361022337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777</v>
      </c>
      <c r="H37" s="84">
        <f t="shared" si="22"/>
        <v>36464.61</v>
      </c>
      <c r="I37" s="67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2119.0909090909163</v>
      </c>
      <c r="O37" s="47">
        <f t="shared" si="24"/>
        <v>111.53110047846928</v>
      </c>
      <c r="P37" s="116">
        <f t="shared" si="18"/>
        <v>0</v>
      </c>
      <c r="Q37" s="49">
        <f t="shared" si="19"/>
        <v>-14.784688995214921</v>
      </c>
      <c r="R37" s="683">
        <f t="shared" si="20"/>
        <v>0.88295454545454855</v>
      </c>
      <c r="S37" s="927"/>
      <c r="T37" s="89">
        <v>0.50972222222222219</v>
      </c>
      <c r="U37" s="89">
        <v>0.52499999999999991</v>
      </c>
      <c r="V37" s="134">
        <v>5</v>
      </c>
      <c r="W37" s="90">
        <f t="shared" si="25"/>
        <v>21.999999999999922</v>
      </c>
      <c r="X37" s="123"/>
      <c r="Y37" s="123"/>
      <c r="Z37" s="124"/>
      <c r="AA37" s="124"/>
      <c r="AB37" s="928"/>
      <c r="AC37" s="928"/>
      <c r="AD37" s="679"/>
      <c r="AE37" s="679"/>
      <c r="AF37" s="48">
        <f t="shared" si="6"/>
        <v>-280.90909090908372</v>
      </c>
      <c r="AG37" s="125">
        <f t="shared" si="7"/>
        <v>0.88295454545454843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679"/>
      <c r="J38" s="113"/>
      <c r="K38" s="94"/>
      <c r="L38" s="95"/>
      <c r="M38" s="689"/>
      <c r="N38" s="44"/>
      <c r="O38" s="47"/>
      <c r="P38" s="116"/>
      <c r="Q38" s="49"/>
      <c r="R38" s="683"/>
      <c r="S38" s="927"/>
      <c r="T38" s="151"/>
      <c r="U38" s="151"/>
      <c r="V38" s="679"/>
      <c r="W38" s="90">
        <f t="shared" si="25"/>
        <v>0</v>
      </c>
      <c r="X38" s="123"/>
      <c r="Y38" s="123"/>
      <c r="Z38" s="124"/>
      <c r="AA38" s="124"/>
      <c r="AB38" s="928"/>
      <c r="AC38" s="928"/>
      <c r="AD38" s="679"/>
      <c r="AE38" s="679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79"/>
      <c r="J39" s="113"/>
      <c r="K39" s="94"/>
      <c r="L39" s="95"/>
      <c r="M39" s="689"/>
      <c r="N39" s="44"/>
      <c r="O39" s="47"/>
      <c r="P39" s="116"/>
      <c r="Q39" s="49"/>
      <c r="R39" s="683"/>
      <c r="S39" s="927"/>
      <c r="T39" s="89"/>
      <c r="U39" s="89"/>
      <c r="V39" s="679"/>
      <c r="W39" s="90">
        <f t="shared" si="25"/>
        <v>0</v>
      </c>
      <c r="X39" s="123"/>
      <c r="Y39" s="123"/>
      <c r="Z39" s="124"/>
      <c r="AA39" s="124"/>
      <c r="AB39" s="928"/>
      <c r="AC39" s="928"/>
      <c r="AD39" s="679"/>
      <c r="AE39" s="679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81"/>
      <c r="J40" s="46"/>
      <c r="K40" s="44"/>
      <c r="L40" s="47"/>
      <c r="M40" s="692"/>
      <c r="N40" s="44"/>
      <c r="O40" s="47"/>
      <c r="P40" s="116"/>
      <c r="Q40" s="49"/>
      <c r="R40" s="683"/>
      <c r="S40" s="927"/>
      <c r="T40" s="89"/>
      <c r="U40" s="89"/>
      <c r="V40" s="679"/>
      <c r="W40" s="90">
        <f>(U40-T40)*24*60</f>
        <v>0</v>
      </c>
      <c r="X40" s="123"/>
      <c r="Y40" s="123"/>
      <c r="Z40" s="124"/>
      <c r="AA40" s="124"/>
      <c r="AB40" s="928"/>
      <c r="AC40" s="928"/>
      <c r="AD40" s="679"/>
      <c r="AE40" s="679"/>
      <c r="AF40" s="48">
        <f t="shared" si="6"/>
        <v>0</v>
      </c>
      <c r="AG40" s="683" t="e">
        <f t="shared" si="7"/>
        <v>#DIV/0!</v>
      </c>
      <c r="AH40" s="944"/>
    </row>
    <row r="41" spans="1:34" ht="19.2" customHeight="1">
      <c r="A41" s="956"/>
      <c r="B41" s="67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79"/>
      <c r="J41" s="87"/>
      <c r="K41" s="57"/>
      <c r="L41" s="86"/>
      <c r="M41" s="689"/>
      <c r="N41" s="57"/>
      <c r="O41" s="86"/>
      <c r="P41" s="54"/>
      <c r="Q41" s="88"/>
      <c r="R41" s="680"/>
      <c r="S41" s="927"/>
      <c r="T41" s="89"/>
      <c r="U41" s="89"/>
      <c r="V41" s="679"/>
      <c r="W41" s="90">
        <f>(U41-T41)*24*60</f>
        <v>0</v>
      </c>
      <c r="X41" s="123"/>
      <c r="Y41" s="123"/>
      <c r="Z41" s="124"/>
      <c r="AA41" s="124"/>
      <c r="AB41" s="928"/>
      <c r="AC41" s="928"/>
      <c r="AD41" s="679"/>
      <c r="AE41" s="679"/>
      <c r="AF41" s="48"/>
      <c r="AG41" s="129"/>
      <c r="AH41" s="944"/>
    </row>
    <row r="42" spans="1:34" ht="19.2" customHeight="1">
      <c r="A42" s="956"/>
      <c r="B42" s="67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79"/>
      <c r="J42" s="87"/>
      <c r="K42" s="57"/>
      <c r="L42" s="86"/>
      <c r="M42" s="689" t="s">
        <v>15</v>
      </c>
      <c r="N42" s="57"/>
      <c r="O42" s="86"/>
      <c r="P42" s="54"/>
      <c r="Q42" s="88"/>
      <c r="R42" s="680"/>
      <c r="S42" s="927"/>
      <c r="T42" s="89"/>
      <c r="U42" s="89"/>
      <c r="V42" s="679"/>
      <c r="W42" s="90">
        <f t="shared" si="25"/>
        <v>0</v>
      </c>
      <c r="X42" s="123"/>
      <c r="Y42" s="123"/>
      <c r="Z42" s="124"/>
      <c r="AA42" s="124"/>
      <c r="AB42" s="928"/>
      <c r="AC42" s="928"/>
      <c r="AD42" s="679"/>
      <c r="AE42" s="679"/>
      <c r="AF42" s="48"/>
      <c r="AG42" s="129"/>
      <c r="AH42" s="944"/>
    </row>
    <row r="43" spans="1:34" ht="19.2" customHeight="1">
      <c r="A43" s="956"/>
      <c r="B43" s="121">
        <v>0</v>
      </c>
      <c r="C43" s="100" t="s">
        <v>1146</v>
      </c>
      <c r="D43" s="924" t="s">
        <v>1142</v>
      </c>
      <c r="E43" s="924"/>
      <c r="F43" s="277"/>
      <c r="G43" s="101"/>
      <c r="H43" s="102"/>
      <c r="I43" s="103"/>
      <c r="J43" s="101">
        <v>13.857142857142858</v>
      </c>
      <c r="K43" s="101">
        <v>2032.8571428571429</v>
      </c>
      <c r="L43" s="104">
        <v>166.27054514604271</v>
      </c>
      <c r="M43" s="101">
        <f t="shared" ref="M43:O43" si="26">AVERAGE(M31:M42)</f>
        <v>13.857142857142858</v>
      </c>
      <c r="N43" s="101">
        <f t="shared" si="26"/>
        <v>1768.7482031192205</v>
      </c>
      <c r="O43" s="104">
        <f t="shared" si="26"/>
        <v>142.40962996617299</v>
      </c>
      <c r="P43" s="54">
        <f>M43-J43</f>
        <v>0</v>
      </c>
      <c r="Q43" s="88">
        <f>N43-K43</f>
        <v>-264.10893973792236</v>
      </c>
      <c r="R43" s="105">
        <f t="shared" ref="R43:R50" si="27">O43/L43</f>
        <v>0.85649343268279032</v>
      </c>
      <c r="S43" s="927"/>
      <c r="T43" s="89"/>
      <c r="U43" s="89"/>
      <c r="V43" s="679"/>
      <c r="W43" s="679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0</v>
      </c>
      <c r="AF43" s="48">
        <f t="shared" ref="AF43:AF54" si="28">N43-K43</f>
        <v>-264.10893973792236</v>
      </c>
      <c r="AG43" s="684">
        <f t="shared" si="7"/>
        <v>0.87007993126033334</v>
      </c>
      <c r="AH43" s="944"/>
    </row>
    <row r="44" spans="1:34" s="145" customFormat="1" ht="19.2" customHeight="1">
      <c r="A44" s="966" t="s">
        <v>1147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1645</v>
      </c>
      <c r="H44" s="45">
        <f>F44*G44</f>
        <v>40680.85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2100.0000000000005</v>
      </c>
      <c r="O44" s="138">
        <f t="shared" ref="O44:O50" si="30">N44/M44</f>
        <v>420.00000000000011</v>
      </c>
      <c r="P44" s="51">
        <f t="shared" ref="P44:P50" si="31">M44-J44</f>
        <v>1</v>
      </c>
      <c r="Q44" s="139">
        <f t="shared" ref="Q44:Q50" si="32">O44-L44</f>
        <v>-79.999999999999886</v>
      </c>
      <c r="R44" s="140">
        <f t="shared" si="27"/>
        <v>0.84000000000000019</v>
      </c>
      <c r="S44" s="943">
        <f>R56</f>
        <v>0.89902814704220824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928"/>
      <c r="AC44" s="928"/>
      <c r="AD44" s="679"/>
      <c r="AE44" s="679"/>
      <c r="AF44" s="144">
        <f t="shared" si="28"/>
        <v>100.00000000000045</v>
      </c>
      <c r="AG44" s="686">
        <f t="shared" si="7"/>
        <v>1.0500000000000003</v>
      </c>
      <c r="AH44" s="960">
        <f>AG56</f>
        <v>0.98333089071678659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1585</v>
      </c>
      <c r="H45" s="45">
        <f>F45*G45</f>
        <v>39197.050000000003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2113.3333333333335</v>
      </c>
      <c r="O45" s="138">
        <f t="shared" si="30"/>
        <v>422.66666666666669</v>
      </c>
      <c r="P45" s="51">
        <f t="shared" si="31"/>
        <v>1</v>
      </c>
      <c r="Q45" s="139">
        <f t="shared" si="32"/>
        <v>-77.333333333333314</v>
      </c>
      <c r="R45" s="140">
        <f t="shared" si="27"/>
        <v>0.84533333333333338</v>
      </c>
      <c r="S45" s="943"/>
      <c r="T45" s="89">
        <v>0.16111111111111109</v>
      </c>
      <c r="U45" s="89">
        <v>0.19236111111111109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928"/>
      <c r="AC45" s="928"/>
      <c r="AD45" s="679">
        <v>1</v>
      </c>
      <c r="AE45" s="679"/>
      <c r="AF45" s="144">
        <f t="shared" si="28"/>
        <v>113.33333333333348</v>
      </c>
      <c r="AG45" s="686">
        <f t="shared" si="7"/>
        <v>1.0566666666666666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1938</v>
      </c>
      <c r="H46" s="45">
        <f t="shared" ref="H46:H55" si="34">F46*G46</f>
        <v>60911.34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1435.5555555555559</v>
      </c>
      <c r="O46" s="138">
        <f t="shared" si="30"/>
        <v>205.07936507936512</v>
      </c>
      <c r="P46" s="51">
        <f t="shared" si="31"/>
        <v>0</v>
      </c>
      <c r="Q46" s="139">
        <f t="shared" si="32"/>
        <v>-9.2063492063491594</v>
      </c>
      <c r="R46" s="140">
        <f t="shared" si="27"/>
        <v>0.95703703703703724</v>
      </c>
      <c r="S46" s="943"/>
      <c r="T46" s="89">
        <v>0.19722222222222222</v>
      </c>
      <c r="U46" s="89">
        <v>0.25347222222222221</v>
      </c>
      <c r="V46" s="142">
        <v>7</v>
      </c>
      <c r="W46" s="143">
        <f t="shared" si="33"/>
        <v>80.999999999999986</v>
      </c>
      <c r="X46" s="123"/>
      <c r="Y46" s="123"/>
      <c r="Z46" s="124"/>
      <c r="AA46" s="124"/>
      <c r="AB46" s="928"/>
      <c r="AC46" s="928"/>
      <c r="AD46" s="679"/>
      <c r="AE46" s="679"/>
      <c r="AF46" s="144">
        <f t="shared" si="28"/>
        <v>-64.444444444444116</v>
      </c>
      <c r="AG46" s="686">
        <f t="shared" si="7"/>
        <v>0.95703703703703724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68</v>
      </c>
      <c r="E47" s="148"/>
      <c r="F47" s="280">
        <v>28</v>
      </c>
      <c r="G47" s="137">
        <v>3361</v>
      </c>
      <c r="H47" s="45">
        <f t="shared" si="34"/>
        <v>94108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1440.4285714285718</v>
      </c>
      <c r="O47" s="138">
        <f t="shared" si="30"/>
        <v>205.77551020408168</v>
      </c>
      <c r="P47" s="51">
        <f t="shared" si="31"/>
        <v>0</v>
      </c>
      <c r="Q47" s="139">
        <f t="shared" si="32"/>
        <v>-8.5102040816325939</v>
      </c>
      <c r="R47" s="140">
        <f t="shared" si="27"/>
        <v>0.96028571428571452</v>
      </c>
      <c r="S47" s="943"/>
      <c r="T47" s="89">
        <v>0.26041666666666663</v>
      </c>
      <c r="U47" s="89">
        <v>0.35763888888888884</v>
      </c>
      <c r="V47" s="137">
        <v>10</v>
      </c>
      <c r="W47" s="143">
        <f t="shared" si="33"/>
        <v>139.99999999999997</v>
      </c>
      <c r="X47" s="123"/>
      <c r="Y47" s="123"/>
      <c r="Z47" s="124"/>
      <c r="AA47" s="124"/>
      <c r="AB47" s="928"/>
      <c r="AC47" s="928"/>
      <c r="AD47" s="679"/>
      <c r="AE47" s="679"/>
      <c r="AF47" s="144">
        <f t="shared" si="28"/>
        <v>-59.571428571428214</v>
      </c>
      <c r="AG47" s="686">
        <f t="shared" si="7"/>
        <v>0.96028571428571452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1530</v>
      </c>
      <c r="H48" s="45">
        <f t="shared" si="34"/>
        <v>18145.8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1457.1428571428569</v>
      </c>
      <c r="O48" s="138">
        <f t="shared" si="30"/>
        <v>242.8571428571428</v>
      </c>
      <c r="P48" s="51">
        <f t="shared" si="31"/>
        <v>0</v>
      </c>
      <c r="Q48" s="139">
        <f t="shared" si="32"/>
        <v>-29.809523809523881</v>
      </c>
      <c r="R48" s="140">
        <f t="shared" si="27"/>
        <v>0.89067411805798091</v>
      </c>
      <c r="S48" s="943"/>
      <c r="T48" s="89">
        <v>0.37499999999999994</v>
      </c>
      <c r="U48" s="89">
        <v>0.41874999999999996</v>
      </c>
      <c r="V48" s="134">
        <v>25</v>
      </c>
      <c r="W48" s="143">
        <f t="shared" si="33"/>
        <v>63.000000000000014</v>
      </c>
      <c r="X48" s="123">
        <v>0.36249999999999999</v>
      </c>
      <c r="Y48" s="123">
        <v>0.37361111111111112</v>
      </c>
      <c r="Z48" s="124"/>
      <c r="AA48" s="124"/>
      <c r="AB48" s="928"/>
      <c r="AC48" s="928"/>
      <c r="AD48" s="679"/>
      <c r="AE48" s="679"/>
      <c r="AF48" s="144">
        <f t="shared" si="28"/>
        <v>-178.85714285714312</v>
      </c>
      <c r="AG48" s="686">
        <f t="shared" si="7"/>
        <v>0.89067411805798102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3589.3</v>
      </c>
      <c r="H49" s="45">
        <f t="shared" si="34"/>
        <v>36216.037000000004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1445.3557046979872</v>
      </c>
      <c r="O49" s="138">
        <f t="shared" si="30"/>
        <v>240.89261744966453</v>
      </c>
      <c r="P49" s="51">
        <f t="shared" si="31"/>
        <v>0</v>
      </c>
      <c r="Q49" s="139">
        <f t="shared" si="32"/>
        <v>-9.1073825503354726</v>
      </c>
      <c r="R49" s="140">
        <f t="shared" si="27"/>
        <v>0.96357046979865812</v>
      </c>
      <c r="S49" s="943"/>
      <c r="T49" s="89">
        <v>0.44305555555555554</v>
      </c>
      <c r="U49" s="89">
        <v>0.54652777777777772</v>
      </c>
      <c r="V49" s="134">
        <v>35</v>
      </c>
      <c r="W49" s="143">
        <f t="shared" si="33"/>
        <v>148.99999999999994</v>
      </c>
      <c r="X49" s="152">
        <v>0.4236111111111111</v>
      </c>
      <c r="Y49" s="152">
        <v>0.44166666666666665</v>
      </c>
      <c r="Z49" s="153"/>
      <c r="AA49" s="124"/>
      <c r="AB49" s="928"/>
      <c r="AC49" s="928"/>
      <c r="AD49" s="679"/>
      <c r="AE49" s="679"/>
      <c r="AF49" s="144">
        <f t="shared" si="28"/>
        <v>-54.644295302012779</v>
      </c>
      <c r="AG49" s="686">
        <f t="shared" si="7"/>
        <v>0.96357046979865812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2610.4</v>
      </c>
      <c r="H50" s="45">
        <f t="shared" si="34"/>
        <v>26338.936000000002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1450.2222222222231</v>
      </c>
      <c r="O50" s="138">
        <f t="shared" si="30"/>
        <v>241.70370370370384</v>
      </c>
      <c r="P50" s="51">
        <f t="shared" si="31"/>
        <v>0</v>
      </c>
      <c r="Q50" s="139">
        <f t="shared" si="32"/>
        <v>-8.2962962962961626</v>
      </c>
      <c r="R50" s="140">
        <f t="shared" si="27"/>
        <v>0.96681481481481535</v>
      </c>
      <c r="S50" s="943"/>
      <c r="T50" s="89">
        <v>0.5708333333333333</v>
      </c>
      <c r="U50" s="89">
        <v>0.64583333333333326</v>
      </c>
      <c r="V50" s="134">
        <v>35</v>
      </c>
      <c r="W50" s="143">
        <f t="shared" si="33"/>
        <v>107.99999999999994</v>
      </c>
      <c r="X50" s="152">
        <v>0.55138888888888882</v>
      </c>
      <c r="Y50" s="152">
        <v>0.56944444444444442</v>
      </c>
      <c r="Z50" s="153"/>
      <c r="AA50" s="153"/>
      <c r="AB50" s="928"/>
      <c r="AC50" s="928"/>
      <c r="AD50" s="679"/>
      <c r="AE50" s="679">
        <v>1</v>
      </c>
      <c r="AF50" s="144">
        <f t="shared" si="28"/>
        <v>-49.777777777776919</v>
      </c>
      <c r="AG50" s="686">
        <f t="shared" si="7"/>
        <v>0.96681481481481535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679"/>
      <c r="AE51" s="679"/>
      <c r="AF51" s="144">
        <f t="shared" si="28"/>
        <v>0</v>
      </c>
      <c r="AG51" s="686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679"/>
      <c r="AE52" s="679"/>
      <c r="AF52" s="144">
        <f t="shared" si="28"/>
        <v>0</v>
      </c>
      <c r="AG52" s="686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8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679"/>
      <c r="AE53" s="679"/>
      <c r="AF53" s="144">
        <f t="shared" si="28"/>
        <v>0</v>
      </c>
      <c r="AG53" s="686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8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679"/>
      <c r="AE54" s="679"/>
      <c r="AF54" s="144">
        <f t="shared" si="28"/>
        <v>0</v>
      </c>
      <c r="AG54" s="686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679"/>
      <c r="AE55" s="679"/>
      <c r="AF55" s="144"/>
      <c r="AG55" s="686"/>
      <c r="AH55" s="960"/>
    </row>
    <row r="56" spans="1:34" ht="19.2" customHeight="1">
      <c r="A56" s="968"/>
      <c r="B56" s="157">
        <v>0</v>
      </c>
      <c r="C56" s="265" t="s">
        <v>1172</v>
      </c>
      <c r="D56" s="965" t="s">
        <v>1142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1634.5768920543612</v>
      </c>
      <c r="O56" s="104">
        <f t="shared" si="35"/>
        <v>282.71071513723211</v>
      </c>
      <c r="P56" s="158">
        <f>M56-J56</f>
        <v>0.28571428571428559</v>
      </c>
      <c r="Q56" s="117">
        <f>N56-K56</f>
        <v>-27.708822231352997</v>
      </c>
      <c r="R56" s="159">
        <f t="shared" ref="R56:R61" si="36">O56/L56</f>
        <v>0.89902814704220824</v>
      </c>
      <c r="S56" s="943"/>
      <c r="T56" s="160"/>
      <c r="U56" s="160"/>
      <c r="V56" s="69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1</v>
      </c>
      <c r="AE56" s="107">
        <f>SUM(AE44:AE55)</f>
        <v>1</v>
      </c>
      <c r="AF56" s="162">
        <f>N56-K56</f>
        <v>-27.708822231352997</v>
      </c>
      <c r="AG56" s="680">
        <f>N56/K56</f>
        <v>0.98333089071678659</v>
      </c>
      <c r="AH56" s="960"/>
    </row>
    <row r="57" spans="1:34" ht="19.2" customHeight="1">
      <c r="A57" s="955" t="s">
        <v>1173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1151</v>
      </c>
      <c r="H57" s="84">
        <f t="shared" ref="H57:H66" si="37">F57*G57</f>
        <v>32527.260000000002</v>
      </c>
      <c r="I57" s="679"/>
      <c r="J57" s="87">
        <v>7</v>
      </c>
      <c r="K57" s="57">
        <v>1500</v>
      </c>
      <c r="L57" s="86">
        <v>214.28571428571428</v>
      </c>
      <c r="M57" s="689">
        <v>7</v>
      </c>
      <c r="N57" s="57">
        <f t="shared" ref="N57:N61" si="38">G57/W57*60</f>
        <v>1438.7500000000005</v>
      </c>
      <c r="O57" s="86">
        <f t="shared" ref="O57:O61" si="39">N57/M57</f>
        <v>205.53571428571436</v>
      </c>
      <c r="P57" s="165">
        <f t="shared" ref="P57:P61" si="40">M57-J57</f>
        <v>0</v>
      </c>
      <c r="Q57" s="49">
        <f t="shared" ref="Q57:Q61" si="41">O57-L57</f>
        <v>-8.7499999999999147</v>
      </c>
      <c r="R57" s="683">
        <f t="shared" si="36"/>
        <v>0.95916666666666706</v>
      </c>
      <c r="S57" s="943">
        <f>R69</f>
        <v>0.95155590038119142</v>
      </c>
      <c r="T57" s="50">
        <v>0.125</v>
      </c>
      <c r="U57" s="50">
        <v>0.15833333333333333</v>
      </c>
      <c r="V57" s="681">
        <v>5</v>
      </c>
      <c r="W57" s="691">
        <f>(U57-T57)*24*60</f>
        <v>47.999999999999986</v>
      </c>
      <c r="X57" s="53"/>
      <c r="Y57" s="53"/>
      <c r="Z57" s="54"/>
      <c r="AA57" s="54"/>
      <c r="AB57" s="928"/>
      <c r="AC57" s="928"/>
      <c r="AD57" s="679"/>
      <c r="AE57" s="679"/>
      <c r="AF57" s="48">
        <f t="shared" si="6"/>
        <v>-61.249999999999545</v>
      </c>
      <c r="AG57" s="682">
        <f t="shared" si="7"/>
        <v>0.95916666666666694</v>
      </c>
      <c r="AH57" s="942">
        <f>AG69</f>
        <v>0.95122712875677262</v>
      </c>
    </row>
    <row r="58" spans="1:34" ht="19.2" customHeight="1">
      <c r="A58" s="956"/>
      <c r="B58" s="121" t="s">
        <v>103</v>
      </c>
      <c r="C58" s="679"/>
      <c r="D58" s="42" t="s">
        <v>171</v>
      </c>
      <c r="E58" s="43"/>
      <c r="F58" s="273">
        <v>28.47</v>
      </c>
      <c r="G58" s="44">
        <v>891</v>
      </c>
      <c r="H58" s="45">
        <f t="shared" si="37"/>
        <v>25366.77</v>
      </c>
      <c r="I58" s="681"/>
      <c r="J58" s="46">
        <v>7</v>
      </c>
      <c r="K58" s="44">
        <v>1500</v>
      </c>
      <c r="L58" s="86">
        <v>214.28571428571428</v>
      </c>
      <c r="M58" s="692">
        <v>7</v>
      </c>
      <c r="N58" s="44">
        <f t="shared" si="38"/>
        <v>1406.8421052631584</v>
      </c>
      <c r="O58" s="47">
        <f t="shared" si="39"/>
        <v>200.97744360902263</v>
      </c>
      <c r="P58" s="165">
        <f t="shared" si="40"/>
        <v>0</v>
      </c>
      <c r="Q58" s="49">
        <f t="shared" si="41"/>
        <v>-13.308270676691649</v>
      </c>
      <c r="R58" s="683">
        <f t="shared" si="36"/>
        <v>0.93789473684210567</v>
      </c>
      <c r="S58" s="943"/>
      <c r="T58" s="50">
        <v>0.16319444444444445</v>
      </c>
      <c r="U58" s="50">
        <v>0.18958333333333333</v>
      </c>
      <c r="V58" s="681">
        <v>7</v>
      </c>
      <c r="W58" s="691">
        <f>(U58-T58)*24*60</f>
        <v>37.999999999999986</v>
      </c>
      <c r="X58" s="53"/>
      <c r="Y58" s="53"/>
      <c r="Z58" s="54"/>
      <c r="AA58" s="54"/>
      <c r="AB58" s="961"/>
      <c r="AC58" s="962"/>
      <c r="AD58" s="679"/>
      <c r="AE58" s="679"/>
      <c r="AF58" s="48">
        <f t="shared" si="6"/>
        <v>-93.157894736841627</v>
      </c>
      <c r="AG58" s="683">
        <f t="shared" si="7"/>
        <v>0.93789473684210556</v>
      </c>
      <c r="AH58" s="943"/>
    </row>
    <row r="59" spans="1:34" ht="19.2" customHeight="1">
      <c r="A59" s="956"/>
      <c r="B59" s="121" t="s">
        <v>103</v>
      </c>
      <c r="C59" s="679"/>
      <c r="D59" s="42" t="s">
        <v>67</v>
      </c>
      <c r="E59" s="43"/>
      <c r="F59" s="273">
        <v>27.88</v>
      </c>
      <c r="G59" s="44">
        <v>3335</v>
      </c>
      <c r="H59" s="45">
        <f t="shared" si="37"/>
        <v>92979.8</v>
      </c>
      <c r="I59" s="681"/>
      <c r="J59" s="46">
        <v>7</v>
      </c>
      <c r="K59" s="44">
        <v>1500</v>
      </c>
      <c r="L59" s="86">
        <v>214.28571428571428</v>
      </c>
      <c r="M59" s="692">
        <v>7</v>
      </c>
      <c r="N59" s="44">
        <f t="shared" si="38"/>
        <v>1419.1489361702124</v>
      </c>
      <c r="O59" s="47">
        <f t="shared" si="39"/>
        <v>202.73556231003036</v>
      </c>
      <c r="P59" s="165">
        <f t="shared" si="40"/>
        <v>0</v>
      </c>
      <c r="Q59" s="49">
        <f t="shared" si="41"/>
        <v>-11.550151975683917</v>
      </c>
      <c r="R59" s="683">
        <f t="shared" si="36"/>
        <v>0.94609929078014177</v>
      </c>
      <c r="S59" s="943"/>
      <c r="T59" s="50">
        <v>0.19444444444444445</v>
      </c>
      <c r="U59" s="50">
        <v>0.29236111111111113</v>
      </c>
      <c r="V59" s="142">
        <v>7</v>
      </c>
      <c r="W59" s="691">
        <f t="shared" ref="W59:W69" si="42">(U59-T59)*24*60</f>
        <v>141.00000000000003</v>
      </c>
      <c r="X59" s="53"/>
      <c r="Y59" s="53"/>
      <c r="Z59" s="54"/>
      <c r="AA59" s="54"/>
      <c r="AB59" s="928"/>
      <c r="AC59" s="928"/>
      <c r="AD59" s="679"/>
      <c r="AE59" s="679"/>
      <c r="AF59" s="48">
        <f t="shared" si="6"/>
        <v>-80.851063829787563</v>
      </c>
      <c r="AG59" s="683">
        <f t="shared" si="7"/>
        <v>0.94609929078014166</v>
      </c>
      <c r="AH59" s="943"/>
    </row>
    <row r="60" spans="1:34" ht="19.2" customHeight="1">
      <c r="A60" s="956"/>
      <c r="B60" s="121" t="s">
        <v>105</v>
      </c>
      <c r="C60" s="679"/>
      <c r="D60" s="42" t="s">
        <v>64</v>
      </c>
      <c r="E60" s="43"/>
      <c r="F60" s="273">
        <v>10.09</v>
      </c>
      <c r="G60" s="44">
        <v>5383.95</v>
      </c>
      <c r="H60" s="45">
        <f t="shared" si="37"/>
        <v>54324.055499999995</v>
      </c>
      <c r="I60" s="68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1435.7199999999998</v>
      </c>
      <c r="O60" s="47">
        <f t="shared" si="39"/>
        <v>239.28666666666663</v>
      </c>
      <c r="P60" s="165">
        <f t="shared" si="40"/>
        <v>0</v>
      </c>
      <c r="Q60" s="49">
        <f t="shared" si="41"/>
        <v>-10.713333333333367</v>
      </c>
      <c r="R60" s="683">
        <f t="shared" si="36"/>
        <v>0.95714666666666648</v>
      </c>
      <c r="S60" s="943"/>
      <c r="T60" s="50">
        <v>0.31666666666666671</v>
      </c>
      <c r="U60" s="50">
        <v>0.47291666666666671</v>
      </c>
      <c r="V60" s="142">
        <v>35</v>
      </c>
      <c r="W60" s="691">
        <f t="shared" si="42"/>
        <v>225</v>
      </c>
      <c r="X60" s="53">
        <v>0.29722222222222222</v>
      </c>
      <c r="Y60" s="53">
        <v>0.31597222222222221</v>
      </c>
      <c r="Z60" s="54"/>
      <c r="AA60" s="54"/>
      <c r="AB60" s="928"/>
      <c r="AC60" s="928"/>
      <c r="AD60" s="679"/>
      <c r="AE60" s="679"/>
      <c r="AF60" s="48">
        <f t="shared" si="6"/>
        <v>-64.2800000000002</v>
      </c>
      <c r="AG60" s="682">
        <f t="shared" si="7"/>
        <v>0.95714666666666648</v>
      </c>
      <c r="AH60" s="943"/>
    </row>
    <row r="61" spans="1:34" ht="19.2" customHeight="1">
      <c r="A61" s="956"/>
      <c r="B61" s="121" t="s">
        <v>105</v>
      </c>
      <c r="C61" s="679"/>
      <c r="D61" s="42" t="s">
        <v>64</v>
      </c>
      <c r="E61" s="43"/>
      <c r="F61" s="273">
        <v>10.09</v>
      </c>
      <c r="G61" s="44">
        <v>4731.3499999999995</v>
      </c>
      <c r="H61" s="45">
        <f t="shared" si="37"/>
        <v>47739.321499999991</v>
      </c>
      <c r="I61" s="68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1433.7424242424245</v>
      </c>
      <c r="O61" s="47">
        <f t="shared" si="39"/>
        <v>238.95707070707076</v>
      </c>
      <c r="P61" s="165">
        <f t="shared" si="40"/>
        <v>0</v>
      </c>
      <c r="Q61" s="49">
        <f t="shared" si="41"/>
        <v>-11.042929292929244</v>
      </c>
      <c r="R61" s="683">
        <f t="shared" si="36"/>
        <v>0.95582828282828303</v>
      </c>
      <c r="S61" s="943"/>
      <c r="T61" s="50">
        <v>0.50416666666666665</v>
      </c>
      <c r="U61" s="50">
        <v>0.64166666666666661</v>
      </c>
      <c r="V61" s="142">
        <v>45</v>
      </c>
      <c r="W61" s="691">
        <f t="shared" si="42"/>
        <v>197.99999999999994</v>
      </c>
      <c r="X61" s="53">
        <v>0.4777777777777778</v>
      </c>
      <c r="Y61" s="53">
        <v>0.50347222222222221</v>
      </c>
      <c r="Z61" s="54"/>
      <c r="AA61" s="54"/>
      <c r="AB61" s="928"/>
      <c r="AC61" s="928"/>
      <c r="AD61" s="679"/>
      <c r="AE61" s="679"/>
      <c r="AF61" s="48">
        <f t="shared" si="6"/>
        <v>-66.257575757575523</v>
      </c>
      <c r="AG61" s="683">
        <f t="shared" si="7"/>
        <v>0.95582828282828303</v>
      </c>
      <c r="AH61" s="943"/>
    </row>
    <row r="62" spans="1:34" ht="19.2" customHeight="1">
      <c r="A62" s="956"/>
      <c r="B62" s="121">
        <v>0</v>
      </c>
      <c r="C62" s="679"/>
      <c r="D62" s="42"/>
      <c r="E62" s="43"/>
      <c r="F62" s="273" t="s">
        <v>106</v>
      </c>
      <c r="G62" s="134"/>
      <c r="H62" s="45">
        <f t="shared" si="37"/>
        <v>0</v>
      </c>
      <c r="I62" s="681"/>
      <c r="J62" s="46"/>
      <c r="K62" s="44"/>
      <c r="L62" s="86"/>
      <c r="M62" s="62"/>
      <c r="N62" s="44"/>
      <c r="O62" s="47"/>
      <c r="P62" s="165"/>
      <c r="Q62" s="49"/>
      <c r="R62" s="683"/>
      <c r="S62" s="943"/>
      <c r="T62" s="166"/>
      <c r="U62" s="166"/>
      <c r="V62" s="142"/>
      <c r="W62" s="691">
        <f t="shared" si="42"/>
        <v>0</v>
      </c>
      <c r="X62" s="53"/>
      <c r="Y62" s="53"/>
      <c r="Z62" s="54"/>
      <c r="AA62" s="54"/>
      <c r="AB62" s="928"/>
      <c r="AC62" s="928"/>
      <c r="AD62" s="679"/>
      <c r="AE62" s="679"/>
      <c r="AF62" s="48">
        <f t="shared" si="6"/>
        <v>0</v>
      </c>
      <c r="AG62" s="683" t="e">
        <f t="shared" si="7"/>
        <v>#DIV/0!</v>
      </c>
      <c r="AH62" s="943"/>
    </row>
    <row r="63" spans="1:34" ht="19.2" customHeight="1">
      <c r="A63" s="956"/>
      <c r="B63" s="121">
        <v>0</v>
      </c>
      <c r="C63" s="679"/>
      <c r="D63" s="42"/>
      <c r="E63" s="43"/>
      <c r="F63" s="273" t="s">
        <v>106</v>
      </c>
      <c r="G63" s="134"/>
      <c r="H63" s="45">
        <f t="shared" si="37"/>
        <v>0</v>
      </c>
      <c r="I63" s="681"/>
      <c r="J63" s="46"/>
      <c r="K63" s="44"/>
      <c r="L63" s="86"/>
      <c r="M63" s="62" t="s">
        <v>15</v>
      </c>
      <c r="N63" s="44"/>
      <c r="O63" s="47"/>
      <c r="P63" s="165"/>
      <c r="Q63" s="49"/>
      <c r="R63" s="683"/>
      <c r="S63" s="943"/>
      <c r="T63" s="166"/>
      <c r="U63" s="166"/>
      <c r="V63" s="142"/>
      <c r="W63" s="691">
        <f t="shared" si="42"/>
        <v>0</v>
      </c>
      <c r="X63" s="53"/>
      <c r="Y63" s="53"/>
      <c r="Z63" s="54"/>
      <c r="AA63" s="54"/>
      <c r="AB63" s="928"/>
      <c r="AC63" s="928"/>
      <c r="AD63" s="679"/>
      <c r="AE63" s="679"/>
      <c r="AF63" s="48">
        <f t="shared" si="6"/>
        <v>0</v>
      </c>
      <c r="AG63" s="682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81"/>
      <c r="J64" s="167"/>
      <c r="K64" s="61"/>
      <c r="L64" s="86"/>
      <c r="M64" s="62"/>
      <c r="N64" s="44"/>
      <c r="O64" s="47"/>
      <c r="P64" s="165"/>
      <c r="Q64" s="49"/>
      <c r="R64" s="683"/>
      <c r="S64" s="943"/>
      <c r="T64" s="166"/>
      <c r="U64" s="166"/>
      <c r="V64" s="142"/>
      <c r="W64" s="691">
        <f t="shared" si="42"/>
        <v>0</v>
      </c>
      <c r="X64" s="681"/>
      <c r="Y64" s="681"/>
      <c r="Z64" s="54"/>
      <c r="AA64" s="54"/>
      <c r="AB64" s="928"/>
      <c r="AC64" s="928"/>
      <c r="AD64" s="679"/>
      <c r="AE64" s="679"/>
      <c r="AF64" s="48">
        <f t="shared" si="6"/>
        <v>0</v>
      </c>
      <c r="AG64" s="683" t="e">
        <f t="shared" si="7"/>
        <v>#DIV/0!</v>
      </c>
      <c r="AH64" s="943"/>
    </row>
    <row r="65" spans="1:34" ht="19.2" customHeight="1">
      <c r="A65" s="957"/>
      <c r="B65" s="97">
        <v>0</v>
      </c>
      <c r="C65" s="687"/>
      <c r="D65" s="42"/>
      <c r="E65" s="43"/>
      <c r="F65" s="273" t="s">
        <v>106</v>
      </c>
      <c r="G65" s="134"/>
      <c r="H65" s="45">
        <f t="shared" si="37"/>
        <v>0</v>
      </c>
      <c r="I65" s="681"/>
      <c r="J65" s="167"/>
      <c r="K65" s="61"/>
      <c r="L65" s="86"/>
      <c r="M65" s="62"/>
      <c r="N65" s="61"/>
      <c r="O65" s="77"/>
      <c r="P65" s="48"/>
      <c r="Q65" s="49"/>
      <c r="R65" s="683"/>
      <c r="S65" s="943"/>
      <c r="T65" s="166"/>
      <c r="U65" s="166"/>
      <c r="V65" s="142"/>
      <c r="W65" s="691">
        <f t="shared" si="42"/>
        <v>0</v>
      </c>
      <c r="X65" s="681"/>
      <c r="Y65" s="681"/>
      <c r="Z65" s="54"/>
      <c r="AA65" s="54"/>
      <c r="AB65" s="928"/>
      <c r="AC65" s="928"/>
      <c r="AD65" s="679"/>
      <c r="AE65" s="679"/>
      <c r="AF65" s="48">
        <f t="shared" si="6"/>
        <v>0</v>
      </c>
      <c r="AG65" s="683" t="e">
        <f t="shared" si="7"/>
        <v>#DIV/0!</v>
      </c>
      <c r="AH65" s="943"/>
    </row>
    <row r="66" spans="1:34" ht="19.2" customHeight="1">
      <c r="A66" s="957"/>
      <c r="B66" s="97">
        <v>0</v>
      </c>
      <c r="C66" s="687"/>
      <c r="D66" s="42"/>
      <c r="E66" s="43"/>
      <c r="F66" s="273" t="s">
        <v>106</v>
      </c>
      <c r="G66" s="134"/>
      <c r="H66" s="45">
        <f t="shared" si="37"/>
        <v>0</v>
      </c>
      <c r="I66" s="681"/>
      <c r="J66" s="167"/>
      <c r="K66" s="61"/>
      <c r="L66" s="86"/>
      <c r="M66" s="62"/>
      <c r="N66" s="61"/>
      <c r="O66" s="77"/>
      <c r="P66" s="48"/>
      <c r="Q66" s="49"/>
      <c r="R66" s="683"/>
      <c r="S66" s="943"/>
      <c r="T66" s="166"/>
      <c r="U66" s="166"/>
      <c r="V66" s="142"/>
      <c r="W66" s="691">
        <f t="shared" si="42"/>
        <v>0</v>
      </c>
      <c r="X66" s="681"/>
      <c r="Y66" s="681"/>
      <c r="Z66" s="54"/>
      <c r="AA66" s="54"/>
      <c r="AB66" s="928"/>
      <c r="AC66" s="928"/>
      <c r="AD66" s="679"/>
      <c r="AE66" s="679"/>
      <c r="AF66" s="48">
        <f t="shared" si="6"/>
        <v>0</v>
      </c>
      <c r="AG66" s="682" t="e">
        <f t="shared" si="7"/>
        <v>#DIV/0!</v>
      </c>
      <c r="AH66" s="943"/>
    </row>
    <row r="67" spans="1:34" ht="19.2" customHeight="1">
      <c r="A67" s="957"/>
      <c r="B67" s="97">
        <v>0</v>
      </c>
      <c r="C67" s="687"/>
      <c r="D67" s="42"/>
      <c r="E67" s="43"/>
      <c r="F67" s="273" t="s">
        <v>106</v>
      </c>
      <c r="G67" s="134"/>
      <c r="H67" s="45">
        <f>F67*G67</f>
        <v>0</v>
      </c>
      <c r="I67" s="681"/>
      <c r="J67" s="167"/>
      <c r="K67" s="61"/>
      <c r="L67" s="86"/>
      <c r="M67" s="62"/>
      <c r="N67" s="61"/>
      <c r="O67" s="77"/>
      <c r="P67" s="48"/>
      <c r="Q67" s="49"/>
      <c r="R67" s="683"/>
      <c r="S67" s="943"/>
      <c r="T67" s="166"/>
      <c r="U67" s="166"/>
      <c r="V67" s="142"/>
      <c r="W67" s="691">
        <f t="shared" si="42"/>
        <v>0</v>
      </c>
      <c r="X67" s="681"/>
      <c r="Y67" s="681"/>
      <c r="Z67" s="54"/>
      <c r="AA67" s="54"/>
      <c r="AB67" s="928"/>
      <c r="AC67" s="928"/>
      <c r="AD67" s="679"/>
      <c r="AE67" s="679"/>
      <c r="AF67" s="48">
        <f t="shared" si="6"/>
        <v>0</v>
      </c>
      <c r="AG67" s="683" t="e">
        <f t="shared" si="7"/>
        <v>#DIV/0!</v>
      </c>
      <c r="AH67" s="943"/>
    </row>
    <row r="68" spans="1:34" ht="19.2" customHeight="1">
      <c r="A68" s="957"/>
      <c r="B68" s="681">
        <v>0</v>
      </c>
      <c r="C68" s="687"/>
      <c r="D68" s="42"/>
      <c r="E68" s="43"/>
      <c r="F68" s="280" t="s">
        <v>106</v>
      </c>
      <c r="G68" s="134"/>
      <c r="H68" s="45">
        <f>F68*G68</f>
        <v>0</v>
      </c>
      <c r="I68" s="681"/>
      <c r="J68" s="167"/>
      <c r="K68" s="61"/>
      <c r="L68" s="86"/>
      <c r="M68" s="62"/>
      <c r="N68" s="61"/>
      <c r="O68" s="77"/>
      <c r="P68" s="48"/>
      <c r="Q68" s="49"/>
      <c r="R68" s="683"/>
      <c r="S68" s="943"/>
      <c r="T68" s="166"/>
      <c r="U68" s="166"/>
      <c r="V68" s="142"/>
      <c r="W68" s="691">
        <f t="shared" si="42"/>
        <v>0</v>
      </c>
      <c r="X68" s="681"/>
      <c r="Y68" s="681"/>
      <c r="Z68" s="54"/>
      <c r="AA68" s="54"/>
      <c r="AB68" s="928"/>
      <c r="AC68" s="928"/>
      <c r="AD68" s="679"/>
      <c r="AE68" s="679"/>
      <c r="AF68" s="48"/>
      <c r="AG68" s="683"/>
      <c r="AH68" s="943"/>
    </row>
    <row r="69" spans="1:34" ht="19.2" customHeight="1">
      <c r="A69" s="957"/>
      <c r="B69" s="168">
        <v>0</v>
      </c>
      <c r="C69" s="6" t="s">
        <v>1174</v>
      </c>
      <c r="D69" s="924" t="s">
        <v>1142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1426.840693135159</v>
      </c>
      <c r="O69" s="73">
        <f t="shared" si="43"/>
        <v>217.49849151570092</v>
      </c>
      <c r="P69" s="48">
        <f>M69-J69</f>
        <v>0</v>
      </c>
      <c r="Q69" s="49">
        <f>N69-K69</f>
        <v>-73.159306864841028</v>
      </c>
      <c r="R69" s="172">
        <f t="shared" ref="R69:R75" si="44">O69/L69</f>
        <v>0.95155590038119142</v>
      </c>
      <c r="S69" s="943"/>
      <c r="T69" s="141"/>
      <c r="U69" s="141"/>
      <c r="V69" s="44"/>
      <c r="W69" s="69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0</v>
      </c>
      <c r="AF69" s="48">
        <f t="shared" si="6"/>
        <v>-73.159306864841028</v>
      </c>
      <c r="AG69" s="683">
        <f t="shared" si="7"/>
        <v>0.95122712875677262</v>
      </c>
      <c r="AH69" s="943"/>
    </row>
    <row r="70" spans="1:34" ht="19.2" customHeight="1">
      <c r="A70" s="958" t="s">
        <v>1175</v>
      </c>
      <c r="B70" s="681" t="s">
        <v>105</v>
      </c>
      <c r="C70" s="97"/>
      <c r="D70" s="42" t="s">
        <v>115</v>
      </c>
      <c r="E70" s="43"/>
      <c r="F70" s="273">
        <v>54.09</v>
      </c>
      <c r="G70" s="57">
        <v>508.40000000000003</v>
      </c>
      <c r="H70" s="45">
        <f>F70*G70</f>
        <v>27499.356000000003</v>
      </c>
      <c r="I70" s="681"/>
      <c r="J70" s="46">
        <v>16</v>
      </c>
      <c r="K70" s="44">
        <v>1500</v>
      </c>
      <c r="L70" s="47">
        <v>93.75</v>
      </c>
      <c r="M70" s="692">
        <v>17</v>
      </c>
      <c r="N70" s="44">
        <f t="shared" ref="N70:N75" si="45">G70/W70*60</f>
        <v>1326.2608695652175</v>
      </c>
      <c r="O70" s="47">
        <f t="shared" ref="O70:O75" si="46">N70/M70</f>
        <v>78.015345268542205</v>
      </c>
      <c r="P70" s="48">
        <f t="shared" ref="P70:P75" si="47">M70-J70</f>
        <v>1</v>
      </c>
      <c r="Q70" s="49">
        <f t="shared" ref="Q70:Q75" si="48">O70-L70</f>
        <v>-15.734654731457795</v>
      </c>
      <c r="R70" s="683">
        <f t="shared" si="44"/>
        <v>0.83216368286445019</v>
      </c>
      <c r="S70" s="943">
        <f>R82</f>
        <v>0.87984101946819282</v>
      </c>
      <c r="T70" s="50">
        <v>0.25</v>
      </c>
      <c r="U70" s="50">
        <v>0.26597222222222222</v>
      </c>
      <c r="V70" s="681">
        <v>5</v>
      </c>
      <c r="W70" s="691">
        <f>(U70-T70)*24*60</f>
        <v>23</v>
      </c>
      <c r="X70" s="681"/>
      <c r="Y70" s="681"/>
      <c r="Z70" s="54"/>
      <c r="AA70" s="54"/>
      <c r="AB70" s="928"/>
      <c r="AC70" s="928"/>
      <c r="AD70" s="679"/>
      <c r="AE70" s="679"/>
      <c r="AF70" s="48">
        <f t="shared" si="6"/>
        <v>-173.73913043478251</v>
      </c>
      <c r="AG70" s="683">
        <f t="shared" si="7"/>
        <v>0.88417391304347837</v>
      </c>
      <c r="AH70" s="943">
        <f>AG82</f>
        <v>0.88906700149291429</v>
      </c>
    </row>
    <row r="71" spans="1:34" ht="19.2" customHeight="1">
      <c r="A71" s="958"/>
      <c r="B71" s="681" t="s">
        <v>101</v>
      </c>
      <c r="C71" s="41"/>
      <c r="D71" s="173" t="s">
        <v>183</v>
      </c>
      <c r="E71" s="43"/>
      <c r="F71" s="273">
        <v>65.27</v>
      </c>
      <c r="G71" s="44">
        <v>731</v>
      </c>
      <c r="H71" s="45">
        <f>F71*G71</f>
        <v>47712.369999999995</v>
      </c>
      <c r="I71" s="681"/>
      <c r="J71" s="46">
        <v>18</v>
      </c>
      <c r="K71" s="174">
        <v>1440</v>
      </c>
      <c r="L71" s="47">
        <v>80</v>
      </c>
      <c r="M71" s="689">
        <v>18</v>
      </c>
      <c r="N71" s="44">
        <f t="shared" si="45"/>
        <v>1290.0000000000018</v>
      </c>
      <c r="O71" s="47">
        <f t="shared" si="46"/>
        <v>71.666666666666771</v>
      </c>
      <c r="P71" s="48">
        <f t="shared" si="47"/>
        <v>0</v>
      </c>
      <c r="Q71" s="49">
        <f t="shared" si="48"/>
        <v>-8.3333333333332291</v>
      </c>
      <c r="R71" s="683">
        <f t="shared" si="44"/>
        <v>0.89583333333333459</v>
      </c>
      <c r="S71" s="943"/>
      <c r="T71" s="50">
        <v>0.27083333333333331</v>
      </c>
      <c r="U71" s="50">
        <v>0.2944444444444444</v>
      </c>
      <c r="V71" s="681">
        <v>7</v>
      </c>
      <c r="W71" s="691">
        <f t="shared" ref="W71:W81" si="49">(U71-T71)*24*60</f>
        <v>33.999999999999957</v>
      </c>
      <c r="X71" s="53"/>
      <c r="Y71" s="53"/>
      <c r="Z71" s="54"/>
      <c r="AA71" s="54"/>
      <c r="AB71" s="928"/>
      <c r="AC71" s="928"/>
      <c r="AD71" s="679"/>
      <c r="AE71" s="679"/>
      <c r="AF71" s="48">
        <f>N71-K71</f>
        <v>-149.99999999999818</v>
      </c>
      <c r="AG71" s="683">
        <f>N71/K71</f>
        <v>0.89583333333333459</v>
      </c>
      <c r="AH71" s="943"/>
    </row>
    <row r="72" spans="1:34" ht="19.2" customHeight="1">
      <c r="A72" s="958"/>
      <c r="B72" s="681" t="s">
        <v>101</v>
      </c>
      <c r="C72" s="66"/>
      <c r="D72" s="173" t="s">
        <v>57</v>
      </c>
      <c r="E72" s="43"/>
      <c r="F72" s="273">
        <v>77.34</v>
      </c>
      <c r="G72" s="44">
        <v>1829.64</v>
      </c>
      <c r="H72" s="45">
        <f t="shared" ref="H72:H76" si="50">F72*G72</f>
        <v>141504.35760000002</v>
      </c>
      <c r="I72" s="681"/>
      <c r="J72" s="87">
        <v>18</v>
      </c>
      <c r="K72" s="57">
        <v>1440</v>
      </c>
      <c r="L72" s="86">
        <v>80</v>
      </c>
      <c r="M72" s="692">
        <v>18</v>
      </c>
      <c r="N72" s="44">
        <f t="shared" si="45"/>
        <v>1291.5105882352939</v>
      </c>
      <c r="O72" s="47">
        <f t="shared" si="46"/>
        <v>71.750588235294103</v>
      </c>
      <c r="P72" s="48">
        <f t="shared" si="47"/>
        <v>0</v>
      </c>
      <c r="Q72" s="49">
        <f t="shared" si="48"/>
        <v>-8.2494117647058971</v>
      </c>
      <c r="R72" s="683">
        <f t="shared" si="44"/>
        <v>0.89688235294117624</v>
      </c>
      <c r="S72" s="943"/>
      <c r="T72" s="50">
        <v>0.29861111111111105</v>
      </c>
      <c r="U72" s="50">
        <v>0.35763888888888884</v>
      </c>
      <c r="V72" s="681">
        <v>6</v>
      </c>
      <c r="W72" s="691">
        <f t="shared" si="49"/>
        <v>85.000000000000014</v>
      </c>
      <c r="X72" s="53"/>
      <c r="Y72" s="53"/>
      <c r="Z72" s="54"/>
      <c r="AA72" s="54"/>
      <c r="AB72" s="928"/>
      <c r="AC72" s="928"/>
      <c r="AD72" s="679"/>
      <c r="AE72" s="679"/>
      <c r="AF72" s="48">
        <f>N72-K72</f>
        <v>-148.48941176470612</v>
      </c>
      <c r="AG72" s="683">
        <f>N72/K72</f>
        <v>0.89688235294117635</v>
      </c>
      <c r="AH72" s="943"/>
    </row>
    <row r="73" spans="1:34" ht="19.2" customHeight="1">
      <c r="A73" s="958"/>
      <c r="B73" s="681" t="s">
        <v>101</v>
      </c>
      <c r="C73" s="175"/>
      <c r="D73" s="176" t="s">
        <v>69</v>
      </c>
      <c r="E73" s="177"/>
      <c r="F73" s="273">
        <v>53.36</v>
      </c>
      <c r="G73" s="44">
        <v>3865.6000000000004</v>
      </c>
      <c r="H73" s="45">
        <f t="shared" si="50"/>
        <v>206268.41600000003</v>
      </c>
      <c r="I73" s="679"/>
      <c r="J73" s="178">
        <v>19</v>
      </c>
      <c r="K73" s="179">
        <v>1636</v>
      </c>
      <c r="L73" s="86">
        <v>86.10526315789474</v>
      </c>
      <c r="M73" s="692">
        <v>19</v>
      </c>
      <c r="N73" s="44">
        <f t="shared" si="45"/>
        <v>1422.9202453987732</v>
      </c>
      <c r="O73" s="47">
        <f t="shared" si="46"/>
        <v>74.890539231514381</v>
      </c>
      <c r="P73" s="48">
        <f t="shared" si="47"/>
        <v>0</v>
      </c>
      <c r="Q73" s="49">
        <f t="shared" si="48"/>
        <v>-11.214723926380358</v>
      </c>
      <c r="R73" s="683">
        <f t="shared" si="44"/>
        <v>0.86975565122174403</v>
      </c>
      <c r="S73" s="943"/>
      <c r="T73" s="50">
        <v>0.37361111111111106</v>
      </c>
      <c r="U73" s="50">
        <v>0.48680555555555549</v>
      </c>
      <c r="V73" s="681">
        <v>23</v>
      </c>
      <c r="W73" s="691">
        <f t="shared" si="49"/>
        <v>162.99999999999997</v>
      </c>
      <c r="X73" s="180">
        <v>0.36249999999999999</v>
      </c>
      <c r="Y73" s="180">
        <v>0.37222222222222223</v>
      </c>
      <c r="Z73" s="124"/>
      <c r="AA73" s="124"/>
      <c r="AB73" s="928"/>
      <c r="AC73" s="928"/>
      <c r="AD73" s="679"/>
      <c r="AE73" s="679"/>
      <c r="AF73" s="48">
        <f>N73-K73</f>
        <v>-213.0797546012268</v>
      </c>
      <c r="AG73" s="683">
        <f>N73/K73</f>
        <v>0.86975565122174403</v>
      </c>
      <c r="AH73" s="943"/>
    </row>
    <row r="74" spans="1:34" ht="19.2" customHeight="1">
      <c r="A74" s="958"/>
      <c r="B74" s="681" t="s">
        <v>101</v>
      </c>
      <c r="C74" s="175"/>
      <c r="D74" s="176" t="s">
        <v>71</v>
      </c>
      <c r="E74" s="177"/>
      <c r="F74" s="273">
        <v>47.51</v>
      </c>
      <c r="G74" s="174">
        <v>1570</v>
      </c>
      <c r="H74" s="45">
        <f t="shared" si="50"/>
        <v>74590.7</v>
      </c>
      <c r="I74" s="681"/>
      <c r="J74" s="87">
        <v>17</v>
      </c>
      <c r="K74" s="57">
        <v>1440</v>
      </c>
      <c r="L74" s="86">
        <v>84.705882352941174</v>
      </c>
      <c r="M74" s="692">
        <v>17</v>
      </c>
      <c r="N74" s="44">
        <f t="shared" si="45"/>
        <v>1290.4109589041086</v>
      </c>
      <c r="O74" s="47">
        <f t="shared" si="46"/>
        <v>75.906526994359325</v>
      </c>
      <c r="P74" s="48">
        <f t="shared" si="47"/>
        <v>0</v>
      </c>
      <c r="Q74" s="49">
        <f t="shared" si="48"/>
        <v>-8.7993553585818489</v>
      </c>
      <c r="R74" s="683">
        <f t="shared" si="44"/>
        <v>0.89611872146118654</v>
      </c>
      <c r="S74" s="943"/>
      <c r="T74" s="50">
        <v>0.5263888888888888</v>
      </c>
      <c r="U74" s="50">
        <v>0.57708333333333328</v>
      </c>
      <c r="V74" s="681">
        <v>4</v>
      </c>
      <c r="W74" s="691">
        <f t="shared" si="49"/>
        <v>73.000000000000057</v>
      </c>
      <c r="X74" s="180"/>
      <c r="Y74" s="180"/>
      <c r="Z74" s="124"/>
      <c r="AA74" s="124"/>
      <c r="AB74" s="928"/>
      <c r="AC74" s="928"/>
      <c r="AD74" s="679"/>
      <c r="AE74" s="679"/>
      <c r="AF74" s="48">
        <f t="shared" ref="AF74:AF80" si="51">N74-K74</f>
        <v>-149.58904109589139</v>
      </c>
      <c r="AG74" s="683">
        <f t="shared" ref="AG74:AG80" si="52">N74/K74</f>
        <v>0.89611872146118654</v>
      </c>
      <c r="AH74" s="943"/>
    </row>
    <row r="75" spans="1:34" ht="19.2" customHeight="1">
      <c r="A75" s="958"/>
      <c r="B75" s="681" t="s">
        <v>101</v>
      </c>
      <c r="C75" s="66"/>
      <c r="D75" s="176" t="s">
        <v>70</v>
      </c>
      <c r="E75" s="177"/>
      <c r="F75" s="273">
        <v>53.76</v>
      </c>
      <c r="G75" s="174">
        <v>2297</v>
      </c>
      <c r="H75" s="45">
        <f t="shared" si="50"/>
        <v>123486.72</v>
      </c>
      <c r="I75" s="681"/>
      <c r="J75" s="87">
        <v>16</v>
      </c>
      <c r="K75" s="57">
        <v>1440</v>
      </c>
      <c r="L75" s="86">
        <v>90</v>
      </c>
      <c r="M75" s="689">
        <v>16</v>
      </c>
      <c r="N75" s="44">
        <f t="shared" si="45"/>
        <v>1288.0373831775707</v>
      </c>
      <c r="O75" s="47">
        <f t="shared" si="46"/>
        <v>80.502336448598172</v>
      </c>
      <c r="P75" s="48">
        <f t="shared" si="47"/>
        <v>0</v>
      </c>
      <c r="Q75" s="49">
        <f t="shared" si="48"/>
        <v>-9.4976635514018284</v>
      </c>
      <c r="R75" s="683">
        <f t="shared" si="44"/>
        <v>0.89447040498442409</v>
      </c>
      <c r="S75" s="943"/>
      <c r="T75" s="50">
        <v>0.58194444444444438</v>
      </c>
      <c r="U75" s="50">
        <v>0.65624999999999989</v>
      </c>
      <c r="V75" s="681">
        <v>7</v>
      </c>
      <c r="W75" s="691">
        <f t="shared" si="49"/>
        <v>106.99999999999994</v>
      </c>
      <c r="X75" s="180"/>
      <c r="Y75" s="180"/>
      <c r="Z75" s="124"/>
      <c r="AA75" s="124"/>
      <c r="AB75" s="928"/>
      <c r="AC75" s="928"/>
      <c r="AD75" s="679">
        <v>1</v>
      </c>
      <c r="AE75" s="679"/>
      <c r="AF75" s="48">
        <f t="shared" si="51"/>
        <v>-151.96261682242925</v>
      </c>
      <c r="AG75" s="683">
        <f t="shared" si="52"/>
        <v>0.89447040498442409</v>
      </c>
      <c r="AH75" s="943"/>
    </row>
    <row r="76" spans="1:34" ht="19.2" customHeight="1">
      <c r="A76" s="958"/>
      <c r="B76" s="68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81"/>
      <c r="J76" s="87"/>
      <c r="K76" s="57"/>
      <c r="L76" s="86"/>
      <c r="M76" s="689"/>
      <c r="N76" s="44"/>
      <c r="O76" s="47"/>
      <c r="P76" s="48"/>
      <c r="Q76" s="49"/>
      <c r="R76" s="683"/>
      <c r="S76" s="943"/>
      <c r="T76" s="50"/>
      <c r="U76" s="50"/>
      <c r="V76" s="681"/>
      <c r="W76" s="691">
        <f t="shared" si="49"/>
        <v>0</v>
      </c>
      <c r="X76" s="180"/>
      <c r="Y76" s="180"/>
      <c r="Z76" s="124"/>
      <c r="AA76" s="124"/>
      <c r="AB76" s="928"/>
      <c r="AC76" s="928"/>
      <c r="AD76" s="679"/>
      <c r="AE76" s="679"/>
      <c r="AF76" s="48">
        <f t="shared" si="51"/>
        <v>0</v>
      </c>
      <c r="AG76" s="683" t="e">
        <f t="shared" si="52"/>
        <v>#DIV/0!</v>
      </c>
      <c r="AH76" s="943"/>
    </row>
    <row r="77" spans="1:34" ht="19.2" customHeight="1">
      <c r="A77" s="958"/>
      <c r="B77" s="681">
        <v>0</v>
      </c>
      <c r="C77" s="687"/>
      <c r="D77" s="42"/>
      <c r="E77" s="43"/>
      <c r="F77" s="273" t="s">
        <v>106</v>
      </c>
      <c r="G77" s="174"/>
      <c r="H77" s="45"/>
      <c r="I77" s="679"/>
      <c r="J77" s="46"/>
      <c r="K77" s="174"/>
      <c r="L77" s="47"/>
      <c r="M77" s="689"/>
      <c r="N77" s="44"/>
      <c r="O77" s="47"/>
      <c r="P77" s="48"/>
      <c r="Q77" s="49"/>
      <c r="R77" s="683"/>
      <c r="S77" s="943"/>
      <c r="T77" s="50"/>
      <c r="U77" s="50"/>
      <c r="V77" s="681"/>
      <c r="W77" s="691">
        <f t="shared" si="49"/>
        <v>0</v>
      </c>
      <c r="X77" s="180"/>
      <c r="Y77" s="180"/>
      <c r="Z77" s="124"/>
      <c r="AA77" s="124"/>
      <c r="AB77" s="928"/>
      <c r="AC77" s="928"/>
      <c r="AD77" s="679"/>
      <c r="AE77" s="679"/>
      <c r="AF77" s="48">
        <f t="shared" si="51"/>
        <v>0</v>
      </c>
      <c r="AG77" s="683" t="e">
        <f t="shared" si="52"/>
        <v>#DIV/0!</v>
      </c>
      <c r="AH77" s="943"/>
    </row>
    <row r="78" spans="1:34" ht="19.2" customHeight="1">
      <c r="A78" s="958"/>
      <c r="B78" s="681">
        <v>0</v>
      </c>
      <c r="C78" s="687"/>
      <c r="D78" s="42"/>
      <c r="E78" s="43"/>
      <c r="F78" s="273" t="s">
        <v>106</v>
      </c>
      <c r="G78" s="57"/>
      <c r="H78" s="45"/>
      <c r="I78" s="679"/>
      <c r="J78" s="87"/>
      <c r="K78" s="57"/>
      <c r="L78" s="86"/>
      <c r="M78" s="689"/>
      <c r="N78" s="44"/>
      <c r="O78" s="47"/>
      <c r="P78" s="48"/>
      <c r="Q78" s="49"/>
      <c r="R78" s="683"/>
      <c r="S78" s="943"/>
      <c r="T78" s="50"/>
      <c r="U78" s="50"/>
      <c r="V78" s="681"/>
      <c r="W78" s="691">
        <f t="shared" si="49"/>
        <v>0</v>
      </c>
      <c r="X78" s="180"/>
      <c r="Y78" s="180"/>
      <c r="Z78" s="124"/>
      <c r="AA78" s="124"/>
      <c r="AB78" s="928"/>
      <c r="AC78" s="928"/>
      <c r="AD78" s="679"/>
      <c r="AE78" s="679"/>
      <c r="AF78" s="48">
        <f t="shared" si="51"/>
        <v>0</v>
      </c>
      <c r="AG78" s="683" t="e">
        <f t="shared" si="52"/>
        <v>#DIV/0!</v>
      </c>
      <c r="AH78" s="943"/>
    </row>
    <row r="79" spans="1:34" ht="19.2" customHeight="1">
      <c r="A79" s="958"/>
      <c r="B79" s="681">
        <v>0</v>
      </c>
      <c r="C79" s="175"/>
      <c r="D79" s="176"/>
      <c r="E79" s="177"/>
      <c r="F79" s="273" t="s">
        <v>106</v>
      </c>
      <c r="G79" s="57"/>
      <c r="H79" s="45"/>
      <c r="I79" s="679"/>
      <c r="J79" s="87"/>
      <c r="K79" s="57"/>
      <c r="L79" s="86"/>
      <c r="M79" s="689"/>
      <c r="N79" s="57"/>
      <c r="O79" s="181"/>
      <c r="P79" s="108"/>
      <c r="Q79" s="182"/>
      <c r="R79" s="109"/>
      <c r="S79" s="943"/>
      <c r="T79" s="50"/>
      <c r="U79" s="50"/>
      <c r="V79" s="681"/>
      <c r="W79" s="691">
        <f t="shared" si="49"/>
        <v>0</v>
      </c>
      <c r="X79" s="180"/>
      <c r="Y79" s="180"/>
      <c r="Z79" s="124"/>
      <c r="AA79" s="124"/>
      <c r="AB79" s="928"/>
      <c r="AC79" s="928"/>
      <c r="AD79" s="679"/>
      <c r="AE79" s="679"/>
      <c r="AF79" s="48">
        <f t="shared" si="51"/>
        <v>0</v>
      </c>
      <c r="AG79" s="683" t="e">
        <f t="shared" si="52"/>
        <v>#DIV/0!</v>
      </c>
      <c r="AH79" s="943"/>
    </row>
    <row r="80" spans="1:34" ht="19.2" customHeight="1">
      <c r="A80" s="958"/>
      <c r="B80" s="681">
        <v>0</v>
      </c>
      <c r="C80" s="687"/>
      <c r="D80" s="42"/>
      <c r="E80" s="43"/>
      <c r="F80" s="273" t="s">
        <v>106</v>
      </c>
      <c r="G80" s="57"/>
      <c r="H80" s="45"/>
      <c r="I80" s="679"/>
      <c r="J80" s="87"/>
      <c r="K80" s="57"/>
      <c r="L80" s="86"/>
      <c r="M80" s="689"/>
      <c r="N80" s="57"/>
      <c r="O80" s="183"/>
      <c r="P80" s="54"/>
      <c r="Q80" s="88"/>
      <c r="R80" s="685"/>
      <c r="S80" s="943"/>
      <c r="T80" s="50"/>
      <c r="U80" s="50"/>
      <c r="V80" s="681"/>
      <c r="W80" s="691">
        <f t="shared" si="49"/>
        <v>0</v>
      </c>
      <c r="X80" s="180"/>
      <c r="Y80" s="180"/>
      <c r="Z80" s="124"/>
      <c r="AA80" s="124"/>
      <c r="AB80" s="928"/>
      <c r="AC80" s="928"/>
      <c r="AD80" s="679"/>
      <c r="AE80" s="679"/>
      <c r="AF80" s="48">
        <f t="shared" si="51"/>
        <v>0</v>
      </c>
      <c r="AG80" s="683" t="e">
        <f t="shared" si="52"/>
        <v>#DIV/0!</v>
      </c>
      <c r="AH80" s="943"/>
    </row>
    <row r="81" spans="1:34" ht="19.2" customHeight="1">
      <c r="A81" s="958"/>
      <c r="B81" s="681">
        <v>0</v>
      </c>
      <c r="C81" s="687"/>
      <c r="D81" s="42"/>
      <c r="E81" s="43"/>
      <c r="F81" s="273" t="s">
        <v>106</v>
      </c>
      <c r="G81" s="57"/>
      <c r="H81" s="84"/>
      <c r="I81" s="679"/>
      <c r="J81" s="87"/>
      <c r="K81" s="57"/>
      <c r="L81" s="86"/>
      <c r="M81" s="689"/>
      <c r="N81" s="57"/>
      <c r="O81" s="183"/>
      <c r="P81" s="54"/>
      <c r="Q81" s="88"/>
      <c r="R81" s="685"/>
      <c r="S81" s="943"/>
      <c r="T81" s="50"/>
      <c r="U81" s="50"/>
      <c r="V81" s="681"/>
      <c r="W81" s="691">
        <f t="shared" si="49"/>
        <v>0</v>
      </c>
      <c r="X81" s="180"/>
      <c r="Y81" s="180"/>
      <c r="Z81" s="124"/>
      <c r="AA81" s="124"/>
      <c r="AB81" s="928"/>
      <c r="AC81" s="928"/>
      <c r="AD81" s="679"/>
      <c r="AE81" s="679"/>
      <c r="AF81" s="48"/>
      <c r="AG81" s="125"/>
      <c r="AH81" s="943"/>
    </row>
    <row r="82" spans="1:34" ht="19.2" customHeight="1">
      <c r="A82" s="959"/>
      <c r="B82" s="168">
        <v>0</v>
      </c>
      <c r="C82" s="100" t="s">
        <v>1153</v>
      </c>
      <c r="D82" s="924" t="s">
        <v>1142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1318.1900075468277</v>
      </c>
      <c r="O82" s="184">
        <f t="shared" si="53"/>
        <v>75.455333807495819</v>
      </c>
      <c r="P82" s="116">
        <f>M82-J82</f>
        <v>0.16666666666666785</v>
      </c>
      <c r="Q82" s="117">
        <f>N82-K82</f>
        <v>-164.47665911983904</v>
      </c>
      <c r="R82" s="172">
        <f>O82/L82</f>
        <v>0.87984101946819282</v>
      </c>
      <c r="S82" s="943"/>
      <c r="T82" s="50"/>
      <c r="U82" s="50"/>
      <c r="V82" s="68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0</v>
      </c>
      <c r="AF82" s="48">
        <f>N82-K82</f>
        <v>-164.47665911983904</v>
      </c>
      <c r="AG82" s="683">
        <f>N82/K82</f>
        <v>0.88906700149291429</v>
      </c>
      <c r="AH82" s="943"/>
    </row>
    <row r="83" spans="1:34" ht="19.2" customHeight="1">
      <c r="A83" s="951" t="s">
        <v>1154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1524.57</v>
      </c>
      <c r="H83" s="84">
        <f t="shared" ref="H83:H94" si="54">F83*G83</f>
        <v>65769.949800000002</v>
      </c>
      <c r="I83" s="679"/>
      <c r="J83" s="87">
        <v>17</v>
      </c>
      <c r="K83" s="57">
        <v>1500</v>
      </c>
      <c r="L83" s="86">
        <v>88.235294117647058</v>
      </c>
      <c r="M83" s="689">
        <v>17</v>
      </c>
      <c r="N83" s="57">
        <f t="shared" ref="N83:N88" si="55">G83/W83*60</f>
        <v>1365.2865671641789</v>
      </c>
      <c r="O83" s="183">
        <f t="shared" ref="O83:O88" si="56">N83/M83</f>
        <v>80.310974539069349</v>
      </c>
      <c r="P83" s="54">
        <f t="shared" ref="P83:P85" si="57">M83-J83</f>
        <v>0</v>
      </c>
      <c r="Q83" s="88">
        <f t="shared" ref="Q83:Q85" si="58">O83-L83</f>
        <v>-7.924319578577709</v>
      </c>
      <c r="R83" s="185">
        <f t="shared" ref="R83:R85" si="59">O83/L83</f>
        <v>0.91019104477611934</v>
      </c>
      <c r="S83" s="943">
        <f>R95</f>
        <v>0.88517278883214456</v>
      </c>
      <c r="T83" s="50">
        <v>0.33333333333333331</v>
      </c>
      <c r="U83" s="50">
        <v>0.37986111111111109</v>
      </c>
      <c r="V83" s="681">
        <v>5</v>
      </c>
      <c r="W83" s="691">
        <f t="shared" ref="W83:W93" si="60">(U83-T83)*24*60</f>
        <v>67</v>
      </c>
      <c r="X83" s="53"/>
      <c r="Y83" s="53"/>
      <c r="Z83" s="54"/>
      <c r="AA83" s="54"/>
      <c r="AB83" s="928"/>
      <c r="AC83" s="928"/>
      <c r="AD83" s="679"/>
      <c r="AE83" s="679"/>
      <c r="AF83" s="48">
        <f t="shared" ref="AF83:AF173" si="61">N83-K83</f>
        <v>-134.7134328358211</v>
      </c>
      <c r="AG83" s="683">
        <f t="shared" ref="AG83:AG173" si="62">N83/K83</f>
        <v>0.91019104477611923</v>
      </c>
      <c r="AH83" s="943">
        <f>AG95</f>
        <v>0.89340069695047009</v>
      </c>
    </row>
    <row r="84" spans="1:34" ht="19.2" customHeight="1">
      <c r="A84" s="952"/>
      <c r="B84" s="110" t="s">
        <v>101</v>
      </c>
      <c r="C84" s="687"/>
      <c r="D84" s="186" t="s">
        <v>154</v>
      </c>
      <c r="E84" s="43"/>
      <c r="F84" s="280">
        <v>61.02</v>
      </c>
      <c r="G84" s="44">
        <v>2499</v>
      </c>
      <c r="H84" s="84">
        <f t="shared" si="54"/>
        <v>152488.98000000001</v>
      </c>
      <c r="I84" s="681"/>
      <c r="J84" s="87">
        <v>16</v>
      </c>
      <c r="K84" s="57">
        <v>1440</v>
      </c>
      <c r="L84" s="86">
        <v>90</v>
      </c>
      <c r="M84" s="689">
        <v>16</v>
      </c>
      <c r="N84" s="57">
        <f t="shared" si="55"/>
        <v>1338.75</v>
      </c>
      <c r="O84" s="183">
        <f t="shared" si="56"/>
        <v>83.671875</v>
      </c>
      <c r="P84" s="54">
        <f t="shared" si="57"/>
        <v>0</v>
      </c>
      <c r="Q84" s="88">
        <f t="shared" si="58"/>
        <v>-6.328125</v>
      </c>
      <c r="R84" s="185">
        <f t="shared" si="59"/>
        <v>0.9296875</v>
      </c>
      <c r="S84" s="943"/>
      <c r="T84" s="50">
        <v>0.39583333333333331</v>
      </c>
      <c r="U84" s="50">
        <v>0.47361111111111109</v>
      </c>
      <c r="V84" s="681">
        <v>23</v>
      </c>
      <c r="W84" s="691">
        <f t="shared" si="60"/>
        <v>112</v>
      </c>
      <c r="X84" s="53">
        <v>0.38472222222222219</v>
      </c>
      <c r="Y84" s="53">
        <v>0.39513888888888887</v>
      </c>
      <c r="Z84" s="54"/>
      <c r="AA84" s="54"/>
      <c r="AB84" s="928"/>
      <c r="AC84" s="928"/>
      <c r="AD84" s="679"/>
      <c r="AE84" s="679"/>
      <c r="AF84" s="48">
        <f t="shared" si="61"/>
        <v>-101.25</v>
      </c>
      <c r="AG84" s="683">
        <f t="shared" si="62"/>
        <v>0.9296875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1831</v>
      </c>
      <c r="H85" s="84">
        <f t="shared" si="54"/>
        <v>111855.79000000001</v>
      </c>
      <c r="I85" s="681"/>
      <c r="J85" s="87">
        <v>17</v>
      </c>
      <c r="K85" s="57">
        <v>1440</v>
      </c>
      <c r="L85" s="86">
        <v>84.705882352941174</v>
      </c>
      <c r="M85" s="689">
        <v>17</v>
      </c>
      <c r="N85" s="57">
        <f t="shared" si="55"/>
        <v>1292.4705882352939</v>
      </c>
      <c r="O85" s="183">
        <f t="shared" si="56"/>
        <v>76.027681660899646</v>
      </c>
      <c r="P85" s="54">
        <f t="shared" si="57"/>
        <v>0</v>
      </c>
      <c r="Q85" s="88">
        <f t="shared" si="58"/>
        <v>-8.6782006920415284</v>
      </c>
      <c r="R85" s="185">
        <f t="shared" si="59"/>
        <v>0.89754901960784306</v>
      </c>
      <c r="S85" s="943"/>
      <c r="T85" s="50">
        <v>0.51388888888888884</v>
      </c>
      <c r="U85" s="50">
        <v>0.57291666666666663</v>
      </c>
      <c r="V85" s="681">
        <v>5</v>
      </c>
      <c r="W85" s="691">
        <f t="shared" si="60"/>
        <v>85.000000000000014</v>
      </c>
      <c r="X85" s="53"/>
      <c r="Y85" s="53"/>
      <c r="Z85" s="54"/>
      <c r="AA85" s="54"/>
      <c r="AB85" s="928"/>
      <c r="AC85" s="928"/>
      <c r="AD85" s="679">
        <v>1</v>
      </c>
      <c r="AE85" s="679"/>
      <c r="AF85" s="48">
        <f t="shared" si="61"/>
        <v>-147.52941176470608</v>
      </c>
      <c r="AG85" s="683">
        <f t="shared" si="62"/>
        <v>0.89754901960784295</v>
      </c>
      <c r="AH85" s="943"/>
    </row>
    <row r="86" spans="1:34" ht="19.2" customHeight="1">
      <c r="A86" s="952"/>
      <c r="B86" s="110" t="s">
        <v>102</v>
      </c>
      <c r="C86" s="97"/>
      <c r="D86" s="186" t="s">
        <v>149</v>
      </c>
      <c r="E86" s="43"/>
      <c r="F86" s="280">
        <v>49.91</v>
      </c>
      <c r="G86" s="44">
        <v>731.6</v>
      </c>
      <c r="H86" s="84">
        <f t="shared" si="54"/>
        <v>36514.155999999995</v>
      </c>
      <c r="I86" s="681">
        <v>1</v>
      </c>
      <c r="J86" s="87">
        <v>17</v>
      </c>
      <c r="K86" s="57">
        <v>1565</v>
      </c>
      <c r="L86" s="86">
        <v>92.058823529411768</v>
      </c>
      <c r="M86" s="689">
        <v>17</v>
      </c>
      <c r="N86" s="57">
        <f t="shared" si="55"/>
        <v>1371.7499999999982</v>
      </c>
      <c r="O86" s="183">
        <f t="shared" si="56"/>
        <v>80.691176470588132</v>
      </c>
      <c r="P86" s="54">
        <f>M86-J86</f>
        <v>0</v>
      </c>
      <c r="Q86" s="88">
        <f>O86-L86</f>
        <v>-11.367647058823636</v>
      </c>
      <c r="R86" s="185">
        <f>O86/L86</f>
        <v>0.87651757188498292</v>
      </c>
      <c r="S86" s="943"/>
      <c r="T86" s="50">
        <v>0.57777777777777772</v>
      </c>
      <c r="U86" s="50">
        <v>0.6</v>
      </c>
      <c r="V86" s="681">
        <v>7</v>
      </c>
      <c r="W86" s="691">
        <f t="shared" si="60"/>
        <v>32.000000000000043</v>
      </c>
      <c r="X86" s="53"/>
      <c r="Y86" s="53"/>
      <c r="Z86" s="54"/>
      <c r="AA86" s="54"/>
      <c r="AB86" s="928"/>
      <c r="AC86" s="928"/>
      <c r="AD86" s="679"/>
      <c r="AE86" s="679"/>
      <c r="AF86" s="48">
        <f>N86-K86</f>
        <v>-193.25000000000182</v>
      </c>
      <c r="AG86" s="683">
        <f>N86/K86</f>
        <v>0.87651757188498292</v>
      </c>
      <c r="AH86" s="943"/>
    </row>
    <row r="87" spans="1:34" ht="19.2" customHeight="1">
      <c r="A87" s="952"/>
      <c r="B87" s="110" t="s">
        <v>100</v>
      </c>
      <c r="C87" s="97"/>
      <c r="D87" s="186" t="s">
        <v>52</v>
      </c>
      <c r="E87" s="43"/>
      <c r="F87" s="280">
        <v>37.83</v>
      </c>
      <c r="G87" s="44">
        <v>1934.3999999999999</v>
      </c>
      <c r="H87" s="84">
        <f t="shared" si="54"/>
        <v>73178.351999999984</v>
      </c>
      <c r="I87" s="681">
        <v>1</v>
      </c>
      <c r="J87" s="87">
        <v>20</v>
      </c>
      <c r="K87" s="57">
        <v>2400</v>
      </c>
      <c r="L87" s="86">
        <v>120</v>
      </c>
      <c r="M87" s="689">
        <v>20</v>
      </c>
      <c r="N87" s="57">
        <f t="shared" si="55"/>
        <v>2149.3333333333344</v>
      </c>
      <c r="O87" s="183">
        <f t="shared" si="56"/>
        <v>107.46666666666673</v>
      </c>
      <c r="P87" s="54">
        <f>M87-J87</f>
        <v>0</v>
      </c>
      <c r="Q87" s="88">
        <f>O87-L87</f>
        <v>-12.533333333333275</v>
      </c>
      <c r="R87" s="185">
        <f>O87/L87</f>
        <v>0.89555555555555599</v>
      </c>
      <c r="S87" s="943"/>
      <c r="T87" s="50">
        <v>0.6152777777777777</v>
      </c>
      <c r="U87" s="50">
        <v>0.65277777777777768</v>
      </c>
      <c r="V87" s="681">
        <v>22</v>
      </c>
      <c r="W87" s="691">
        <f t="shared" si="60"/>
        <v>53.999999999999972</v>
      </c>
      <c r="X87" s="53">
        <v>0.60416666666666663</v>
      </c>
      <c r="Y87" s="53">
        <v>0.61388888888888882</v>
      </c>
      <c r="Z87" s="54"/>
      <c r="AA87" s="54"/>
      <c r="AB87" s="928"/>
      <c r="AC87" s="928"/>
      <c r="AD87" s="679"/>
      <c r="AE87" s="679"/>
      <c r="AF87" s="48">
        <f>N87-K87</f>
        <v>-250.66666666666561</v>
      </c>
      <c r="AG87" s="683">
        <f>N87/K87</f>
        <v>0.89555555555555599</v>
      </c>
      <c r="AH87" s="943"/>
    </row>
    <row r="88" spans="1:34" ht="19.2" customHeight="1">
      <c r="A88" s="952"/>
      <c r="B88" s="110" t="s">
        <v>100</v>
      </c>
      <c r="C88" s="687"/>
      <c r="D88" s="42" t="s">
        <v>170</v>
      </c>
      <c r="E88" s="43"/>
      <c r="F88" s="280">
        <v>43.96</v>
      </c>
      <c r="G88" s="57">
        <v>1041</v>
      </c>
      <c r="H88" s="84">
        <f t="shared" si="54"/>
        <v>45762.36</v>
      </c>
      <c r="I88" s="681">
        <v>1</v>
      </c>
      <c r="J88" s="87">
        <v>19</v>
      </c>
      <c r="K88" s="57">
        <v>2400</v>
      </c>
      <c r="L88" s="86">
        <v>126.31578947368421</v>
      </c>
      <c r="M88" s="689">
        <v>20</v>
      </c>
      <c r="N88" s="57">
        <f t="shared" si="55"/>
        <v>2081.9999999999964</v>
      </c>
      <c r="O88" s="183">
        <f t="shared" si="56"/>
        <v>104.09999999999982</v>
      </c>
      <c r="P88" s="54">
        <f t="shared" ref="P88" si="63">M88-J88</f>
        <v>1</v>
      </c>
      <c r="Q88" s="88">
        <f t="shared" ref="Q88" si="64">O88-L88</f>
        <v>-22.215789473684382</v>
      </c>
      <c r="R88" s="185">
        <f t="shared" ref="R88" si="65">O88/L88</f>
        <v>0.82412499999999866</v>
      </c>
      <c r="S88" s="943"/>
      <c r="T88" s="50">
        <v>0.65763888888888877</v>
      </c>
      <c r="U88" s="50">
        <v>0.67847222222222214</v>
      </c>
      <c r="V88" s="681">
        <v>7</v>
      </c>
      <c r="W88" s="691">
        <f t="shared" si="60"/>
        <v>30.000000000000053</v>
      </c>
      <c r="X88" s="53"/>
      <c r="Y88" s="53"/>
      <c r="Z88" s="54"/>
      <c r="AA88" s="54"/>
      <c r="AB88" s="928"/>
      <c r="AC88" s="928"/>
      <c r="AD88" s="679"/>
      <c r="AE88" s="679"/>
      <c r="AF88" s="48">
        <f>N88-K88</f>
        <v>-318.00000000000364</v>
      </c>
      <c r="AG88" s="683">
        <f>N88/K88</f>
        <v>0.86749999999999849</v>
      </c>
      <c r="AH88" s="943"/>
    </row>
    <row r="89" spans="1:34" ht="19.2" customHeight="1">
      <c r="A89" s="952"/>
      <c r="B89" s="110">
        <v>0</v>
      </c>
      <c r="C89" s="687"/>
      <c r="D89" s="42"/>
      <c r="E89" s="43"/>
      <c r="F89" s="280" t="s">
        <v>106</v>
      </c>
      <c r="G89" s="114"/>
      <c r="H89" s="84">
        <f t="shared" si="54"/>
        <v>0</v>
      </c>
      <c r="I89" s="681"/>
      <c r="J89" s="87"/>
      <c r="K89" s="57"/>
      <c r="L89" s="86"/>
      <c r="M89" s="689"/>
      <c r="N89" s="57"/>
      <c r="O89" s="183"/>
      <c r="P89" s="54"/>
      <c r="Q89" s="88"/>
      <c r="R89" s="185"/>
      <c r="S89" s="943"/>
      <c r="T89" s="50">
        <v>0.6777777777777777</v>
      </c>
      <c r="U89" s="50">
        <v>0.70138888888888884</v>
      </c>
      <c r="V89" s="681"/>
      <c r="W89" s="691">
        <f t="shared" si="60"/>
        <v>34.000000000000043</v>
      </c>
      <c r="X89" s="53"/>
      <c r="Y89" s="53"/>
      <c r="Z89" s="54"/>
      <c r="AA89" s="54"/>
      <c r="AB89" s="928"/>
      <c r="AC89" s="928"/>
      <c r="AD89" s="679"/>
      <c r="AE89" s="679"/>
      <c r="AF89" s="48">
        <f>N89-K89</f>
        <v>0</v>
      </c>
      <c r="AG89" s="683" t="e">
        <f>N89/K89</f>
        <v>#DIV/0!</v>
      </c>
      <c r="AH89" s="943"/>
    </row>
    <row r="90" spans="1:34" ht="19.2" customHeight="1">
      <c r="A90" s="952"/>
      <c r="B90" s="110">
        <v>0</v>
      </c>
      <c r="C90" s="68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89"/>
      <c r="N90" s="57"/>
      <c r="O90" s="183"/>
      <c r="P90" s="54"/>
      <c r="Q90" s="88"/>
      <c r="R90" s="185"/>
      <c r="S90" s="943"/>
      <c r="T90" s="50"/>
      <c r="U90" s="50"/>
      <c r="V90" s="681" t="s">
        <v>15</v>
      </c>
      <c r="W90" s="691">
        <f t="shared" si="60"/>
        <v>0</v>
      </c>
      <c r="X90" s="188"/>
      <c r="Y90" s="188"/>
      <c r="Z90" s="54"/>
      <c r="AA90" s="54"/>
      <c r="AB90" s="928"/>
      <c r="AC90" s="928"/>
      <c r="AD90" s="679"/>
      <c r="AE90" s="679"/>
      <c r="AF90" s="48">
        <f t="shared" si="61"/>
        <v>0</v>
      </c>
      <c r="AG90" s="683" t="e">
        <f t="shared" si="62"/>
        <v>#DIV/0!</v>
      </c>
      <c r="AH90" s="943"/>
    </row>
    <row r="91" spans="1:34" ht="19.2" customHeight="1">
      <c r="A91" s="952"/>
      <c r="B91" s="110">
        <v>0</v>
      </c>
      <c r="C91" s="68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89"/>
      <c r="N91" s="57"/>
      <c r="O91" s="183"/>
      <c r="P91" s="54"/>
      <c r="Q91" s="88"/>
      <c r="R91" s="185"/>
      <c r="S91" s="944"/>
      <c r="T91" s="50"/>
      <c r="U91" s="50"/>
      <c r="V91" s="681"/>
      <c r="W91" s="691">
        <f t="shared" si="60"/>
        <v>0</v>
      </c>
      <c r="X91" s="115"/>
      <c r="Y91" s="115"/>
      <c r="Z91" s="54"/>
      <c r="AA91" s="54"/>
      <c r="AB91" s="928"/>
      <c r="AC91" s="928"/>
      <c r="AD91" s="679"/>
      <c r="AE91" s="679"/>
      <c r="AF91" s="48">
        <f t="shared" si="61"/>
        <v>0</v>
      </c>
      <c r="AG91" s="683" t="e">
        <f t="shared" si="62"/>
        <v>#DIV/0!</v>
      </c>
      <c r="AH91" s="944"/>
    </row>
    <row r="92" spans="1:34" ht="19.2" customHeight="1">
      <c r="A92" s="952"/>
      <c r="B92" s="110">
        <v>0</v>
      </c>
      <c r="C92" s="68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681"/>
      <c r="W92" s="691">
        <f t="shared" si="60"/>
        <v>0</v>
      </c>
      <c r="X92" s="180"/>
      <c r="Y92" s="180"/>
      <c r="Z92" s="124"/>
      <c r="AA92" s="124"/>
      <c r="AB92" s="928"/>
      <c r="AC92" s="928"/>
      <c r="AD92" s="679"/>
      <c r="AE92" s="679"/>
      <c r="AF92" s="48">
        <f t="shared" si="61"/>
        <v>0</v>
      </c>
      <c r="AG92" s="683" t="e">
        <f t="shared" si="62"/>
        <v>#DIV/0!</v>
      </c>
      <c r="AH92" s="944"/>
    </row>
    <row r="93" spans="1:34" ht="19.2" customHeight="1">
      <c r="A93" s="952"/>
      <c r="B93" s="69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89"/>
      <c r="N93" s="57"/>
      <c r="O93" s="86"/>
      <c r="P93" s="54"/>
      <c r="Q93" s="88"/>
      <c r="R93" s="680"/>
      <c r="S93" s="953"/>
      <c r="T93" s="63"/>
      <c r="U93" s="63"/>
      <c r="V93" s="693"/>
      <c r="W93" s="691">
        <f t="shared" si="60"/>
        <v>0</v>
      </c>
      <c r="X93" s="194"/>
      <c r="Y93" s="194"/>
      <c r="Z93" s="124"/>
      <c r="AA93" s="124"/>
      <c r="AB93" s="928"/>
      <c r="AC93" s="928"/>
      <c r="AD93" s="679"/>
      <c r="AE93" s="679"/>
      <c r="AF93" s="48">
        <f t="shared" si="61"/>
        <v>0</v>
      </c>
      <c r="AG93" s="683" t="e">
        <f t="shared" si="62"/>
        <v>#DIV/0!</v>
      </c>
      <c r="AH93" s="944"/>
    </row>
    <row r="94" spans="1:34" ht="19.2" customHeight="1">
      <c r="A94" s="952"/>
      <c r="B94" s="69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80"/>
      <c r="S94" s="953"/>
      <c r="T94" s="63"/>
      <c r="U94" s="63"/>
      <c r="V94" s="693"/>
      <c r="W94" s="691">
        <f>(U94-T94)*24*60</f>
        <v>0</v>
      </c>
      <c r="X94" s="194"/>
      <c r="Y94" s="194"/>
      <c r="Z94" s="124"/>
      <c r="AA94" s="124"/>
      <c r="AB94" s="928"/>
      <c r="AC94" s="928"/>
      <c r="AD94" s="679"/>
      <c r="AE94" s="679"/>
      <c r="AF94" s="48">
        <f t="shared" si="61"/>
        <v>0</v>
      </c>
      <c r="AG94" s="683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1155</v>
      </c>
      <c r="D95" s="924" t="s">
        <v>1142</v>
      </c>
      <c r="E95" s="924"/>
      <c r="F95" s="274"/>
      <c r="G95" s="70"/>
      <c r="H95" s="198"/>
      <c r="I95" s="103"/>
      <c r="J95" s="199">
        <v>17.666666666666668</v>
      </c>
      <c r="K95" s="199">
        <v>1790.8333333333333</v>
      </c>
      <c r="L95" s="200">
        <v>100.21929824561403</v>
      </c>
      <c r="M95" s="199">
        <f t="shared" ref="M95:O95" si="66">AVERAGE(M83:M94)</f>
        <v>17.833333333333332</v>
      </c>
      <c r="N95" s="199">
        <f t="shared" si="66"/>
        <v>1599.9317481221335</v>
      </c>
      <c r="O95" s="200">
        <f t="shared" si="66"/>
        <v>88.71139572287062</v>
      </c>
      <c r="P95" s="201">
        <f>M95-J95</f>
        <v>0.1666666666666643</v>
      </c>
      <c r="Q95" s="202">
        <f t="shared" ref="Q95:Q101" si="67">O95-L95</f>
        <v>-11.507902522743407</v>
      </c>
      <c r="R95" s="203">
        <f>O95/L95</f>
        <v>0.88517278883214456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0</v>
      </c>
      <c r="AF95" s="65">
        <f t="shared" si="61"/>
        <v>-190.90158521119974</v>
      </c>
      <c r="AG95" s="684">
        <f t="shared" si="62"/>
        <v>0.89340069695047009</v>
      </c>
      <c r="AH95" s="944"/>
    </row>
    <row r="96" spans="1:34" ht="19.2" customHeight="1">
      <c r="A96" s="954" t="s">
        <v>1156</v>
      </c>
      <c r="B96" s="681" t="s">
        <v>105</v>
      </c>
      <c r="C96" s="97"/>
      <c r="D96" s="42" t="s">
        <v>75</v>
      </c>
      <c r="E96" s="43"/>
      <c r="F96" s="273">
        <v>56.43</v>
      </c>
      <c r="G96" s="44">
        <v>1388.1</v>
      </c>
      <c r="H96" s="45">
        <f t="shared" ref="H96:H105" si="68">F96*G96</f>
        <v>78330.482999999993</v>
      </c>
      <c r="I96" s="681"/>
      <c r="J96" s="46">
        <v>18</v>
      </c>
      <c r="K96" s="44">
        <v>1500</v>
      </c>
      <c r="L96" s="47">
        <v>83.333333333333329</v>
      </c>
      <c r="M96" s="692">
        <v>18</v>
      </c>
      <c r="N96" s="44">
        <f t="shared" ref="N96:N101" si="69">G96/W96*60</f>
        <v>1261.909090909091</v>
      </c>
      <c r="O96" s="47">
        <f t="shared" ref="O96:O101" si="70">N96/M96</f>
        <v>70.106060606060609</v>
      </c>
      <c r="P96" s="48">
        <f t="shared" ref="P96:P101" si="71">M96-J96</f>
        <v>0</v>
      </c>
      <c r="Q96" s="49">
        <f t="shared" si="67"/>
        <v>-13.22727272727272</v>
      </c>
      <c r="R96" s="683">
        <f t="shared" ref="R96:R101" si="72">O96/L96</f>
        <v>0.84127272727272739</v>
      </c>
      <c r="S96" s="943">
        <f>R108</f>
        <v>0.87191092391658809</v>
      </c>
      <c r="T96" s="89">
        <v>0.33333333333333331</v>
      </c>
      <c r="U96" s="89">
        <v>0.37916666666666665</v>
      </c>
      <c r="V96" s="679">
        <v>5</v>
      </c>
      <c r="W96" s="90">
        <f t="shared" ref="W96:W133" si="73">(U96-T96)*24*60</f>
        <v>66</v>
      </c>
      <c r="X96" s="96"/>
      <c r="Y96" s="96"/>
      <c r="Z96" s="54"/>
      <c r="AA96" s="54"/>
      <c r="AB96" s="928"/>
      <c r="AC96" s="928"/>
      <c r="AD96" s="679"/>
      <c r="AE96" s="679"/>
      <c r="AF96" s="54">
        <f t="shared" si="61"/>
        <v>-238.09090909090901</v>
      </c>
      <c r="AG96" s="680">
        <f t="shared" si="62"/>
        <v>0.84127272727272728</v>
      </c>
      <c r="AH96" s="927">
        <f>AG108</f>
        <v>0.87335316916273753</v>
      </c>
    </row>
    <row r="97" spans="1:34" s="212" customFormat="1" ht="19.2" customHeight="1">
      <c r="A97" s="954"/>
      <c r="B97" s="681" t="s">
        <v>103</v>
      </c>
      <c r="C97" s="204"/>
      <c r="D97" s="205" t="s">
        <v>63</v>
      </c>
      <c r="E97" s="56"/>
      <c r="F97" s="284">
        <v>29.113149847094796</v>
      </c>
      <c r="G97" s="206">
        <v>3087</v>
      </c>
      <c r="H97" s="207">
        <f t="shared" si="68"/>
        <v>89872.293577981633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1351.9708029197081</v>
      </c>
      <c r="O97" s="47">
        <f t="shared" si="70"/>
        <v>67.59854014598541</v>
      </c>
      <c r="P97" s="48">
        <f t="shared" si="71"/>
        <v>0</v>
      </c>
      <c r="Q97" s="49">
        <f t="shared" si="67"/>
        <v>-1.6514598540145897</v>
      </c>
      <c r="R97" s="683">
        <f t="shared" si="72"/>
        <v>0.9761522042741575</v>
      </c>
      <c r="S97" s="943"/>
      <c r="T97" s="208">
        <v>0.39444444444444443</v>
      </c>
      <c r="U97" s="208">
        <v>0.48958333333333331</v>
      </c>
      <c r="V97" s="209">
        <v>22</v>
      </c>
      <c r="W97" s="90">
        <f t="shared" si="73"/>
        <v>137</v>
      </c>
      <c r="X97" s="53">
        <v>0.3833333333333333</v>
      </c>
      <c r="Y97" s="53">
        <v>0.39305555555555555</v>
      </c>
      <c r="Z97" s="54"/>
      <c r="AA97" s="54"/>
      <c r="AB97" s="928"/>
      <c r="AC97" s="928"/>
      <c r="AD97" s="209"/>
      <c r="AE97" s="209"/>
      <c r="AF97" s="210">
        <f t="shared" si="61"/>
        <v>-33.029197080291851</v>
      </c>
      <c r="AG97" s="211">
        <f t="shared" si="62"/>
        <v>0.9761522042741575</v>
      </c>
      <c r="AH97" s="927"/>
    </row>
    <row r="98" spans="1:34" s="215" customFormat="1" ht="19.2" customHeight="1">
      <c r="A98" s="954"/>
      <c r="B98" s="681" t="s">
        <v>101</v>
      </c>
      <c r="C98" s="55"/>
      <c r="D98" s="42" t="s">
        <v>58</v>
      </c>
      <c r="E98" s="83"/>
      <c r="F98" s="284">
        <v>59.54</v>
      </c>
      <c r="G98" s="57">
        <v>1320</v>
      </c>
      <c r="H98" s="207">
        <f t="shared" si="68"/>
        <v>78592.800000000003</v>
      </c>
      <c r="I98" s="67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1237.5000000000014</v>
      </c>
      <c r="O98" s="47">
        <f t="shared" si="70"/>
        <v>68.750000000000071</v>
      </c>
      <c r="P98" s="48">
        <f t="shared" si="71"/>
        <v>0</v>
      </c>
      <c r="Q98" s="49">
        <f t="shared" si="67"/>
        <v>-8.1944444444443718</v>
      </c>
      <c r="R98" s="683">
        <f t="shared" si="72"/>
        <v>0.89350180505415255</v>
      </c>
      <c r="S98" s="943"/>
      <c r="T98" s="89">
        <v>0.52430555555555547</v>
      </c>
      <c r="U98" s="89">
        <v>0.56874999999999987</v>
      </c>
      <c r="V98" s="679">
        <v>5</v>
      </c>
      <c r="W98" s="90">
        <f t="shared" si="73"/>
        <v>63.999999999999929</v>
      </c>
      <c r="X98" s="213"/>
      <c r="Y98" s="213"/>
      <c r="Z98" s="214"/>
      <c r="AA98" s="214"/>
      <c r="AB98" s="928"/>
      <c r="AC98" s="928"/>
      <c r="AD98" s="679"/>
      <c r="AE98" s="679"/>
      <c r="AF98" s="54">
        <f t="shared" si="61"/>
        <v>-147.49999999999864</v>
      </c>
      <c r="AG98" s="680">
        <f t="shared" si="62"/>
        <v>0.89350180505415266</v>
      </c>
      <c r="AH98" s="927"/>
    </row>
    <row r="99" spans="1:34" ht="19.2" customHeight="1">
      <c r="A99" s="954"/>
      <c r="B99" s="681" t="s">
        <v>105</v>
      </c>
      <c r="C99" s="81"/>
      <c r="D99" s="82" t="s">
        <v>177</v>
      </c>
      <c r="E99" s="83"/>
      <c r="F99" s="284">
        <v>51.44</v>
      </c>
      <c r="G99" s="57">
        <v>1305</v>
      </c>
      <c r="H99" s="207">
        <f t="shared" si="68"/>
        <v>67129.2</v>
      </c>
      <c r="I99" s="679"/>
      <c r="J99" s="46">
        <v>20</v>
      </c>
      <c r="K99" s="44">
        <v>1440</v>
      </c>
      <c r="L99" s="47">
        <v>72</v>
      </c>
      <c r="M99" s="692">
        <v>20</v>
      </c>
      <c r="N99" s="44">
        <f t="shared" si="69"/>
        <v>1262.9032258064528</v>
      </c>
      <c r="O99" s="47">
        <f t="shared" si="70"/>
        <v>63.14516129032264</v>
      </c>
      <c r="P99" s="48">
        <f t="shared" si="71"/>
        <v>0</v>
      </c>
      <c r="Q99" s="49">
        <f t="shared" si="67"/>
        <v>-8.8548387096773595</v>
      </c>
      <c r="R99" s="683">
        <f t="shared" si="72"/>
        <v>0.8770161290322589</v>
      </c>
      <c r="S99" s="943"/>
      <c r="T99" s="89">
        <v>0.57291666666666652</v>
      </c>
      <c r="U99" s="89">
        <v>0.61597222222222203</v>
      </c>
      <c r="V99" s="679">
        <v>6</v>
      </c>
      <c r="W99" s="90">
        <f t="shared" si="73"/>
        <v>61.999999999999943</v>
      </c>
      <c r="X99" s="180"/>
      <c r="Y99" s="180"/>
      <c r="Z99" s="124"/>
      <c r="AA99" s="124"/>
      <c r="AB99" s="928"/>
      <c r="AC99" s="928"/>
      <c r="AD99" s="679"/>
      <c r="AE99" s="679"/>
      <c r="AF99" s="210">
        <f t="shared" si="61"/>
        <v>-177.09677419354716</v>
      </c>
      <c r="AG99" s="211">
        <f t="shared" si="62"/>
        <v>0.8770161290322589</v>
      </c>
      <c r="AH99" s="927"/>
    </row>
    <row r="100" spans="1:34" s="215" customFormat="1" ht="19.2" customHeight="1">
      <c r="A100" s="954"/>
      <c r="B100" s="681" t="s">
        <v>105</v>
      </c>
      <c r="C100" s="55"/>
      <c r="D100" s="42" t="s">
        <v>75</v>
      </c>
      <c r="E100" s="83"/>
      <c r="F100" s="284">
        <v>56.43</v>
      </c>
      <c r="G100" s="57">
        <v>594.9</v>
      </c>
      <c r="H100" s="207">
        <f t="shared" si="68"/>
        <v>33570.207000000002</v>
      </c>
      <c r="I100" s="679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1230.8275862068942</v>
      </c>
      <c r="O100" s="47">
        <f t="shared" si="70"/>
        <v>68.379310344827459</v>
      </c>
      <c r="P100" s="48">
        <f t="shared" si="71"/>
        <v>0</v>
      </c>
      <c r="Q100" s="49">
        <f t="shared" si="67"/>
        <v>-14.954022988505869</v>
      </c>
      <c r="R100" s="683">
        <f t="shared" si="72"/>
        <v>0.82055172413792954</v>
      </c>
      <c r="S100" s="943"/>
      <c r="T100" s="208">
        <v>0.6319444444444442</v>
      </c>
      <c r="U100" s="208">
        <v>0.65208333333333313</v>
      </c>
      <c r="V100" s="209">
        <v>23</v>
      </c>
      <c r="W100" s="90">
        <f t="shared" si="73"/>
        <v>29.000000000000057</v>
      </c>
      <c r="X100" s="216">
        <v>0.62083333333333335</v>
      </c>
      <c r="Y100" s="216">
        <v>0.63055555555555554</v>
      </c>
      <c r="Z100" s="214"/>
      <c r="AA100" s="214"/>
      <c r="AB100" s="928"/>
      <c r="AC100" s="928"/>
      <c r="AD100" s="679"/>
      <c r="AE100" s="679">
        <v>1</v>
      </c>
      <c r="AF100" s="54">
        <f t="shared" si="61"/>
        <v>-269.17241379310576</v>
      </c>
      <c r="AG100" s="680">
        <f t="shared" si="62"/>
        <v>0.82055172413792954</v>
      </c>
      <c r="AH100" s="927"/>
    </row>
    <row r="101" spans="1:34" s="215" customFormat="1" ht="19.2" customHeight="1">
      <c r="A101" s="954"/>
      <c r="B101" s="681" t="s">
        <v>101</v>
      </c>
      <c r="C101" s="55"/>
      <c r="D101" s="82" t="s">
        <v>69</v>
      </c>
      <c r="E101" s="83"/>
      <c r="F101" s="284">
        <v>53.36</v>
      </c>
      <c r="G101" s="57">
        <v>966.40000000000009</v>
      </c>
      <c r="H101" s="207">
        <f t="shared" si="68"/>
        <v>51567.104000000007</v>
      </c>
      <c r="I101" s="679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1380.5714285714282</v>
      </c>
      <c r="O101" s="47">
        <f t="shared" si="70"/>
        <v>72.661654135338324</v>
      </c>
      <c r="P101" s="48">
        <f t="shared" si="71"/>
        <v>0</v>
      </c>
      <c r="Q101" s="49">
        <f t="shared" si="67"/>
        <v>-13.443609022556416</v>
      </c>
      <c r="R101" s="683">
        <f t="shared" si="72"/>
        <v>0.84387006636395356</v>
      </c>
      <c r="S101" s="943"/>
      <c r="T101" s="208">
        <v>0.65694444444444422</v>
      </c>
      <c r="U101" s="89">
        <v>0.68611111111111089</v>
      </c>
      <c r="V101" s="209">
        <v>7</v>
      </c>
      <c r="W101" s="90">
        <f t="shared" si="73"/>
        <v>42.000000000000014</v>
      </c>
      <c r="X101" s="217"/>
      <c r="Y101" s="217"/>
      <c r="Z101" s="214"/>
      <c r="AA101" s="214"/>
      <c r="AB101" s="928"/>
      <c r="AC101" s="928"/>
      <c r="AD101" s="679">
        <v>1</v>
      </c>
      <c r="AE101" s="679"/>
      <c r="AF101" s="210">
        <f t="shared" si="61"/>
        <v>-255.42857142857179</v>
      </c>
      <c r="AG101" s="211">
        <f t="shared" si="62"/>
        <v>0.84387006636395367</v>
      </c>
      <c r="AH101" s="927"/>
    </row>
    <row r="102" spans="1:34" s="215" customFormat="1" ht="19.2" customHeight="1">
      <c r="A102" s="954"/>
      <c r="B102" s="68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81"/>
      <c r="J102" s="46"/>
      <c r="K102" s="44"/>
      <c r="L102" s="47"/>
      <c r="M102" s="87"/>
      <c r="N102" s="44"/>
      <c r="O102" s="47"/>
      <c r="P102" s="48"/>
      <c r="Q102" s="49"/>
      <c r="R102" s="683"/>
      <c r="S102" s="943"/>
      <c r="T102" s="208"/>
      <c r="U102" s="208">
        <v>0.72916666666666663</v>
      </c>
      <c r="V102" s="209"/>
      <c r="W102" s="90">
        <f t="shared" si="73"/>
        <v>1050</v>
      </c>
      <c r="X102" s="217"/>
      <c r="Y102" s="217"/>
      <c r="Z102" s="214"/>
      <c r="AA102" s="214"/>
      <c r="AB102" s="928"/>
      <c r="AC102" s="928"/>
      <c r="AD102" s="679"/>
      <c r="AE102" s="679"/>
      <c r="AF102" s="54">
        <f t="shared" si="61"/>
        <v>0</v>
      </c>
      <c r="AG102" s="680" t="e">
        <f t="shared" si="62"/>
        <v>#DIV/0!</v>
      </c>
      <c r="AH102" s="927"/>
    </row>
    <row r="103" spans="1:34" s="215" customFormat="1" ht="19.2" customHeight="1">
      <c r="A103" s="954"/>
      <c r="B103" s="68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83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679"/>
      <c r="AE103" s="679"/>
      <c r="AF103" s="54">
        <f t="shared" si="61"/>
        <v>0</v>
      </c>
      <c r="AG103" s="680" t="e">
        <f t="shared" si="62"/>
        <v>#DIV/0!</v>
      </c>
      <c r="AH103" s="927"/>
    </row>
    <row r="104" spans="1:34" s="215" customFormat="1" ht="19.2" customHeight="1">
      <c r="A104" s="954"/>
      <c r="B104" s="68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83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679"/>
      <c r="AE104" s="679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68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83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679"/>
      <c r="AE105" s="679"/>
      <c r="AF105" s="54">
        <f t="shared" si="61"/>
        <v>0</v>
      </c>
      <c r="AG105" s="68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83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679"/>
      <c r="AE106" s="679"/>
      <c r="AF106" s="54">
        <f t="shared" si="61"/>
        <v>0</v>
      </c>
      <c r="AG106" s="68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8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679"/>
      <c r="AE107" s="679"/>
      <c r="AF107" s="214"/>
      <c r="AG107" s="680"/>
      <c r="AH107" s="927"/>
    </row>
    <row r="108" spans="1:34" ht="19.2" customHeight="1">
      <c r="A108" s="954"/>
      <c r="B108" s="110">
        <v>0</v>
      </c>
      <c r="C108" s="100" t="s">
        <v>1157</v>
      </c>
      <c r="D108" s="924" t="s">
        <v>1142</v>
      </c>
      <c r="E108" s="924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1287.6136890689293</v>
      </c>
      <c r="O108" s="104">
        <f t="shared" si="74"/>
        <v>68.440121087089082</v>
      </c>
      <c r="P108" s="54">
        <f t="shared" ref="P108:P116" si="75">M108-J108</f>
        <v>0</v>
      </c>
      <c r="Q108" s="88">
        <f t="shared" ref="Q108:Q116" si="76">O108-L108</f>
        <v>-10.054274624411889</v>
      </c>
      <c r="R108" s="105">
        <f t="shared" ref="R108:R116" si="77">O108/L108</f>
        <v>0.87191092391658809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1</v>
      </c>
      <c r="AF108" s="54">
        <f t="shared" si="61"/>
        <v>-186.719644264404</v>
      </c>
      <c r="AG108" s="680">
        <f t="shared" si="62"/>
        <v>0.87335316916273753</v>
      </c>
      <c r="AH108" s="927"/>
    </row>
    <row r="109" spans="1:34" ht="19.2" customHeight="1">
      <c r="A109" s="945" t="s">
        <v>1158</v>
      </c>
      <c r="B109" s="681" t="s">
        <v>104</v>
      </c>
      <c r="C109" s="687"/>
      <c r="D109" s="320" t="s">
        <v>176</v>
      </c>
      <c r="E109" s="43"/>
      <c r="F109" s="273">
        <v>29.965493443754308</v>
      </c>
      <c r="G109" s="44">
        <v>1623</v>
      </c>
      <c r="H109" s="45">
        <f t="shared" ref="H109:H119" si="78">F109*G109</f>
        <v>48633.995859213239</v>
      </c>
      <c r="I109" s="681"/>
      <c r="J109" s="46">
        <v>18</v>
      </c>
      <c r="K109" s="44">
        <v>1200</v>
      </c>
      <c r="L109" s="47">
        <v>66.666666666666671</v>
      </c>
      <c r="M109" s="692">
        <v>19</v>
      </c>
      <c r="N109" s="44">
        <f t="shared" ref="N109:N116" si="79">G109/W109*60</f>
        <v>1202.2222222222219</v>
      </c>
      <c r="O109" s="47">
        <f t="shared" ref="O109:O116" si="80">N109/M109</f>
        <v>63.274853801169577</v>
      </c>
      <c r="P109" s="48">
        <f t="shared" si="75"/>
        <v>1</v>
      </c>
      <c r="Q109" s="49">
        <f t="shared" si="76"/>
        <v>-3.3918128654970943</v>
      </c>
      <c r="R109" s="683">
        <f t="shared" si="77"/>
        <v>0.94912280701754359</v>
      </c>
      <c r="S109" s="948">
        <f>R121</f>
        <v>0.88469995345740016</v>
      </c>
      <c r="T109" s="223">
        <v>0.5</v>
      </c>
      <c r="U109" s="223">
        <v>0.55625000000000002</v>
      </c>
      <c r="V109" s="224">
        <v>5</v>
      </c>
      <c r="W109" s="691">
        <f t="shared" si="73"/>
        <v>81.000000000000028</v>
      </c>
      <c r="X109" s="53"/>
      <c r="Y109" s="53"/>
      <c r="Z109" s="54"/>
      <c r="AA109" s="54"/>
      <c r="AB109" s="928"/>
      <c r="AC109" s="928"/>
      <c r="AD109" s="679"/>
      <c r="AE109" s="679"/>
      <c r="AF109" s="48">
        <f t="shared" si="61"/>
        <v>2.2222222222219443</v>
      </c>
      <c r="AG109" s="125">
        <f t="shared" si="62"/>
        <v>1.0018518518518515</v>
      </c>
      <c r="AH109" s="927">
        <f>AG121</f>
        <v>0.89625391736082427</v>
      </c>
    </row>
    <row r="110" spans="1:34" ht="19.2" customHeight="1">
      <c r="A110" s="946"/>
      <c r="B110" s="681" t="s">
        <v>104</v>
      </c>
      <c r="C110" s="175"/>
      <c r="D110" s="42" t="s">
        <v>175</v>
      </c>
      <c r="E110" s="177"/>
      <c r="F110" s="273">
        <v>30.13</v>
      </c>
      <c r="G110" s="174">
        <v>507.24</v>
      </c>
      <c r="H110" s="45">
        <f t="shared" si="78"/>
        <v>15283.1412</v>
      </c>
      <c r="I110" s="681">
        <v>1</v>
      </c>
      <c r="J110" s="46">
        <v>18</v>
      </c>
      <c r="K110" s="44">
        <v>1200</v>
      </c>
      <c r="L110" s="47">
        <v>66.666666666666671</v>
      </c>
      <c r="M110" s="692">
        <v>19</v>
      </c>
      <c r="N110" s="44">
        <f t="shared" si="79"/>
        <v>1170.5538461538431</v>
      </c>
      <c r="O110" s="47">
        <f t="shared" si="80"/>
        <v>61.608097165991744</v>
      </c>
      <c r="P110" s="48">
        <f t="shared" si="75"/>
        <v>1</v>
      </c>
      <c r="Q110" s="49">
        <f t="shared" si="76"/>
        <v>-5.0585695006749276</v>
      </c>
      <c r="R110" s="683">
        <f t="shared" si="77"/>
        <v>0.92412145748987606</v>
      </c>
      <c r="S110" s="934"/>
      <c r="T110" s="223">
        <v>0.56111111111111112</v>
      </c>
      <c r="U110" s="223">
        <v>0.57916666666666672</v>
      </c>
      <c r="V110" s="224">
        <v>7</v>
      </c>
      <c r="W110" s="691">
        <f t="shared" si="73"/>
        <v>26.000000000000068</v>
      </c>
      <c r="X110" s="188"/>
      <c r="Y110" s="188"/>
      <c r="Z110" s="54"/>
      <c r="AA110" s="54"/>
      <c r="AB110" s="928"/>
      <c r="AC110" s="928"/>
      <c r="AD110" s="679"/>
      <c r="AE110" s="679"/>
      <c r="AF110" s="48">
        <f t="shared" si="61"/>
        <v>-29.446153846156903</v>
      </c>
      <c r="AG110" s="125">
        <f t="shared" si="62"/>
        <v>0.97546153846153594</v>
      </c>
      <c r="AH110" s="927"/>
    </row>
    <row r="111" spans="1:34" ht="19.2" customHeight="1">
      <c r="A111" s="946"/>
      <c r="B111" s="681" t="s">
        <v>105</v>
      </c>
      <c r="C111" s="175"/>
      <c r="D111" s="176" t="s">
        <v>160</v>
      </c>
      <c r="E111" s="177"/>
      <c r="F111" s="273">
        <v>53.27</v>
      </c>
      <c r="G111" s="57">
        <v>1255</v>
      </c>
      <c r="H111" s="45">
        <f t="shared" si="78"/>
        <v>66853.850000000006</v>
      </c>
      <c r="I111" s="67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1344.6428571428582</v>
      </c>
      <c r="O111" s="47">
        <f t="shared" si="80"/>
        <v>84.04017857142864</v>
      </c>
      <c r="P111" s="48">
        <f t="shared" si="75"/>
        <v>0</v>
      </c>
      <c r="Q111" s="49">
        <f t="shared" si="76"/>
        <v>-9.7098214285713595</v>
      </c>
      <c r="R111" s="683">
        <f t="shared" si="77"/>
        <v>0.89642857142857213</v>
      </c>
      <c r="S111" s="934"/>
      <c r="T111" s="223">
        <v>0.58402777777777781</v>
      </c>
      <c r="U111" s="223">
        <v>0.62291666666666667</v>
      </c>
      <c r="V111" s="224">
        <v>7</v>
      </c>
      <c r="W111" s="691">
        <f t="shared" si="73"/>
        <v>55.999999999999957</v>
      </c>
      <c r="X111" s="53"/>
      <c r="Y111" s="53"/>
      <c r="Z111" s="54"/>
      <c r="AA111" s="54"/>
      <c r="AB111" s="928"/>
      <c r="AC111" s="928"/>
      <c r="AD111" s="679"/>
      <c r="AE111" s="679">
        <v>1</v>
      </c>
      <c r="AF111" s="48">
        <f t="shared" si="61"/>
        <v>-155.35714285714175</v>
      </c>
      <c r="AG111" s="125">
        <f t="shared" si="62"/>
        <v>0.89642857142857213</v>
      </c>
      <c r="AH111" s="927"/>
    </row>
    <row r="112" spans="1:34" ht="19.2" customHeight="1">
      <c r="A112" s="946"/>
      <c r="B112" s="681" t="s">
        <v>105</v>
      </c>
      <c r="C112" s="175"/>
      <c r="D112" s="176" t="s">
        <v>76</v>
      </c>
      <c r="E112" s="83"/>
      <c r="F112" s="273">
        <v>55.56</v>
      </c>
      <c r="G112" s="57">
        <v>1132</v>
      </c>
      <c r="H112" s="45">
        <f t="shared" si="78"/>
        <v>62893.920000000006</v>
      </c>
      <c r="I112" s="679"/>
      <c r="J112" s="46">
        <v>16</v>
      </c>
      <c r="K112" s="44">
        <v>1440</v>
      </c>
      <c r="L112" s="47">
        <v>90</v>
      </c>
      <c r="M112" s="692">
        <v>16</v>
      </c>
      <c r="N112" s="44">
        <f t="shared" si="79"/>
        <v>1306.1538461538469</v>
      </c>
      <c r="O112" s="47">
        <f t="shared" si="80"/>
        <v>81.634615384615429</v>
      </c>
      <c r="P112" s="48">
        <f t="shared" si="75"/>
        <v>0</v>
      </c>
      <c r="Q112" s="49">
        <f t="shared" si="76"/>
        <v>-8.3653846153845706</v>
      </c>
      <c r="R112" s="683">
        <f t="shared" si="77"/>
        <v>0.9070512820512826</v>
      </c>
      <c r="S112" s="934"/>
      <c r="T112" s="223">
        <v>0.70833333333333337</v>
      </c>
      <c r="U112" s="223">
        <v>0.74444444444444446</v>
      </c>
      <c r="V112" s="224">
        <v>5</v>
      </c>
      <c r="W112" s="691">
        <f t="shared" si="73"/>
        <v>51.999999999999972</v>
      </c>
      <c r="X112" s="213"/>
      <c r="Y112" s="213"/>
      <c r="Z112" s="54"/>
      <c r="AA112" s="54"/>
      <c r="AB112" s="928"/>
      <c r="AC112" s="928"/>
      <c r="AD112" s="679"/>
      <c r="AE112" s="679"/>
      <c r="AF112" s="48">
        <f t="shared" si="61"/>
        <v>-133.84615384615313</v>
      </c>
      <c r="AG112" s="125">
        <f t="shared" si="62"/>
        <v>0.9070512820512826</v>
      </c>
      <c r="AH112" s="927"/>
    </row>
    <row r="113" spans="1:34" s="215" customFormat="1" ht="19.2" customHeight="1">
      <c r="A113" s="946"/>
      <c r="B113" s="681" t="s">
        <v>105</v>
      </c>
      <c r="C113" s="175"/>
      <c r="D113" s="176" t="s">
        <v>474</v>
      </c>
      <c r="E113" s="83"/>
      <c r="F113" s="273">
        <v>58.17</v>
      </c>
      <c r="G113" s="57">
        <v>1936</v>
      </c>
      <c r="H113" s="45">
        <f t="shared" si="78"/>
        <v>112617.12000000001</v>
      </c>
      <c r="I113" s="679"/>
      <c r="J113" s="46">
        <v>15</v>
      </c>
      <c r="K113" s="44">
        <v>1440</v>
      </c>
      <c r="L113" s="47">
        <v>96</v>
      </c>
      <c r="M113" s="689">
        <v>15</v>
      </c>
      <c r="N113" s="44">
        <f t="shared" si="79"/>
        <v>1305.1685393258426</v>
      </c>
      <c r="O113" s="47">
        <f t="shared" si="80"/>
        <v>87.011235955056179</v>
      </c>
      <c r="P113" s="48">
        <f t="shared" si="75"/>
        <v>0</v>
      </c>
      <c r="Q113" s="49">
        <f t="shared" si="76"/>
        <v>-8.9887640449438209</v>
      </c>
      <c r="R113" s="683">
        <f t="shared" si="77"/>
        <v>0.90636704119850187</v>
      </c>
      <c r="S113" s="934"/>
      <c r="T113" s="223">
        <v>0.74930555555555556</v>
      </c>
      <c r="U113" s="223">
        <v>0.81111111111111112</v>
      </c>
      <c r="V113" s="224">
        <v>7</v>
      </c>
      <c r="W113" s="691">
        <f t="shared" si="73"/>
        <v>89</v>
      </c>
      <c r="X113" s="213"/>
      <c r="Y113" s="213"/>
      <c r="Z113" s="214"/>
      <c r="AA113" s="214"/>
      <c r="AB113" s="928"/>
      <c r="AC113" s="928"/>
      <c r="AD113" s="218">
        <v>1</v>
      </c>
      <c r="AE113" s="218"/>
      <c r="AF113" s="48">
        <f t="shared" si="61"/>
        <v>-134.83146067415737</v>
      </c>
      <c r="AG113" s="125">
        <f t="shared" si="62"/>
        <v>0.90636704119850187</v>
      </c>
      <c r="AH113" s="927"/>
    </row>
    <row r="114" spans="1:34" s="215" customFormat="1" ht="19.2" customHeight="1">
      <c r="A114" s="946"/>
      <c r="B114" s="681" t="s">
        <v>105</v>
      </c>
      <c r="C114" s="175"/>
      <c r="D114" s="82" t="s">
        <v>162</v>
      </c>
      <c r="E114" s="43"/>
      <c r="F114" s="273">
        <v>51.06</v>
      </c>
      <c r="G114" s="44">
        <v>1540</v>
      </c>
      <c r="H114" s="45">
        <f t="shared" si="78"/>
        <v>78632.400000000009</v>
      </c>
      <c r="I114" s="679"/>
      <c r="J114" s="46">
        <v>16</v>
      </c>
      <c r="K114" s="44">
        <v>1500</v>
      </c>
      <c r="L114" s="47">
        <v>93.75</v>
      </c>
      <c r="M114" s="689">
        <v>16</v>
      </c>
      <c r="N114" s="44">
        <f t="shared" si="79"/>
        <v>1301.4084507042242</v>
      </c>
      <c r="O114" s="47">
        <f t="shared" si="80"/>
        <v>81.338028169014009</v>
      </c>
      <c r="P114" s="48">
        <f t="shared" si="75"/>
        <v>0</v>
      </c>
      <c r="Q114" s="49">
        <f t="shared" si="76"/>
        <v>-12.411971830985991</v>
      </c>
      <c r="R114" s="683">
        <f t="shared" si="77"/>
        <v>0.86760563380281608</v>
      </c>
      <c r="S114" s="934"/>
      <c r="T114" s="223">
        <v>0.82638888888888884</v>
      </c>
      <c r="U114" s="223">
        <v>0.87569444444444444</v>
      </c>
      <c r="V114" s="224">
        <v>22</v>
      </c>
      <c r="W114" s="691">
        <f t="shared" si="73"/>
        <v>71.000000000000071</v>
      </c>
      <c r="X114" s="213">
        <v>0.81527777777777777</v>
      </c>
      <c r="Y114" s="213">
        <v>0.82500000000000007</v>
      </c>
      <c r="Z114" s="214"/>
      <c r="AA114" s="214"/>
      <c r="AB114" s="928"/>
      <c r="AC114" s="928"/>
      <c r="AD114" s="218"/>
      <c r="AE114" s="218"/>
      <c r="AF114" s="48">
        <f t="shared" si="61"/>
        <v>-198.59154929577585</v>
      </c>
      <c r="AG114" s="125">
        <f t="shared" si="62"/>
        <v>0.86760563380281608</v>
      </c>
      <c r="AH114" s="927"/>
    </row>
    <row r="115" spans="1:34" s="215" customFormat="1" ht="19.2" customHeight="1">
      <c r="A115" s="946"/>
      <c r="B115" s="681" t="s">
        <v>105</v>
      </c>
      <c r="C115" s="175"/>
      <c r="D115" s="82" t="s">
        <v>184</v>
      </c>
      <c r="E115" s="83"/>
      <c r="F115" s="273">
        <v>54.09</v>
      </c>
      <c r="G115" s="226">
        <v>1409</v>
      </c>
      <c r="H115" s="45">
        <f t="shared" si="78"/>
        <v>76212.81</v>
      </c>
      <c r="I115" s="679"/>
      <c r="J115" s="46">
        <v>19</v>
      </c>
      <c r="K115" s="44">
        <v>1440</v>
      </c>
      <c r="L115" s="47">
        <v>75.78947368421052</v>
      </c>
      <c r="M115" s="689">
        <v>19</v>
      </c>
      <c r="N115" s="44">
        <f t="shared" si="79"/>
        <v>1300.6153846153859</v>
      </c>
      <c r="O115" s="47">
        <f t="shared" si="80"/>
        <v>68.453441295546625</v>
      </c>
      <c r="P115" s="48">
        <f t="shared" si="75"/>
        <v>0</v>
      </c>
      <c r="Q115" s="49">
        <f t="shared" si="76"/>
        <v>-7.3360323886638952</v>
      </c>
      <c r="R115" s="683">
        <f t="shared" si="77"/>
        <v>0.9032051282051291</v>
      </c>
      <c r="S115" s="934"/>
      <c r="T115" s="223">
        <v>0.87986111111111109</v>
      </c>
      <c r="U115" s="223">
        <v>0.92499999999999993</v>
      </c>
      <c r="V115" s="224">
        <v>6</v>
      </c>
      <c r="W115" s="691">
        <f t="shared" si="73"/>
        <v>64.999999999999929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-139.38461538461411</v>
      </c>
      <c r="AG115" s="125">
        <f t="shared" si="62"/>
        <v>0.9032051282051291</v>
      </c>
      <c r="AH115" s="927"/>
    </row>
    <row r="116" spans="1:34" s="215" customFormat="1" ht="19.2" customHeight="1">
      <c r="A116" s="946"/>
      <c r="B116" s="681" t="s">
        <v>105</v>
      </c>
      <c r="C116" s="55"/>
      <c r="D116" s="82" t="s">
        <v>186</v>
      </c>
      <c r="E116" s="83"/>
      <c r="F116" s="273">
        <v>57.3</v>
      </c>
      <c r="G116" s="226">
        <v>250</v>
      </c>
      <c r="H116" s="45">
        <f t="shared" si="78"/>
        <v>14325</v>
      </c>
      <c r="I116" s="679"/>
      <c r="J116" s="46">
        <v>17</v>
      </c>
      <c r="K116" s="44">
        <v>1440</v>
      </c>
      <c r="L116" s="47">
        <v>84.705882352941174</v>
      </c>
      <c r="M116" s="689">
        <v>17</v>
      </c>
      <c r="N116" s="44">
        <f t="shared" si="79"/>
        <v>1071.4285714285752</v>
      </c>
      <c r="O116" s="47">
        <f t="shared" si="80"/>
        <v>63.025210084033837</v>
      </c>
      <c r="P116" s="48">
        <f t="shared" si="75"/>
        <v>0</v>
      </c>
      <c r="Q116" s="49">
        <f t="shared" si="76"/>
        <v>-21.680672268907337</v>
      </c>
      <c r="R116" s="683">
        <f t="shared" si="77"/>
        <v>0.74404761904762173</v>
      </c>
      <c r="S116" s="934"/>
      <c r="T116" s="223">
        <v>0.92986111111111103</v>
      </c>
      <c r="U116" s="223">
        <v>0.93958333333333321</v>
      </c>
      <c r="V116" s="224">
        <v>7</v>
      </c>
      <c r="W116" s="691">
        <f t="shared" si="73"/>
        <v>13.99999999999995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-368.5714285714248</v>
      </c>
      <c r="AG116" s="125">
        <f t="shared" si="62"/>
        <v>0.74404761904762162</v>
      </c>
      <c r="AH116" s="927"/>
    </row>
    <row r="117" spans="1:34" s="215" customFormat="1" ht="19.2" customHeight="1">
      <c r="A117" s="946"/>
      <c r="B117" s="68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79"/>
      <c r="J117" s="46"/>
      <c r="K117" s="44"/>
      <c r="L117" s="47"/>
      <c r="M117" s="689"/>
      <c r="N117" s="44"/>
      <c r="O117" s="47"/>
      <c r="P117" s="48"/>
      <c r="Q117" s="49"/>
      <c r="R117" s="683"/>
      <c r="S117" s="934"/>
      <c r="T117" s="223"/>
      <c r="U117" s="223"/>
      <c r="V117" s="224"/>
      <c r="W117" s="691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68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79"/>
      <c r="J118" s="46"/>
      <c r="K118" s="44"/>
      <c r="L118" s="47"/>
      <c r="M118" s="689"/>
      <c r="N118" s="44"/>
      <c r="O118" s="47"/>
      <c r="P118" s="48"/>
      <c r="Q118" s="49"/>
      <c r="R118" s="683"/>
      <c r="S118" s="934"/>
      <c r="T118" s="223"/>
      <c r="U118" s="223"/>
      <c r="V118" s="224"/>
      <c r="W118" s="691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68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79"/>
      <c r="J119" s="46"/>
      <c r="K119" s="44"/>
      <c r="L119" s="47"/>
      <c r="M119" s="689"/>
      <c r="N119" s="44"/>
      <c r="O119" s="47"/>
      <c r="P119" s="48"/>
      <c r="Q119" s="49"/>
      <c r="R119" s="683"/>
      <c r="S119" s="934"/>
      <c r="T119" s="223"/>
      <c r="U119" s="223"/>
      <c r="V119" s="224"/>
      <c r="W119" s="691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68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79"/>
      <c r="J120" s="178"/>
      <c r="K120" s="228"/>
      <c r="L120" s="47"/>
      <c r="M120" s="689"/>
      <c r="N120" s="179"/>
      <c r="O120" s="221"/>
      <c r="P120" s="165"/>
      <c r="Q120" s="49"/>
      <c r="R120" s="683"/>
      <c r="S120" s="934"/>
      <c r="T120" s="223"/>
      <c r="U120" s="223"/>
      <c r="V120" s="224"/>
      <c r="W120" s="691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1159</v>
      </c>
      <c r="D121" s="229" t="s">
        <v>1142</v>
      </c>
      <c r="E121" s="230"/>
      <c r="F121" s="282"/>
      <c r="G121" s="231"/>
      <c r="H121" s="232"/>
      <c r="I121" s="233"/>
      <c r="J121" s="199">
        <v>16.875</v>
      </c>
      <c r="K121" s="199">
        <v>1395</v>
      </c>
      <c r="L121" s="200">
        <v>83.416086171310639</v>
      </c>
      <c r="M121" s="199">
        <f t="shared" ref="M121:O121" si="81">AVERAGE(M109:M120)</f>
        <v>17.125</v>
      </c>
      <c r="N121" s="199">
        <f t="shared" si="81"/>
        <v>1250.2742147183499</v>
      </c>
      <c r="O121" s="200">
        <f t="shared" si="81"/>
        <v>73.798207553357003</v>
      </c>
      <c r="P121" s="48">
        <f t="shared" ref="P121:P130" si="82">M121-J121</f>
        <v>0.25</v>
      </c>
      <c r="Q121" s="49">
        <f t="shared" ref="Q121:Q130" si="83">O121-L121</f>
        <v>-9.617878617953636</v>
      </c>
      <c r="R121" s="172">
        <f t="shared" ref="R121:R130" si="84">O121/L121</f>
        <v>0.88469995345740016</v>
      </c>
      <c r="S121" s="942"/>
      <c r="T121" s="50"/>
      <c r="U121" s="50"/>
      <c r="V121" s="44"/>
      <c r="W121" s="69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1</v>
      </c>
      <c r="AE121" s="107">
        <f>SUM(AE109:AE120)</f>
        <v>1</v>
      </c>
      <c r="AF121" s="48">
        <f>N121-K121</f>
        <v>-144.72578528165013</v>
      </c>
      <c r="AG121" s="125">
        <f>N121/K121</f>
        <v>0.89625391736082427</v>
      </c>
      <c r="AH121" s="927"/>
    </row>
    <row r="122" spans="1:34" ht="19.2" customHeight="1">
      <c r="A122" s="949" t="s">
        <v>1160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1589</v>
      </c>
      <c r="H122" s="45">
        <f t="shared" ref="H122:H132" si="85">F122*G122</f>
        <v>93226.63</v>
      </c>
      <c r="I122" s="681"/>
      <c r="J122" s="46">
        <v>19</v>
      </c>
      <c r="K122" s="44">
        <v>1440</v>
      </c>
      <c r="L122" s="47">
        <v>75.78947368421052</v>
      </c>
      <c r="M122" s="692">
        <v>19</v>
      </c>
      <c r="N122" s="174">
        <f t="shared" ref="N122:N130" si="86">G122/W122*60</f>
        <v>1324.1666666666656</v>
      </c>
      <c r="O122" s="234">
        <f t="shared" ref="O122:O130" si="87">N122/M122</f>
        <v>69.6929824561403</v>
      </c>
      <c r="P122" s="108">
        <f t="shared" si="82"/>
        <v>0</v>
      </c>
      <c r="Q122" s="182">
        <f t="shared" si="83"/>
        <v>-6.0964912280702208</v>
      </c>
      <c r="R122" s="109">
        <f t="shared" si="84"/>
        <v>0.91956018518518456</v>
      </c>
      <c r="S122" s="943">
        <f>R134</f>
        <v>0.8942008290311465</v>
      </c>
      <c r="T122" s="50">
        <v>0.5</v>
      </c>
      <c r="U122" s="50">
        <v>0.55000000000000004</v>
      </c>
      <c r="V122" s="224">
        <v>5</v>
      </c>
      <c r="W122" s="691">
        <f t="shared" si="73"/>
        <v>72.000000000000057</v>
      </c>
      <c r="X122" s="53"/>
      <c r="Y122" s="53"/>
      <c r="Z122" s="54"/>
      <c r="AA122" s="54"/>
      <c r="AB122" s="928"/>
      <c r="AC122" s="928"/>
      <c r="AD122" s="679"/>
      <c r="AE122" s="679"/>
      <c r="AF122" s="48">
        <f t="shared" si="61"/>
        <v>-115.83333333333439</v>
      </c>
      <c r="AG122" s="683">
        <f t="shared" si="62"/>
        <v>0.91956018518518445</v>
      </c>
      <c r="AH122" s="942">
        <f>AG134</f>
        <v>0.89550370374527921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2004</v>
      </c>
      <c r="H123" s="45">
        <f t="shared" si="85"/>
        <v>119278.08</v>
      </c>
      <c r="I123" s="679"/>
      <c r="J123" s="46">
        <v>21</v>
      </c>
      <c r="K123" s="44">
        <v>1385</v>
      </c>
      <c r="L123" s="47">
        <v>65.952380952380949</v>
      </c>
      <c r="M123" s="689">
        <v>21</v>
      </c>
      <c r="N123" s="57">
        <f t="shared" si="86"/>
        <v>1265.6842105263161</v>
      </c>
      <c r="O123" s="86">
        <f t="shared" si="87"/>
        <v>60.270676691729335</v>
      </c>
      <c r="P123" s="54">
        <f t="shared" si="82"/>
        <v>0</v>
      </c>
      <c r="Q123" s="88">
        <f t="shared" si="83"/>
        <v>-5.6817042606516139</v>
      </c>
      <c r="R123" s="680">
        <f t="shared" si="84"/>
        <v>0.91385141554246652</v>
      </c>
      <c r="S123" s="943"/>
      <c r="T123" s="50">
        <v>0.56527777777777777</v>
      </c>
      <c r="U123" s="50">
        <v>0.63124999999999998</v>
      </c>
      <c r="V123" s="224">
        <v>22</v>
      </c>
      <c r="W123" s="691">
        <f t="shared" si="73"/>
        <v>94.999999999999986</v>
      </c>
      <c r="X123" s="53">
        <v>0.5541666666666667</v>
      </c>
      <c r="Y123" s="53">
        <v>0.56388888888888888</v>
      </c>
      <c r="Z123" s="54"/>
      <c r="AA123" s="54"/>
      <c r="AB123" s="928"/>
      <c r="AC123" s="928"/>
      <c r="AD123" s="679"/>
      <c r="AE123" s="679"/>
      <c r="AF123" s="48">
        <f t="shared" si="61"/>
        <v>-119.31578947368394</v>
      </c>
      <c r="AG123" s="683">
        <f t="shared" si="62"/>
        <v>0.91385141554246652</v>
      </c>
      <c r="AH123" s="943"/>
    </row>
    <row r="124" spans="1:34" ht="19.2" customHeight="1">
      <c r="A124" s="94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486.35999999999996</v>
      </c>
      <c r="H124" s="45">
        <f t="shared" si="85"/>
        <v>37615.082399999999</v>
      </c>
      <c r="I124" s="235">
        <v>1</v>
      </c>
      <c r="J124" s="46">
        <v>18</v>
      </c>
      <c r="K124" s="44">
        <v>1440</v>
      </c>
      <c r="L124" s="47">
        <v>80</v>
      </c>
      <c r="M124" s="692">
        <v>18</v>
      </c>
      <c r="N124" s="174">
        <f t="shared" si="86"/>
        <v>1268.7652173912998</v>
      </c>
      <c r="O124" s="234">
        <f t="shared" si="87"/>
        <v>70.486956521738875</v>
      </c>
      <c r="P124" s="108">
        <f t="shared" si="82"/>
        <v>0</v>
      </c>
      <c r="Q124" s="182">
        <f t="shared" si="83"/>
        <v>-9.5130434782611246</v>
      </c>
      <c r="R124" s="109">
        <f t="shared" si="84"/>
        <v>0.88108695652173596</v>
      </c>
      <c r="S124" s="950"/>
      <c r="T124" s="50">
        <v>0.63611111111111107</v>
      </c>
      <c r="U124" s="50">
        <v>0.65208333333333335</v>
      </c>
      <c r="V124" s="224">
        <v>7</v>
      </c>
      <c r="W124" s="691">
        <f t="shared" si="73"/>
        <v>23.000000000000078</v>
      </c>
      <c r="X124" s="188"/>
      <c r="Y124" s="188"/>
      <c r="Z124" s="54"/>
      <c r="AA124" s="54"/>
      <c r="AB124" s="928"/>
      <c r="AC124" s="928"/>
      <c r="AD124" s="679"/>
      <c r="AE124" s="679"/>
      <c r="AF124" s="108">
        <f t="shared" si="61"/>
        <v>-171.23478260870024</v>
      </c>
      <c r="AG124" s="109">
        <f t="shared" si="62"/>
        <v>0.88108695652173596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1338</v>
      </c>
      <c r="H125" s="45">
        <f t="shared" si="85"/>
        <v>75985.02</v>
      </c>
      <c r="I125" s="681"/>
      <c r="J125" s="46">
        <v>18</v>
      </c>
      <c r="K125" s="44">
        <v>1636</v>
      </c>
      <c r="L125" s="47">
        <v>90.888888888888886</v>
      </c>
      <c r="M125" s="692">
        <v>18</v>
      </c>
      <c r="N125" s="174">
        <f t="shared" si="86"/>
        <v>1408.4210526315799</v>
      </c>
      <c r="O125" s="234">
        <f t="shared" si="87"/>
        <v>78.245614035087769</v>
      </c>
      <c r="P125" s="108">
        <f t="shared" si="82"/>
        <v>0</v>
      </c>
      <c r="Q125" s="182">
        <f t="shared" si="83"/>
        <v>-12.643274853801117</v>
      </c>
      <c r="R125" s="109">
        <f t="shared" si="84"/>
        <v>0.8608930639557334</v>
      </c>
      <c r="S125" s="950"/>
      <c r="T125" s="50">
        <v>0.69236111111111109</v>
      </c>
      <c r="U125" s="50">
        <v>0.7319444444444444</v>
      </c>
      <c r="V125" s="224">
        <v>5</v>
      </c>
      <c r="W125" s="691">
        <f t="shared" si="73"/>
        <v>56.999999999999957</v>
      </c>
      <c r="X125" s="64"/>
      <c r="Y125" s="64"/>
      <c r="Z125" s="54"/>
      <c r="AA125" s="54"/>
      <c r="AB125" s="928"/>
      <c r="AC125" s="928"/>
      <c r="AD125" s="679"/>
      <c r="AE125" s="679"/>
      <c r="AF125" s="48">
        <f t="shared" si="61"/>
        <v>-227.57894736842013</v>
      </c>
      <c r="AG125" s="683">
        <f t="shared" si="62"/>
        <v>0.8608930639557334</v>
      </c>
      <c r="AH125" s="944"/>
    </row>
    <row r="126" spans="1:34" ht="19.2" customHeight="1">
      <c r="A126" s="949"/>
      <c r="B126" s="130" t="s">
        <v>105</v>
      </c>
      <c r="C126" s="679"/>
      <c r="D126" s="321" t="s">
        <v>80</v>
      </c>
      <c r="E126" s="177"/>
      <c r="F126" s="273">
        <v>56.87</v>
      </c>
      <c r="G126" s="57">
        <v>1048</v>
      </c>
      <c r="H126" s="45">
        <f t="shared" si="85"/>
        <v>59599.759999999995</v>
      </c>
      <c r="I126" s="679"/>
      <c r="J126" s="46">
        <v>18</v>
      </c>
      <c r="K126" s="44">
        <v>1636</v>
      </c>
      <c r="L126" s="47">
        <v>90.888888888888886</v>
      </c>
      <c r="M126" s="689">
        <v>18</v>
      </c>
      <c r="N126" s="57">
        <f t="shared" si="86"/>
        <v>1429.090909090909</v>
      </c>
      <c r="O126" s="86">
        <f t="shared" si="87"/>
        <v>79.393939393939391</v>
      </c>
      <c r="P126" s="54">
        <f t="shared" si="82"/>
        <v>0</v>
      </c>
      <c r="Q126" s="88">
        <f t="shared" si="83"/>
        <v>-11.494949494949495</v>
      </c>
      <c r="R126" s="680">
        <f t="shared" si="84"/>
        <v>0.87352745054456549</v>
      </c>
      <c r="S126" s="950"/>
      <c r="T126" s="50">
        <v>0.73611111111111105</v>
      </c>
      <c r="U126" s="50">
        <v>0.76666666666666661</v>
      </c>
      <c r="V126" s="224">
        <v>6</v>
      </c>
      <c r="W126" s="691">
        <f t="shared" si="73"/>
        <v>44</v>
      </c>
      <c r="X126" s="64"/>
      <c r="Y126" s="64"/>
      <c r="Z126" s="54"/>
      <c r="AA126" s="54"/>
      <c r="AB126" s="928"/>
      <c r="AC126" s="928"/>
      <c r="AD126" s="679"/>
      <c r="AE126" s="679"/>
      <c r="AF126" s="108">
        <f t="shared" si="61"/>
        <v>-206.90909090909099</v>
      </c>
      <c r="AG126" s="109">
        <f t="shared" si="62"/>
        <v>0.87352745054456538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1382</v>
      </c>
      <c r="H127" s="45">
        <f t="shared" si="85"/>
        <v>65783.199999999997</v>
      </c>
      <c r="I127" s="218"/>
      <c r="J127" s="46">
        <v>19</v>
      </c>
      <c r="K127" s="44">
        <v>1440</v>
      </c>
      <c r="L127" s="47">
        <v>75.78947368421052</v>
      </c>
      <c r="M127" s="692">
        <v>19</v>
      </c>
      <c r="N127" s="57">
        <f t="shared" si="86"/>
        <v>1337.4193548387109</v>
      </c>
      <c r="O127" s="86">
        <f t="shared" si="87"/>
        <v>70.390492359932153</v>
      </c>
      <c r="P127" s="54">
        <f t="shared" si="82"/>
        <v>0</v>
      </c>
      <c r="Q127" s="88">
        <f t="shared" si="83"/>
        <v>-5.3989813242783669</v>
      </c>
      <c r="R127" s="680">
        <f t="shared" si="84"/>
        <v>0.92876344086021601</v>
      </c>
      <c r="S127" s="950"/>
      <c r="T127" s="50">
        <v>0.7715277777777777</v>
      </c>
      <c r="U127" s="50">
        <v>0.81458333333333321</v>
      </c>
      <c r="V127" s="681">
        <v>7</v>
      </c>
      <c r="W127" s="691">
        <f t="shared" si="73"/>
        <v>61.999999999999943</v>
      </c>
      <c r="X127" s="64"/>
      <c r="Y127" s="64"/>
      <c r="Z127" s="54"/>
      <c r="AA127" s="54"/>
      <c r="AB127" s="928"/>
      <c r="AC127" s="928"/>
      <c r="AD127" s="679"/>
      <c r="AE127" s="679">
        <v>1</v>
      </c>
      <c r="AF127" s="108">
        <f t="shared" si="61"/>
        <v>-102.58064516128911</v>
      </c>
      <c r="AG127" s="109">
        <f t="shared" si="62"/>
        <v>0.92876344086021589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1315</v>
      </c>
      <c r="H128" s="45">
        <f t="shared" si="85"/>
        <v>66631.05</v>
      </c>
      <c r="I128" s="67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1408.9285714285725</v>
      </c>
      <c r="O128" s="86">
        <f t="shared" si="87"/>
        <v>78.273809523809575</v>
      </c>
      <c r="P128" s="54">
        <f t="shared" si="82"/>
        <v>0</v>
      </c>
      <c r="Q128" s="88">
        <f t="shared" si="83"/>
        <v>-5.0595238095237534</v>
      </c>
      <c r="R128" s="680">
        <f t="shared" si="84"/>
        <v>0.93928571428571495</v>
      </c>
      <c r="S128" s="950"/>
      <c r="T128" s="50">
        <v>0.82986111111111094</v>
      </c>
      <c r="U128" s="50">
        <v>0.8687499999999998</v>
      </c>
      <c r="V128" s="681">
        <v>22</v>
      </c>
      <c r="W128" s="691">
        <f t="shared" si="73"/>
        <v>55.999999999999957</v>
      </c>
      <c r="X128" s="64">
        <v>0.81944444444444453</v>
      </c>
      <c r="Y128" s="64">
        <v>0.82916666666666661</v>
      </c>
      <c r="Z128" s="54"/>
      <c r="AA128" s="54"/>
      <c r="AB128" s="928"/>
      <c r="AC128" s="928"/>
      <c r="AD128" s="679"/>
      <c r="AE128" s="679"/>
      <c r="AF128" s="48">
        <f t="shared" si="61"/>
        <v>-91.071428571427532</v>
      </c>
      <c r="AG128" s="683">
        <f t="shared" si="62"/>
        <v>0.93928571428571495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976</v>
      </c>
      <c r="H129" s="45">
        <f t="shared" si="85"/>
        <v>56773.919999999998</v>
      </c>
      <c r="I129" s="67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1394.2857142857138</v>
      </c>
      <c r="O129" s="86">
        <f t="shared" si="87"/>
        <v>87.14285714285711</v>
      </c>
      <c r="P129" s="54">
        <f t="shared" si="82"/>
        <v>0</v>
      </c>
      <c r="Q129" s="88">
        <f t="shared" si="83"/>
        <v>-15.10714285714289</v>
      </c>
      <c r="R129" s="680">
        <f t="shared" si="84"/>
        <v>0.8522528815927346</v>
      </c>
      <c r="S129" s="950"/>
      <c r="T129" s="50">
        <v>0.87361111111111089</v>
      </c>
      <c r="U129" s="50">
        <v>0.90277777777777757</v>
      </c>
      <c r="V129" s="681">
        <v>7</v>
      </c>
      <c r="W129" s="691">
        <f t="shared" si="73"/>
        <v>42.000000000000014</v>
      </c>
      <c r="X129" s="64"/>
      <c r="Y129" s="64"/>
      <c r="Z129" s="54"/>
      <c r="AA129" s="54"/>
      <c r="AB129" s="928"/>
      <c r="AC129" s="928"/>
      <c r="AD129" s="679"/>
      <c r="AE129" s="679"/>
      <c r="AF129" s="108">
        <f t="shared" si="61"/>
        <v>-241.71428571428623</v>
      </c>
      <c r="AG129" s="109">
        <f t="shared" si="62"/>
        <v>0.8522528815927346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1170</v>
      </c>
      <c r="H130" s="45">
        <f t="shared" si="85"/>
        <v>67041</v>
      </c>
      <c r="I130" s="679"/>
      <c r="J130" s="46">
        <v>19</v>
      </c>
      <c r="K130" s="44">
        <v>1440</v>
      </c>
      <c r="L130" s="47">
        <v>75.78947368421052</v>
      </c>
      <c r="M130" s="689">
        <v>19</v>
      </c>
      <c r="N130" s="57">
        <f t="shared" si="86"/>
        <v>1300.0000000000007</v>
      </c>
      <c r="O130" s="86">
        <f t="shared" si="87"/>
        <v>68.421052631578988</v>
      </c>
      <c r="P130" s="54">
        <f t="shared" si="82"/>
        <v>0</v>
      </c>
      <c r="Q130" s="88">
        <f t="shared" si="83"/>
        <v>-7.3684210526315326</v>
      </c>
      <c r="R130" s="680">
        <f t="shared" si="84"/>
        <v>0.90277777777777835</v>
      </c>
      <c r="S130" s="950"/>
      <c r="T130" s="50">
        <v>0.90694444444444422</v>
      </c>
      <c r="U130" s="50">
        <v>0.9444444444444442</v>
      </c>
      <c r="V130" s="681">
        <v>6</v>
      </c>
      <c r="W130" s="691">
        <f t="shared" si="73"/>
        <v>53.999999999999972</v>
      </c>
      <c r="X130" s="64"/>
      <c r="Y130" s="64"/>
      <c r="Z130" s="54"/>
      <c r="AA130" s="54"/>
      <c r="AB130" s="928"/>
      <c r="AC130" s="928"/>
      <c r="AD130" s="679"/>
      <c r="AE130" s="679">
        <v>1</v>
      </c>
      <c r="AF130" s="108">
        <f t="shared" si="61"/>
        <v>-139.99999999999932</v>
      </c>
      <c r="AG130" s="109">
        <f t="shared" si="62"/>
        <v>0.90277777777777823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80"/>
      <c r="S131" s="950"/>
      <c r="T131" s="50"/>
      <c r="U131" s="50"/>
      <c r="V131" s="681"/>
      <c r="W131" s="691">
        <f t="shared" si="73"/>
        <v>0</v>
      </c>
      <c r="X131" s="64"/>
      <c r="Y131" s="64"/>
      <c r="Z131" s="54"/>
      <c r="AA131" s="54"/>
      <c r="AB131" s="928"/>
      <c r="AC131" s="928"/>
      <c r="AD131" s="679"/>
      <c r="AE131" s="679"/>
      <c r="AF131" s="48">
        <f t="shared" si="61"/>
        <v>0</v>
      </c>
      <c r="AG131" s="683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79"/>
      <c r="J132" s="87"/>
      <c r="K132" s="57"/>
      <c r="L132" s="86"/>
      <c r="M132" s="689"/>
      <c r="N132" s="57"/>
      <c r="O132" s="86"/>
      <c r="P132" s="54"/>
      <c r="Q132" s="88"/>
      <c r="R132" s="680"/>
      <c r="S132" s="950"/>
      <c r="T132" s="50"/>
      <c r="U132" s="50"/>
      <c r="V132" s="681"/>
      <c r="W132" s="691">
        <f t="shared" si="73"/>
        <v>0</v>
      </c>
      <c r="X132" s="64"/>
      <c r="Y132" s="64"/>
      <c r="Z132" s="54"/>
      <c r="AA132" s="54"/>
      <c r="AB132" s="928"/>
      <c r="AC132" s="928"/>
      <c r="AD132" s="679"/>
      <c r="AE132" s="679"/>
      <c r="AF132" s="65"/>
      <c r="AG132" s="684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79"/>
      <c r="J133" s="87"/>
      <c r="K133" s="57"/>
      <c r="L133" s="86"/>
      <c r="M133" s="689"/>
      <c r="N133" s="57"/>
      <c r="O133" s="86"/>
      <c r="P133" s="54"/>
      <c r="Q133" s="88"/>
      <c r="R133" s="680"/>
      <c r="S133" s="950"/>
      <c r="T133" s="50"/>
      <c r="U133" s="50"/>
      <c r="V133" s="681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679"/>
      <c r="AE133" s="679"/>
      <c r="AF133" s="65"/>
      <c r="AG133" s="684"/>
      <c r="AH133" s="944"/>
    </row>
    <row r="134" spans="1:34" ht="19.2" customHeight="1">
      <c r="A134" s="949"/>
      <c r="B134" s="168">
        <v>0</v>
      </c>
      <c r="C134" s="100" t="s">
        <v>1161</v>
      </c>
      <c r="D134" s="924" t="s">
        <v>1142</v>
      </c>
      <c r="E134" s="92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1348.5290774288633</v>
      </c>
      <c r="O134" s="240">
        <f t="shared" si="88"/>
        <v>73.590931195201492</v>
      </c>
      <c r="P134" s="51">
        <f t="shared" ref="P134:P143" si="89">M134-J134</f>
        <v>0</v>
      </c>
      <c r="Q134" s="139">
        <f t="shared" ref="Q134:Q143" si="90">O134-L134</f>
        <v>-8.7070591510344713</v>
      </c>
      <c r="R134" s="241">
        <f t="shared" ref="R134:R143" si="91">O134/L134</f>
        <v>0.8942008290311465</v>
      </c>
      <c r="S134" s="943"/>
      <c r="T134" s="50"/>
      <c r="U134" s="50"/>
      <c r="V134" s="681"/>
      <c r="W134" s="68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2</v>
      </c>
      <c r="AF134" s="48">
        <f t="shared" si="61"/>
        <v>-157.35981146002564</v>
      </c>
      <c r="AG134" s="683">
        <f t="shared" si="62"/>
        <v>0.89550370374527921</v>
      </c>
      <c r="AH134" s="944"/>
    </row>
    <row r="135" spans="1:34" ht="19.2" customHeight="1">
      <c r="A135" s="930" t="s">
        <v>1162</v>
      </c>
      <c r="B135" s="681" t="s">
        <v>105</v>
      </c>
      <c r="C135" s="679"/>
      <c r="D135" s="82" t="s">
        <v>115</v>
      </c>
      <c r="E135" s="83"/>
      <c r="F135" s="273">
        <v>54.09</v>
      </c>
      <c r="G135" s="57">
        <v>2033.6000000000001</v>
      </c>
      <c r="H135" s="242">
        <f t="shared" ref="H135:H146" si="92">F135*G135</f>
        <v>109997.42400000001</v>
      </c>
      <c r="I135" s="67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1370.9662921348315</v>
      </c>
      <c r="O135" s="115">
        <f t="shared" ref="O135:O143" si="94">N135/M135</f>
        <v>80.645076007931266</v>
      </c>
      <c r="P135" s="54">
        <f t="shared" si="89"/>
        <v>1</v>
      </c>
      <c r="Q135" s="88">
        <f t="shared" si="90"/>
        <v>-13.104923992068734</v>
      </c>
      <c r="R135" s="680">
        <f t="shared" si="91"/>
        <v>0.86021414408460017</v>
      </c>
      <c r="S135" s="934">
        <f>R147</f>
        <v>0.88184778314434376</v>
      </c>
      <c r="T135" s="243">
        <v>0.5</v>
      </c>
      <c r="U135" s="50">
        <v>0.56180555555555556</v>
      </c>
      <c r="V135" s="142">
        <v>5</v>
      </c>
      <c r="W135" s="244">
        <f t="shared" ref="W135:W147" si="95">(U135-T135)*24*60</f>
        <v>89</v>
      </c>
      <c r="X135" s="53"/>
      <c r="Y135" s="53"/>
      <c r="Z135" s="54"/>
      <c r="AA135" s="54"/>
      <c r="AB135" s="928"/>
      <c r="AC135" s="928"/>
      <c r="AD135" s="679"/>
      <c r="AE135" s="679"/>
      <c r="AF135" s="116">
        <f t="shared" si="61"/>
        <v>-129.03370786516848</v>
      </c>
      <c r="AG135" s="120">
        <f t="shared" si="62"/>
        <v>0.91397752808988764</v>
      </c>
      <c r="AH135" s="927">
        <f>AG147</f>
        <v>0.90228699991844197</v>
      </c>
    </row>
    <row r="136" spans="1:34" ht="19.2" customHeight="1">
      <c r="A136" s="931"/>
      <c r="B136" s="681" t="s">
        <v>105</v>
      </c>
      <c r="C136" s="679"/>
      <c r="D136" s="82" t="s">
        <v>74</v>
      </c>
      <c r="E136" s="83"/>
      <c r="F136" s="273">
        <v>57.734999999999999</v>
      </c>
      <c r="G136" s="57">
        <v>1601</v>
      </c>
      <c r="H136" s="84">
        <f t="shared" si="92"/>
        <v>92433.735000000001</v>
      </c>
      <c r="I136" s="679"/>
      <c r="J136" s="46">
        <v>16</v>
      </c>
      <c r="K136" s="57">
        <v>1565</v>
      </c>
      <c r="L136" s="86">
        <v>97.8125</v>
      </c>
      <c r="M136" s="689">
        <v>16</v>
      </c>
      <c r="N136" s="57">
        <f t="shared" si="93"/>
        <v>1372.2857142857129</v>
      </c>
      <c r="O136" s="86">
        <f t="shared" si="94"/>
        <v>85.767857142857054</v>
      </c>
      <c r="P136" s="54">
        <f t="shared" si="89"/>
        <v>0</v>
      </c>
      <c r="Q136" s="88">
        <f t="shared" si="90"/>
        <v>-12.044642857142946</v>
      </c>
      <c r="R136" s="680">
        <f t="shared" si="91"/>
        <v>0.87685988133272386</v>
      </c>
      <c r="S136" s="934"/>
      <c r="T136" s="243">
        <v>0.56666666666666665</v>
      </c>
      <c r="U136" s="50">
        <v>0.61527777777777781</v>
      </c>
      <c r="V136" s="142">
        <v>7</v>
      </c>
      <c r="W136" s="244">
        <f t="shared" si="95"/>
        <v>70.000000000000071</v>
      </c>
      <c r="X136" s="53"/>
      <c r="Y136" s="53"/>
      <c r="Z136" s="54"/>
      <c r="AA136" s="54"/>
      <c r="AB136" s="928"/>
      <c r="AC136" s="928"/>
      <c r="AD136" s="679"/>
      <c r="AE136" s="679"/>
      <c r="AF136" s="48">
        <f t="shared" si="61"/>
        <v>-192.71428571428714</v>
      </c>
      <c r="AG136" s="125">
        <f t="shared" si="62"/>
        <v>0.87685988133272386</v>
      </c>
      <c r="AH136" s="927"/>
    </row>
    <row r="137" spans="1:34" ht="19.2" customHeight="1">
      <c r="A137" s="931"/>
      <c r="B137" s="681" t="s">
        <v>105</v>
      </c>
      <c r="C137" s="679"/>
      <c r="D137" s="82" t="s">
        <v>146</v>
      </c>
      <c r="E137" s="83"/>
      <c r="F137" s="273">
        <v>50.67</v>
      </c>
      <c r="G137" s="206">
        <v>1156</v>
      </c>
      <c r="H137" s="84">
        <f t="shared" si="92"/>
        <v>58574.520000000004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1360.0000000000005</v>
      </c>
      <c r="O137" s="86">
        <f t="shared" si="94"/>
        <v>75.555555555555586</v>
      </c>
      <c r="P137" s="54">
        <f t="shared" si="89"/>
        <v>0</v>
      </c>
      <c r="Q137" s="88">
        <f t="shared" si="90"/>
        <v>-7.777777777777743</v>
      </c>
      <c r="R137" s="680">
        <f t="shared" si="91"/>
        <v>0.90666666666666706</v>
      </c>
      <c r="S137" s="934"/>
      <c r="T137" s="50">
        <v>0.63125000000000009</v>
      </c>
      <c r="U137" s="50">
        <v>0.66666666666666674</v>
      </c>
      <c r="V137" s="246">
        <v>23</v>
      </c>
      <c r="W137" s="244">
        <f t="shared" si="95"/>
        <v>50.999999999999979</v>
      </c>
      <c r="X137" s="53">
        <v>0.61944444444444446</v>
      </c>
      <c r="Y137" s="53">
        <v>0.63055555555555554</v>
      </c>
      <c r="Z137" s="54"/>
      <c r="AA137" s="54"/>
      <c r="AB137" s="928"/>
      <c r="AC137" s="928"/>
      <c r="AD137" s="679"/>
      <c r="AE137" s="679"/>
      <c r="AF137" s="48">
        <f t="shared" si="61"/>
        <v>-139.99999999999955</v>
      </c>
      <c r="AG137" s="125">
        <f t="shared" si="62"/>
        <v>0.90666666666666695</v>
      </c>
      <c r="AH137" s="927"/>
    </row>
    <row r="138" spans="1:34" ht="19.2" customHeight="1">
      <c r="A138" s="931"/>
      <c r="B138" s="681" t="s">
        <v>105</v>
      </c>
      <c r="C138" s="220"/>
      <c r="D138" s="82" t="s">
        <v>83</v>
      </c>
      <c r="E138" s="83"/>
      <c r="F138" s="273">
        <v>50.98</v>
      </c>
      <c r="G138" s="57">
        <v>1482</v>
      </c>
      <c r="H138" s="84">
        <f t="shared" si="92"/>
        <v>75552.36</v>
      </c>
      <c r="I138" s="67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1288.6956521739116</v>
      </c>
      <c r="O138" s="86">
        <f t="shared" si="94"/>
        <v>64.434782608695585</v>
      </c>
      <c r="P138" s="54">
        <f t="shared" si="89"/>
        <v>0</v>
      </c>
      <c r="Q138" s="88">
        <f t="shared" si="90"/>
        <v>-7.5652173913044152</v>
      </c>
      <c r="R138" s="685">
        <f t="shared" si="91"/>
        <v>0.89492753623188315</v>
      </c>
      <c r="S138" s="934"/>
      <c r="T138" s="50">
        <v>0.70694444444444449</v>
      </c>
      <c r="U138" s="50">
        <v>0.7548611111111112</v>
      </c>
      <c r="V138" s="246">
        <v>5</v>
      </c>
      <c r="W138" s="244">
        <f t="shared" si="95"/>
        <v>69.000000000000071</v>
      </c>
      <c r="X138" s="53"/>
      <c r="Y138" s="53"/>
      <c r="Z138" s="54"/>
      <c r="AA138" s="54"/>
      <c r="AB138" s="928"/>
      <c r="AC138" s="928"/>
      <c r="AD138" s="679"/>
      <c r="AE138" s="679">
        <v>1</v>
      </c>
      <c r="AF138" s="48">
        <f t="shared" si="61"/>
        <v>-151.30434782608836</v>
      </c>
      <c r="AG138" s="125">
        <f t="shared" si="62"/>
        <v>0.89492753623188304</v>
      </c>
      <c r="AH138" s="927"/>
    </row>
    <row r="139" spans="1:34" ht="19.2" customHeight="1">
      <c r="A139" s="931"/>
      <c r="B139" s="681" t="s">
        <v>105</v>
      </c>
      <c r="C139" s="687"/>
      <c r="D139" s="42" t="s">
        <v>82</v>
      </c>
      <c r="E139" s="43"/>
      <c r="F139" s="273">
        <v>50.67</v>
      </c>
      <c r="G139" s="57">
        <v>951</v>
      </c>
      <c r="H139" s="84">
        <f t="shared" si="92"/>
        <v>48187.17</v>
      </c>
      <c r="I139" s="67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1391.7073170731703</v>
      </c>
      <c r="O139" s="115">
        <f t="shared" si="94"/>
        <v>81.865136298421788</v>
      </c>
      <c r="P139" s="54">
        <f t="shared" si="89"/>
        <v>0</v>
      </c>
      <c r="Q139" s="88">
        <f t="shared" si="90"/>
        <v>-6.3701578192252697</v>
      </c>
      <c r="R139" s="680">
        <f t="shared" si="91"/>
        <v>0.92780487804878031</v>
      </c>
      <c r="S139" s="934"/>
      <c r="T139" s="50">
        <v>0.75902777777777786</v>
      </c>
      <c r="U139" s="50">
        <v>0.78750000000000009</v>
      </c>
      <c r="V139" s="247">
        <v>6</v>
      </c>
      <c r="W139" s="244">
        <f t="shared" si="95"/>
        <v>41.000000000000014</v>
      </c>
      <c r="X139" s="53"/>
      <c r="Y139" s="53"/>
      <c r="Z139" s="54"/>
      <c r="AA139" s="54"/>
      <c r="AB139" s="928"/>
      <c r="AC139" s="928"/>
      <c r="AD139" s="679"/>
      <c r="AE139" s="679"/>
      <c r="AF139" s="48">
        <f t="shared" si="61"/>
        <v>-108.29268292682968</v>
      </c>
      <c r="AG139" s="125">
        <f t="shared" si="62"/>
        <v>0.9278048780487802</v>
      </c>
      <c r="AH139" s="927"/>
    </row>
    <row r="140" spans="1:34" ht="19.2" customHeight="1">
      <c r="A140" s="932"/>
      <c r="B140" s="681" t="s">
        <v>105</v>
      </c>
      <c r="C140" s="687"/>
      <c r="D140" s="248" t="s">
        <v>84</v>
      </c>
      <c r="E140" s="83"/>
      <c r="F140" s="273">
        <v>50.92</v>
      </c>
      <c r="G140" s="57">
        <v>1728</v>
      </c>
      <c r="H140" s="84">
        <f t="shared" si="92"/>
        <v>87989.760000000009</v>
      </c>
      <c r="I140" s="67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1279.9999999999995</v>
      </c>
      <c r="O140" s="86">
        <f t="shared" si="94"/>
        <v>67.368421052631561</v>
      </c>
      <c r="P140" s="54">
        <f t="shared" si="89"/>
        <v>0</v>
      </c>
      <c r="Q140" s="88">
        <f t="shared" si="90"/>
        <v>-8.4210526315789593</v>
      </c>
      <c r="R140" s="680">
        <f t="shared" si="91"/>
        <v>0.88888888888888873</v>
      </c>
      <c r="S140" s="935"/>
      <c r="T140" s="63">
        <v>0.79236111111111118</v>
      </c>
      <c r="U140" s="249">
        <v>0.8486111111111112</v>
      </c>
      <c r="V140" s="250">
        <v>7</v>
      </c>
      <c r="W140" s="244">
        <f t="shared" si="95"/>
        <v>81.000000000000028</v>
      </c>
      <c r="X140" s="53"/>
      <c r="Y140" s="53"/>
      <c r="Z140" s="54"/>
      <c r="AA140" s="54"/>
      <c r="AB140" s="928"/>
      <c r="AC140" s="928"/>
      <c r="AD140" s="679"/>
      <c r="AE140" s="679"/>
      <c r="AF140" s="48">
        <f t="shared" si="61"/>
        <v>-160.00000000000045</v>
      </c>
      <c r="AG140" s="125">
        <f t="shared" si="62"/>
        <v>0.88888888888888862</v>
      </c>
      <c r="AH140" s="927"/>
    </row>
    <row r="141" spans="1:34" ht="19.2" customHeight="1">
      <c r="A141" s="932"/>
      <c r="B141" s="681" t="s">
        <v>105</v>
      </c>
      <c r="C141" s="687"/>
      <c r="D141" s="42" t="s">
        <v>85</v>
      </c>
      <c r="E141" s="251"/>
      <c r="F141" s="273">
        <v>50.67</v>
      </c>
      <c r="G141" s="57">
        <v>824</v>
      </c>
      <c r="H141" s="84">
        <f t="shared" si="92"/>
        <v>41752.080000000002</v>
      </c>
      <c r="I141" s="67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1301.0526315789464</v>
      </c>
      <c r="O141" s="86">
        <f t="shared" si="94"/>
        <v>76.532507739938026</v>
      </c>
      <c r="P141" s="54">
        <f t="shared" si="89"/>
        <v>0</v>
      </c>
      <c r="Q141" s="88">
        <f t="shared" si="90"/>
        <v>-8.1733746130031477</v>
      </c>
      <c r="R141" s="680">
        <f t="shared" si="91"/>
        <v>0.90350877192982393</v>
      </c>
      <c r="S141" s="935"/>
      <c r="T141" s="63">
        <v>0.86388888888888893</v>
      </c>
      <c r="U141" s="249">
        <v>0.89027777777777783</v>
      </c>
      <c r="V141" s="55">
        <v>22</v>
      </c>
      <c r="W141" s="244">
        <f t="shared" si="95"/>
        <v>38.000000000000028</v>
      </c>
      <c r="X141" s="53">
        <v>0.85277777777777775</v>
      </c>
      <c r="Y141" s="53">
        <v>0.86249999999999993</v>
      </c>
      <c r="Z141" s="54"/>
      <c r="AA141" s="54"/>
      <c r="AB141" s="928"/>
      <c r="AC141" s="928"/>
      <c r="AD141" s="679"/>
      <c r="AE141" s="679"/>
      <c r="AF141" s="48">
        <f t="shared" si="61"/>
        <v>-138.94736842105362</v>
      </c>
      <c r="AG141" s="125">
        <f t="shared" si="62"/>
        <v>0.90350877192982382</v>
      </c>
      <c r="AH141" s="927"/>
    </row>
    <row r="142" spans="1:34" ht="19.2" customHeight="1">
      <c r="A142" s="932"/>
      <c r="B142" s="681" t="s">
        <v>105</v>
      </c>
      <c r="C142" s="687"/>
      <c r="D142" s="42" t="s">
        <v>86</v>
      </c>
      <c r="E142" s="251"/>
      <c r="F142" s="273">
        <v>50.49</v>
      </c>
      <c r="G142" s="57">
        <v>1158</v>
      </c>
      <c r="H142" s="84">
        <f t="shared" si="92"/>
        <v>58467.420000000006</v>
      </c>
      <c r="I142" s="67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1286.6666666666674</v>
      </c>
      <c r="O142" s="86">
        <f t="shared" si="94"/>
        <v>85.777777777777828</v>
      </c>
      <c r="P142" s="54">
        <f t="shared" si="89"/>
        <v>1</v>
      </c>
      <c r="Q142" s="88">
        <f t="shared" si="90"/>
        <v>-17.079365079365033</v>
      </c>
      <c r="R142" s="685">
        <f t="shared" si="91"/>
        <v>0.83395061728395103</v>
      </c>
      <c r="S142" s="935"/>
      <c r="T142" s="63">
        <v>0.89513888888888893</v>
      </c>
      <c r="U142" s="249">
        <v>0.93263888888888891</v>
      </c>
      <c r="V142" s="55">
        <v>7</v>
      </c>
      <c r="W142" s="244">
        <f t="shared" si="95"/>
        <v>53.999999999999972</v>
      </c>
      <c r="X142" s="53"/>
      <c r="Y142" s="53"/>
      <c r="Z142" s="54"/>
      <c r="AA142" s="54"/>
      <c r="AB142" s="928"/>
      <c r="AC142" s="928"/>
      <c r="AD142" s="679">
        <v>1</v>
      </c>
      <c r="AE142" s="679"/>
      <c r="AF142" s="48">
        <f t="shared" si="61"/>
        <v>-153.33333333333258</v>
      </c>
      <c r="AG142" s="125">
        <f t="shared" si="62"/>
        <v>0.89351851851851904</v>
      </c>
      <c r="AH142" s="927"/>
    </row>
    <row r="143" spans="1:34" ht="19.2" customHeight="1">
      <c r="A143" s="932"/>
      <c r="B143" s="681" t="s">
        <v>105</v>
      </c>
      <c r="C143" s="252"/>
      <c r="D143" s="82" t="s">
        <v>166</v>
      </c>
      <c r="E143" s="83"/>
      <c r="F143" s="273">
        <v>56.43</v>
      </c>
      <c r="G143" s="57">
        <v>1143</v>
      </c>
      <c r="H143" s="84">
        <f t="shared" si="92"/>
        <v>64499.49</v>
      </c>
      <c r="I143" s="67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1371.6000000000004</v>
      </c>
      <c r="O143" s="115">
        <f t="shared" si="94"/>
        <v>80.682352941176489</v>
      </c>
      <c r="P143" s="54">
        <f t="shared" si="89"/>
        <v>1</v>
      </c>
      <c r="Q143" s="88">
        <f t="shared" si="90"/>
        <v>-13.067647058823511</v>
      </c>
      <c r="R143" s="680">
        <f t="shared" si="91"/>
        <v>0.86061176470588252</v>
      </c>
      <c r="S143" s="935"/>
      <c r="T143" s="63">
        <v>0.93680555555555556</v>
      </c>
      <c r="U143" s="249">
        <v>0.97152777777777777</v>
      </c>
      <c r="V143" s="55">
        <v>6</v>
      </c>
      <c r="W143" s="244">
        <f t="shared" si="95"/>
        <v>49.999999999999986</v>
      </c>
      <c r="X143" s="53"/>
      <c r="Y143" s="53"/>
      <c r="Z143" s="54"/>
      <c r="AA143" s="54"/>
      <c r="AB143" s="928"/>
      <c r="AC143" s="928"/>
      <c r="AD143" s="679"/>
      <c r="AE143" s="679"/>
      <c r="AF143" s="48">
        <f t="shared" si="61"/>
        <v>-128.39999999999964</v>
      </c>
      <c r="AG143" s="125">
        <f t="shared" si="62"/>
        <v>0.91440000000000021</v>
      </c>
      <c r="AH143" s="927"/>
    </row>
    <row r="144" spans="1:34" ht="19.2" customHeight="1">
      <c r="A144" s="932"/>
      <c r="B144" s="681">
        <v>0</v>
      </c>
      <c r="C144" s="687"/>
      <c r="D144" s="42"/>
      <c r="E144" s="251"/>
      <c r="F144" s="273" t="s">
        <v>106</v>
      </c>
      <c r="G144" s="57"/>
      <c r="H144" s="84">
        <f t="shared" si="92"/>
        <v>0</v>
      </c>
      <c r="I144" s="679"/>
      <c r="J144" s="87"/>
      <c r="K144" s="57"/>
      <c r="L144" s="86"/>
      <c r="M144" s="689"/>
      <c r="N144" s="57"/>
      <c r="O144" s="86"/>
      <c r="P144" s="54"/>
      <c r="Q144" s="88"/>
      <c r="R144" s="680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679"/>
      <c r="AE144" s="679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681">
        <v>0</v>
      </c>
      <c r="C145" s="687"/>
      <c r="D145" s="42"/>
      <c r="E145" s="251"/>
      <c r="F145" s="273" t="s">
        <v>106</v>
      </c>
      <c r="G145" s="57"/>
      <c r="H145" s="84"/>
      <c r="I145" s="679"/>
      <c r="J145" s="87"/>
      <c r="K145" s="57"/>
      <c r="L145" s="86"/>
      <c r="M145" s="689"/>
      <c r="N145" s="57"/>
      <c r="O145" s="86"/>
      <c r="P145" s="54"/>
      <c r="Q145" s="88"/>
      <c r="R145" s="68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679"/>
      <c r="AE145" s="679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69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79"/>
      <c r="J146" s="87"/>
      <c r="K146" s="57"/>
      <c r="L146" s="86"/>
      <c r="M146" s="689"/>
      <c r="N146" s="57"/>
      <c r="O146" s="86"/>
      <c r="P146" s="54"/>
      <c r="Q146" s="88"/>
      <c r="R146" s="68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679"/>
      <c r="AE146" s="679"/>
      <c r="AF146" s="54"/>
      <c r="AG146" s="680"/>
      <c r="AH146" s="927"/>
    </row>
    <row r="147" spans="1:34" ht="19.2" customHeight="1">
      <c r="A147" s="933"/>
      <c r="B147" s="254">
        <v>0</v>
      </c>
      <c r="C147" s="100" t="s">
        <v>1163</v>
      </c>
      <c r="D147" s="924" t="s">
        <v>1142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1335.8860304348045</v>
      </c>
      <c r="O147" s="240">
        <f t="shared" si="96"/>
        <v>77.625496347220576</v>
      </c>
      <c r="P147" s="51">
        <f t="shared" ref="P147:P153" si="97">M147-J147</f>
        <v>0.33333333333333215</v>
      </c>
      <c r="Q147" s="139">
        <f t="shared" ref="Q147:Q153" si="98">O147-L147</f>
        <v>-10.400462135587759</v>
      </c>
      <c r="R147" s="255">
        <f t="shared" ref="R147:R153" si="99">O147/L147</f>
        <v>0.88184778314434376</v>
      </c>
      <c r="S147" s="936"/>
      <c r="T147" s="63"/>
      <c r="U147" s="63"/>
      <c r="V147" s="55"/>
      <c r="W147" s="69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1</v>
      </c>
      <c r="AE147" s="107">
        <f>SUM(AE135:AE146)</f>
        <v>1</v>
      </c>
      <c r="AF147" s="201">
        <f t="shared" si="61"/>
        <v>-144.66952512075113</v>
      </c>
      <c r="AG147" s="256">
        <f t="shared" si="62"/>
        <v>0.90228699991844197</v>
      </c>
      <c r="AH147" s="927"/>
    </row>
    <row r="148" spans="1:34" ht="19.2" customHeight="1">
      <c r="A148" s="939" t="s">
        <v>1164</v>
      </c>
      <c r="B148" s="679" t="s">
        <v>103</v>
      </c>
      <c r="C148" s="121"/>
      <c r="D148" s="173" t="s">
        <v>114</v>
      </c>
      <c r="E148" s="43"/>
      <c r="F148" s="280">
        <v>36.92</v>
      </c>
      <c r="G148" s="57">
        <v>2830</v>
      </c>
      <c r="H148" s="84">
        <f t="shared" ref="H148:H172" si="100">F148*G148</f>
        <v>104483.6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1529.7297297297298</v>
      </c>
      <c r="O148" s="47">
        <f t="shared" ref="O148:O153" si="102">N148/M148</f>
        <v>127.47747747747748</v>
      </c>
      <c r="P148" s="48">
        <f t="shared" si="97"/>
        <v>0</v>
      </c>
      <c r="Q148" s="49">
        <f t="shared" si="98"/>
        <v>-39.189189189189179</v>
      </c>
      <c r="R148" s="683">
        <f t="shared" si="99"/>
        <v>0.76486486486486494</v>
      </c>
      <c r="S148" s="940">
        <f>R160</f>
        <v>0.81820717664108178</v>
      </c>
      <c r="T148" s="243">
        <v>0.45833333333333331</v>
      </c>
      <c r="U148" s="50">
        <v>0.53541666666666665</v>
      </c>
      <c r="V148" s="681">
        <v>5</v>
      </c>
      <c r="W148" s="691">
        <f>(U148-T148)*24*60</f>
        <v>111</v>
      </c>
      <c r="X148" s="53"/>
      <c r="Y148" s="53"/>
      <c r="Z148" s="54"/>
      <c r="AA148" s="54"/>
      <c r="AB148" s="928"/>
      <c r="AC148" s="928"/>
      <c r="AD148" s="679">
        <v>1</v>
      </c>
      <c r="AE148" s="679"/>
      <c r="AF148" s="48">
        <f t="shared" si="61"/>
        <v>-470.2702702702702</v>
      </c>
      <c r="AG148" s="125">
        <f t="shared" si="62"/>
        <v>0.76486486486486494</v>
      </c>
      <c r="AH148" s="927">
        <f>AG160</f>
        <v>0.82579861646282482</v>
      </c>
    </row>
    <row r="149" spans="1:34" ht="19.2" customHeight="1">
      <c r="A149" s="939"/>
      <c r="B149" s="679" t="s">
        <v>103</v>
      </c>
      <c r="C149" s="218"/>
      <c r="D149" s="248" t="s">
        <v>165</v>
      </c>
      <c r="E149" s="60"/>
      <c r="F149" s="280">
        <v>55.51</v>
      </c>
      <c r="G149" s="57">
        <v>180</v>
      </c>
      <c r="H149" s="84">
        <f t="shared" si="100"/>
        <v>9991.7999999999993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1350.0000000000048</v>
      </c>
      <c r="O149" s="47">
        <f t="shared" si="102"/>
        <v>112.5000000000004</v>
      </c>
      <c r="P149" s="48">
        <f t="shared" si="97"/>
        <v>0</v>
      </c>
      <c r="Q149" s="49">
        <f t="shared" si="98"/>
        <v>-12.499999999999602</v>
      </c>
      <c r="R149" s="683">
        <f t="shared" si="99"/>
        <v>0.90000000000000313</v>
      </c>
      <c r="S149" s="941"/>
      <c r="T149" s="243">
        <v>0.70833333333333337</v>
      </c>
      <c r="U149" s="50">
        <v>0.71388888888888891</v>
      </c>
      <c r="V149" s="681">
        <v>5</v>
      </c>
      <c r="W149" s="691">
        <f t="shared" ref="W149:W159" si="103">(U149-T149)*24*60</f>
        <v>7.9999999999999716</v>
      </c>
      <c r="X149" s="53"/>
      <c r="Y149" s="53"/>
      <c r="Z149" s="54"/>
      <c r="AA149" s="54"/>
      <c r="AB149" s="928"/>
      <c r="AC149" s="928"/>
      <c r="AD149" s="679"/>
      <c r="AE149" s="679"/>
      <c r="AF149" s="48">
        <f t="shared" si="61"/>
        <v>-149.99999999999523</v>
      </c>
      <c r="AG149" s="125">
        <f t="shared" si="62"/>
        <v>0.90000000000000313</v>
      </c>
      <c r="AH149" s="929"/>
    </row>
    <row r="150" spans="1:34" ht="19.2" customHeight="1">
      <c r="A150" s="939"/>
      <c r="B150" s="679" t="s">
        <v>104</v>
      </c>
      <c r="C150" s="218"/>
      <c r="D150" s="176" t="s">
        <v>155</v>
      </c>
      <c r="E150" s="60"/>
      <c r="F150" s="280">
        <v>28.57</v>
      </c>
      <c r="G150" s="57">
        <v>1284</v>
      </c>
      <c r="H150" s="84">
        <f t="shared" si="100"/>
        <v>36683.879999999997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1400.7272727272737</v>
      </c>
      <c r="O150" s="47">
        <f t="shared" si="102"/>
        <v>116.7272727272728</v>
      </c>
      <c r="P150" s="48">
        <f t="shared" si="97"/>
        <v>0</v>
      </c>
      <c r="Q150" s="49">
        <f t="shared" si="98"/>
        <v>-8.2727272727271952</v>
      </c>
      <c r="R150" s="683">
        <f t="shared" si="99"/>
        <v>0.93381818181818244</v>
      </c>
      <c r="S150" s="941"/>
      <c r="T150" s="243">
        <v>0.71736111111111112</v>
      </c>
      <c r="U150" s="50">
        <v>0.75555555555555554</v>
      </c>
      <c r="V150" s="681">
        <v>5</v>
      </c>
      <c r="W150" s="691">
        <f t="shared" si="103"/>
        <v>54.999999999999964</v>
      </c>
      <c r="X150" s="213"/>
      <c r="Y150" s="213"/>
      <c r="Z150" s="214"/>
      <c r="AA150" s="214"/>
      <c r="AB150" s="928"/>
      <c r="AC150" s="928"/>
      <c r="AD150" s="679"/>
      <c r="AE150" s="679"/>
      <c r="AF150" s="48">
        <f t="shared" si="61"/>
        <v>-99.272727272726343</v>
      </c>
      <c r="AG150" s="125">
        <f t="shared" si="62"/>
        <v>0.93381818181818244</v>
      </c>
      <c r="AH150" s="929"/>
    </row>
    <row r="151" spans="1:34" s="215" customFormat="1" ht="19.2" customHeight="1">
      <c r="A151" s="939"/>
      <c r="B151" s="679" t="s">
        <v>104</v>
      </c>
      <c r="C151" s="218"/>
      <c r="D151" s="59" t="s">
        <v>179</v>
      </c>
      <c r="E151" s="60"/>
      <c r="F151" s="280">
        <v>18.920000000000002</v>
      </c>
      <c r="G151" s="57">
        <v>346</v>
      </c>
      <c r="H151" s="84">
        <f t="shared" si="100"/>
        <v>6546.3200000000006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1730.0000000000061</v>
      </c>
      <c r="O151" s="47">
        <f t="shared" si="102"/>
        <v>346.00000000000125</v>
      </c>
      <c r="P151" s="48">
        <f t="shared" si="97"/>
        <v>0</v>
      </c>
      <c r="Q151" s="49">
        <f t="shared" si="98"/>
        <v>-93.999999999998749</v>
      </c>
      <c r="R151" s="683">
        <f t="shared" si="99"/>
        <v>0.78636363636363915</v>
      </c>
      <c r="S151" s="941"/>
      <c r="T151" s="243">
        <v>0.75972222222222219</v>
      </c>
      <c r="U151" s="50">
        <v>0.76805555555555549</v>
      </c>
      <c r="V151" s="681">
        <v>6</v>
      </c>
      <c r="W151" s="691">
        <f t="shared" si="103"/>
        <v>11.999999999999957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-469.99999999999386</v>
      </c>
      <c r="AG151" s="125">
        <f t="shared" si="62"/>
        <v>0.78636363636363915</v>
      </c>
      <c r="AH151" s="929"/>
    </row>
    <row r="152" spans="1:34" s="215" customFormat="1" ht="19.2" customHeight="1">
      <c r="A152" s="939"/>
      <c r="B152" s="679" t="s">
        <v>104</v>
      </c>
      <c r="C152" s="218"/>
      <c r="D152" s="59" t="s">
        <v>180</v>
      </c>
      <c r="E152" s="60"/>
      <c r="F152" s="280">
        <v>17.71</v>
      </c>
      <c r="G152" s="57">
        <v>210</v>
      </c>
      <c r="H152" s="84">
        <f t="shared" si="100"/>
        <v>3719.1000000000004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1800.0000000000064</v>
      </c>
      <c r="O152" s="47">
        <f t="shared" si="102"/>
        <v>360.00000000000125</v>
      </c>
      <c r="P152" s="48">
        <f t="shared" si="97"/>
        <v>0</v>
      </c>
      <c r="Q152" s="49">
        <f t="shared" si="98"/>
        <v>-79.999999999998749</v>
      </c>
      <c r="R152" s="683">
        <f t="shared" si="99"/>
        <v>0.81818181818182101</v>
      </c>
      <c r="S152" s="941"/>
      <c r="T152" s="258">
        <v>0.77222222222222214</v>
      </c>
      <c r="U152" s="63">
        <v>0.77708333333333324</v>
      </c>
      <c r="V152" s="693">
        <v>6</v>
      </c>
      <c r="W152" s="691">
        <f t="shared" si="103"/>
        <v>6.9999999999999751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-399.99999999999363</v>
      </c>
      <c r="AG152" s="125">
        <f t="shared" si="62"/>
        <v>0.81818181818182112</v>
      </c>
      <c r="AH152" s="929"/>
    </row>
    <row r="153" spans="1:34" s="215" customFormat="1" ht="19.2" customHeight="1">
      <c r="A153" s="939"/>
      <c r="B153" s="679" t="s">
        <v>105</v>
      </c>
      <c r="C153" s="218"/>
      <c r="D153" s="248" t="s">
        <v>182</v>
      </c>
      <c r="E153" s="60"/>
      <c r="F153" s="280">
        <v>54.5</v>
      </c>
      <c r="G153" s="57">
        <v>951</v>
      </c>
      <c r="H153" s="84">
        <f t="shared" si="100"/>
        <v>51829.5</v>
      </c>
      <c r="I153" s="257"/>
      <c r="J153" s="87">
        <v>21</v>
      </c>
      <c r="K153" s="57">
        <v>1440</v>
      </c>
      <c r="L153" s="86">
        <v>68.571428571428569</v>
      </c>
      <c r="M153" s="87">
        <v>21</v>
      </c>
      <c r="N153" s="44">
        <f t="shared" si="101"/>
        <v>1141.2000000000005</v>
      </c>
      <c r="O153" s="47">
        <f t="shared" si="102"/>
        <v>54.34285714285717</v>
      </c>
      <c r="P153" s="48">
        <f t="shared" si="97"/>
        <v>0</v>
      </c>
      <c r="Q153" s="49">
        <f t="shared" si="98"/>
        <v>-14.228571428571399</v>
      </c>
      <c r="R153" s="683">
        <f t="shared" si="99"/>
        <v>0.79250000000000043</v>
      </c>
      <c r="S153" s="941"/>
      <c r="T153" s="258">
        <v>0.78194444444444433</v>
      </c>
      <c r="U153" s="63">
        <v>0.81666666666666654</v>
      </c>
      <c r="V153" s="693">
        <v>7</v>
      </c>
      <c r="W153" s="691">
        <f t="shared" si="103"/>
        <v>49.999999999999986</v>
      </c>
      <c r="X153" s="216"/>
      <c r="Y153" s="216"/>
      <c r="Z153" s="214"/>
      <c r="AA153" s="214"/>
      <c r="AB153" s="928"/>
      <c r="AC153" s="928"/>
      <c r="AD153" s="218"/>
      <c r="AE153" s="218">
        <v>1</v>
      </c>
      <c r="AF153" s="48">
        <f t="shared" si="61"/>
        <v>-298.7999999999995</v>
      </c>
      <c r="AG153" s="125">
        <f t="shared" si="62"/>
        <v>0.79250000000000032</v>
      </c>
      <c r="AH153" s="929"/>
    </row>
    <row r="154" spans="1:34" s="215" customFormat="1" ht="19.2" customHeight="1">
      <c r="A154" s="939"/>
      <c r="B154" s="679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683"/>
      <c r="S154" s="941"/>
      <c r="T154" s="258"/>
      <c r="U154" s="63"/>
      <c r="V154" s="693"/>
      <c r="W154" s="691">
        <f t="shared" si="103"/>
        <v>0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0</v>
      </c>
      <c r="AG154" s="125" t="e">
        <f t="shared" si="62"/>
        <v>#DIV/0!</v>
      </c>
      <c r="AH154" s="929"/>
    </row>
    <row r="155" spans="1:34" s="215" customFormat="1" ht="19.2" customHeight="1">
      <c r="A155" s="939"/>
      <c r="B155" s="67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683"/>
      <c r="S155" s="941"/>
      <c r="T155" s="258"/>
      <c r="U155" s="63"/>
      <c r="V155" s="693"/>
      <c r="W155" s="691">
        <f t="shared" si="103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83"/>
      <c r="S156" s="941"/>
      <c r="T156" s="258"/>
      <c r="U156" s="63"/>
      <c r="V156" s="693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693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693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89"/>
      <c r="N159" s="179"/>
      <c r="O159" s="221"/>
      <c r="P159" s="260"/>
      <c r="Q159" s="74"/>
      <c r="R159" s="129"/>
      <c r="S159" s="941"/>
      <c r="T159" s="258"/>
      <c r="U159" s="63"/>
      <c r="V159" s="693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1176</v>
      </c>
      <c r="D160" s="937" t="s">
        <v>1142</v>
      </c>
      <c r="E160" s="938"/>
      <c r="F160" s="274"/>
      <c r="G160" s="199"/>
      <c r="H160" s="198"/>
      <c r="I160" s="72"/>
      <c r="J160" s="266">
        <v>11.166666666666666</v>
      </c>
      <c r="K160" s="266">
        <v>1806.6666666666667</v>
      </c>
      <c r="L160" s="267">
        <v>227.53968253968253</v>
      </c>
      <c r="M160" s="266">
        <f t="shared" ref="M160:O160" si="104">AVERAGE(M148:M159)</f>
        <v>11.166666666666666</v>
      </c>
      <c r="N160" s="266">
        <f t="shared" si="104"/>
        <v>1491.9428337428369</v>
      </c>
      <c r="O160" s="267">
        <f t="shared" si="104"/>
        <v>186.1746012246017</v>
      </c>
      <c r="P160" s="65">
        <f t="shared" ref="P160:P164" si="105">M160-J160</f>
        <v>0</v>
      </c>
      <c r="Q160" s="74">
        <f t="shared" ref="Q160:Q164" si="106">O160-L160</f>
        <v>-41.365081315080829</v>
      </c>
      <c r="R160" s="268">
        <f>O160/L160</f>
        <v>0.81820717664108178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1</v>
      </c>
      <c r="AE160" s="79">
        <f>SUM(AE148:AE159)</f>
        <v>1</v>
      </c>
      <c r="AF160" s="65">
        <f t="shared" si="61"/>
        <v>-314.72383292382983</v>
      </c>
      <c r="AG160" s="129">
        <f t="shared" si="62"/>
        <v>0.82579861646282482</v>
      </c>
      <c r="AH160" s="929"/>
    </row>
    <row r="161" spans="1:36" ht="19.2" customHeight="1">
      <c r="A161" s="926" t="s">
        <v>1177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3719.76</v>
      </c>
      <c r="H161" s="84">
        <f t="shared" ref="H161:H170" si="107">F161*G161</f>
        <v>112076.3688</v>
      </c>
      <c r="I161" s="67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1193.5058823529412</v>
      </c>
      <c r="O161" s="86">
        <f t="shared" ref="O161:O164" si="109">N161/M161</f>
        <v>66.305882352941182</v>
      </c>
      <c r="P161" s="54">
        <f t="shared" si="105"/>
        <v>0</v>
      </c>
      <c r="Q161" s="88">
        <f t="shared" si="106"/>
        <v>-0.36078431372548891</v>
      </c>
      <c r="R161" s="680">
        <f t="shared" ref="R161:R164" si="110">O161/L161</f>
        <v>0.99458823529411766</v>
      </c>
      <c r="S161" s="927">
        <f>R173</f>
        <v>0.93374563726360771</v>
      </c>
      <c r="T161" s="89">
        <v>0.16666666666666666</v>
      </c>
      <c r="U161" s="89">
        <v>0.29652777777777778</v>
      </c>
      <c r="V161" s="679">
        <v>5</v>
      </c>
      <c r="W161" s="90">
        <f t="shared" ref="W161:W172" si="111">(U161-T161)*24*60</f>
        <v>187.00000000000003</v>
      </c>
      <c r="X161" s="96"/>
      <c r="Y161" s="96"/>
      <c r="Z161" s="54"/>
      <c r="AA161" s="54"/>
      <c r="AB161" s="928"/>
      <c r="AC161" s="928"/>
      <c r="AD161" s="679">
        <v>1</v>
      </c>
      <c r="AE161" s="679"/>
      <c r="AF161" s="54">
        <f t="shared" si="61"/>
        <v>-6.4941176470588289</v>
      </c>
      <c r="AG161" s="680">
        <f t="shared" si="62"/>
        <v>0.99458823529411766</v>
      </c>
      <c r="AH161" s="927">
        <f>AG173</f>
        <v>0.94086070294080226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3149</v>
      </c>
      <c r="H162" s="84">
        <f t="shared" si="107"/>
        <v>107790.26999999999</v>
      </c>
      <c r="I162" s="67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2196.9767441860463</v>
      </c>
      <c r="O162" s="86">
        <f t="shared" si="109"/>
        <v>168.99821109123434</v>
      </c>
      <c r="P162" s="54">
        <f t="shared" si="105"/>
        <v>0</v>
      </c>
      <c r="Q162" s="88">
        <f t="shared" si="106"/>
        <v>-4.0787119856887273</v>
      </c>
      <c r="R162" s="680">
        <f t="shared" si="110"/>
        <v>0.97643410852713175</v>
      </c>
      <c r="S162" s="927"/>
      <c r="T162" s="89">
        <v>0.31180555555555556</v>
      </c>
      <c r="U162" s="89">
        <v>0.37152777777777779</v>
      </c>
      <c r="V162" s="679">
        <v>21</v>
      </c>
      <c r="W162" s="90">
        <f t="shared" si="111"/>
        <v>86.000000000000014</v>
      </c>
      <c r="X162" s="96">
        <v>0.30208333333333331</v>
      </c>
      <c r="Y162" s="96">
        <v>0.31111111111111112</v>
      </c>
      <c r="Z162" s="54"/>
      <c r="AA162" s="54"/>
      <c r="AB162" s="928"/>
      <c r="AC162" s="928"/>
      <c r="AD162" s="679"/>
      <c r="AE162" s="679"/>
      <c r="AF162" s="54">
        <f t="shared" si="61"/>
        <v>-53.02325581395371</v>
      </c>
      <c r="AG162" s="680">
        <f t="shared" si="62"/>
        <v>0.97643410852713164</v>
      </c>
      <c r="AH162" s="927"/>
    </row>
    <row r="163" spans="1:36" ht="19.2" customHeight="1">
      <c r="A163" s="92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7244</v>
      </c>
      <c r="H163" s="84">
        <f t="shared" si="107"/>
        <v>263754.03999999998</v>
      </c>
      <c r="I163" s="67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2414.666666666667</v>
      </c>
      <c r="O163" s="86">
        <f t="shared" si="109"/>
        <v>241.4666666666667</v>
      </c>
      <c r="P163" s="54">
        <f t="shared" si="105"/>
        <v>0</v>
      </c>
      <c r="Q163" s="88">
        <f t="shared" si="106"/>
        <v>-35.43333333333328</v>
      </c>
      <c r="R163" s="680">
        <f t="shared" si="110"/>
        <v>0.87203563259901307</v>
      </c>
      <c r="S163" s="927"/>
      <c r="T163" s="89">
        <v>0.37638888888888888</v>
      </c>
      <c r="U163" s="89">
        <v>0.50138888888888888</v>
      </c>
      <c r="V163" s="679">
        <v>7</v>
      </c>
      <c r="W163" s="90">
        <f t="shared" si="111"/>
        <v>180</v>
      </c>
      <c r="X163" s="96"/>
      <c r="Y163" s="96"/>
      <c r="Z163" s="54"/>
      <c r="AA163" s="54"/>
      <c r="AB163" s="928"/>
      <c r="AC163" s="928"/>
      <c r="AD163" s="679"/>
      <c r="AE163" s="679">
        <v>1</v>
      </c>
      <c r="AF163" s="54">
        <f t="shared" si="61"/>
        <v>-354.33333333333303</v>
      </c>
      <c r="AG163" s="680">
        <f t="shared" si="62"/>
        <v>0.87203563259901296</v>
      </c>
      <c r="AH163" s="927"/>
    </row>
    <row r="164" spans="1:36" ht="19.2" customHeight="1">
      <c r="A164" s="92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1658.3</v>
      </c>
      <c r="H164" s="84">
        <f t="shared" si="107"/>
        <v>59416.888999999996</v>
      </c>
      <c r="I164" s="67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2163</v>
      </c>
      <c r="O164" s="86">
        <f t="shared" si="109"/>
        <v>196.63636363636363</v>
      </c>
      <c r="P164" s="54">
        <f t="shared" si="105"/>
        <v>0</v>
      </c>
      <c r="Q164" s="88">
        <f t="shared" si="106"/>
        <v>-7.9090909090909065</v>
      </c>
      <c r="R164" s="680">
        <f t="shared" si="110"/>
        <v>0.96133333333333337</v>
      </c>
      <c r="S164" s="927"/>
      <c r="T164" s="89">
        <v>0.54166666666666663</v>
      </c>
      <c r="U164" s="89">
        <v>0.57361111111111107</v>
      </c>
      <c r="V164" s="679">
        <v>5</v>
      </c>
      <c r="W164" s="90">
        <f t="shared" si="111"/>
        <v>46</v>
      </c>
      <c r="X164" s="96"/>
      <c r="Y164" s="96"/>
      <c r="Z164" s="54"/>
      <c r="AA164" s="54"/>
      <c r="AB164" s="928"/>
      <c r="AC164" s="928"/>
      <c r="AD164" s="679"/>
      <c r="AE164" s="679"/>
      <c r="AF164" s="54">
        <f>N164-K164</f>
        <v>-87</v>
      </c>
      <c r="AG164" s="680">
        <f>N164/K164</f>
        <v>0.96133333333333337</v>
      </c>
      <c r="AH164" s="927"/>
    </row>
    <row r="165" spans="1:36" ht="19.2" customHeight="1">
      <c r="A165" s="92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679"/>
      <c r="J165" s="87"/>
      <c r="K165" s="57"/>
      <c r="L165" s="86"/>
      <c r="M165" s="87"/>
      <c r="N165" s="57"/>
      <c r="O165" s="86"/>
      <c r="P165" s="54"/>
      <c r="Q165" s="88"/>
      <c r="R165" s="680"/>
      <c r="S165" s="927"/>
      <c r="T165" s="89"/>
      <c r="U165" s="89"/>
      <c r="V165" s="679"/>
      <c r="W165" s="90">
        <f t="shared" si="111"/>
        <v>0</v>
      </c>
      <c r="X165" s="96"/>
      <c r="Y165" s="96"/>
      <c r="Z165" s="54"/>
      <c r="AA165" s="54"/>
      <c r="AB165" s="928"/>
      <c r="AC165" s="928"/>
      <c r="AD165" s="679"/>
      <c r="AE165" s="679"/>
      <c r="AF165" s="54">
        <f>N165-K165</f>
        <v>0</v>
      </c>
      <c r="AG165" s="680" t="e">
        <f>N165/K165</f>
        <v>#DIV/0!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679"/>
      <c r="J166" s="87"/>
      <c r="K166" s="57"/>
      <c r="L166" s="86"/>
      <c r="M166" s="87"/>
      <c r="N166" s="57"/>
      <c r="O166" s="86"/>
      <c r="P166" s="54"/>
      <c r="Q166" s="88"/>
      <c r="R166" s="680"/>
      <c r="S166" s="927"/>
      <c r="T166" s="89"/>
      <c r="U166" s="89"/>
      <c r="V166" s="679"/>
      <c r="W166" s="90">
        <f t="shared" si="111"/>
        <v>0</v>
      </c>
      <c r="X166" s="96"/>
      <c r="Y166" s="96"/>
      <c r="Z166" s="54"/>
      <c r="AA166" s="54"/>
      <c r="AB166" s="928"/>
      <c r="AC166" s="928"/>
      <c r="AD166" s="679"/>
      <c r="AE166" s="679"/>
      <c r="AF166" s="54">
        <f>N166-K166</f>
        <v>0</v>
      </c>
      <c r="AG166" s="68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79"/>
      <c r="J167" s="87"/>
      <c r="K167" s="57"/>
      <c r="L167" s="86"/>
      <c r="M167" s="87"/>
      <c r="N167" s="57"/>
      <c r="O167" s="86"/>
      <c r="P167" s="54"/>
      <c r="Q167" s="88"/>
      <c r="R167" s="680"/>
      <c r="S167" s="927"/>
      <c r="T167" s="89"/>
      <c r="U167" s="89"/>
      <c r="V167" s="679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679"/>
      <c r="AE167" s="679"/>
      <c r="AF167" s="54">
        <f t="shared" si="61"/>
        <v>0</v>
      </c>
      <c r="AG167" s="68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79"/>
      <c r="J168" s="87"/>
      <c r="K168" s="57"/>
      <c r="L168" s="86"/>
      <c r="M168" s="87"/>
      <c r="N168" s="57"/>
      <c r="O168" s="86"/>
      <c r="P168" s="54"/>
      <c r="Q168" s="88"/>
      <c r="R168" s="680"/>
      <c r="S168" s="927"/>
      <c r="T168" s="89"/>
      <c r="U168" s="89"/>
      <c r="V168" s="679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679"/>
      <c r="AE168" s="679"/>
      <c r="AF168" s="54">
        <f t="shared" si="61"/>
        <v>0</v>
      </c>
      <c r="AG168" s="68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79"/>
      <c r="J169" s="87"/>
      <c r="K169" s="57"/>
      <c r="L169" s="86"/>
      <c r="M169" s="87"/>
      <c r="N169" s="57"/>
      <c r="O169" s="86"/>
      <c r="P169" s="54"/>
      <c r="Q169" s="88"/>
      <c r="R169" s="680"/>
      <c r="S169" s="927"/>
      <c r="T169" s="89"/>
      <c r="U169" s="89"/>
      <c r="V169" s="679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679"/>
      <c r="AE169" s="679"/>
      <c r="AF169" s="54">
        <f t="shared" si="61"/>
        <v>0</v>
      </c>
      <c r="AG169" s="68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79"/>
      <c r="J170" s="87"/>
      <c r="K170" s="57"/>
      <c r="L170" s="86"/>
      <c r="M170" s="87"/>
      <c r="N170" s="57"/>
      <c r="O170" s="86"/>
      <c r="P170" s="54"/>
      <c r="Q170" s="88"/>
      <c r="R170" s="680"/>
      <c r="S170" s="927"/>
      <c r="T170" s="89"/>
      <c r="U170" s="89"/>
      <c r="V170" s="679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679"/>
      <c r="AE170" s="679"/>
      <c r="AF170" s="54">
        <f t="shared" si="61"/>
        <v>0</v>
      </c>
      <c r="AG170" s="68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79"/>
      <c r="J171" s="87"/>
      <c r="K171" s="57"/>
      <c r="L171" s="86"/>
      <c r="M171" s="87"/>
      <c r="N171" s="57"/>
      <c r="O171" s="86"/>
      <c r="P171" s="54"/>
      <c r="Q171" s="88"/>
      <c r="R171" s="680"/>
      <c r="S171" s="927"/>
      <c r="T171" s="89"/>
      <c r="U171" s="89"/>
      <c r="V171" s="679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679"/>
      <c r="AE171" s="679"/>
      <c r="AF171" s="54"/>
      <c r="AG171" s="68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79"/>
      <c r="J172" s="87"/>
      <c r="K172" s="57"/>
      <c r="L172" s="86"/>
      <c r="M172" s="87"/>
      <c r="N172" s="57"/>
      <c r="O172" s="86"/>
      <c r="P172" s="54"/>
      <c r="Q172" s="88"/>
      <c r="R172" s="680"/>
      <c r="S172" s="927"/>
      <c r="T172" s="89"/>
      <c r="U172" s="89"/>
      <c r="V172" s="679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679"/>
      <c r="AE172" s="679"/>
      <c r="AF172" s="54"/>
      <c r="AG172" s="680"/>
      <c r="AH172" s="927"/>
    </row>
    <row r="173" spans="1:36" ht="19.2" customHeight="1">
      <c r="A173" s="926"/>
      <c r="B173" s="121">
        <v>0</v>
      </c>
      <c r="C173" s="100" t="s">
        <v>1167</v>
      </c>
      <c r="D173" s="924" t="s">
        <v>1142</v>
      </c>
      <c r="E173" s="924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1992.0373233014136</v>
      </c>
      <c r="O173" s="104">
        <f t="shared" si="112"/>
        <v>168.35178093680145</v>
      </c>
      <c r="P173" s="54">
        <f>M173-J173</f>
        <v>0</v>
      </c>
      <c r="Q173" s="88">
        <f>O173-L173</f>
        <v>-11.945480135459604</v>
      </c>
      <c r="R173" s="105">
        <f>O173/L173</f>
        <v>0.93374563726360771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1</v>
      </c>
      <c r="AF173" s="54">
        <f t="shared" si="61"/>
        <v>-125.21267669858639</v>
      </c>
      <c r="AG173" s="680">
        <f t="shared" si="62"/>
        <v>0.94086070294080226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1168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1169</v>
      </c>
    </row>
    <row r="186" spans="23:36">
      <c r="W186" s="33"/>
      <c r="AJ186" s="272" t="s">
        <v>1170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I29" sqref="AI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1301</v>
      </c>
      <c r="E3" s="860"/>
      <c r="F3" s="849" t="s">
        <v>2</v>
      </c>
      <c r="G3" s="810"/>
      <c r="H3" s="861">
        <v>229655.68000000002</v>
      </c>
      <c r="I3" s="862"/>
      <c r="J3" s="849" t="s">
        <v>3</v>
      </c>
      <c r="K3" s="810"/>
      <c r="L3" s="854">
        <v>7501955.2235930823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361.68705838978627</v>
      </c>
      <c r="G6" s="851"/>
      <c r="H6" s="829">
        <f>AVERAGE(D13:P13,Q13)</f>
        <v>146.45915901325083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5</v>
      </c>
      <c r="Q6" s="818">
        <v>3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334.13408422852507</v>
      </c>
      <c r="G7" s="822"/>
      <c r="H7" s="823">
        <f>AVERAGE(D14:P14,Q14)</f>
        <v>130.15176467595239</v>
      </c>
      <c r="I7" s="824"/>
      <c r="J7" s="823">
        <f>AVERAGE(D31:E31,G31:H31)</f>
        <v>704.42490077015987</v>
      </c>
      <c r="K7" s="824"/>
      <c r="L7" s="825">
        <f>AVERAGE(K31:M31)</f>
        <v>792.33048675168459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0.8973396669078274</v>
      </c>
      <c r="G8" s="828"/>
      <c r="H8" s="827">
        <f>AVERAGE(D15:O15,P15:Q15)</f>
        <v>0.88722795885240191</v>
      </c>
      <c r="I8" s="828"/>
      <c r="J8" s="827">
        <f>AVERAGE(D32:E32,G32:H32)</f>
        <v>0.94545998965628453</v>
      </c>
      <c r="K8" s="828"/>
      <c r="L8" s="827">
        <f>AVERAGE(K32:M32)</f>
        <v>0.8803672075018717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141.53088235294118</v>
      </c>
      <c r="E13" s="19">
        <v>121.62194702442382</v>
      </c>
      <c r="F13" s="19">
        <v>166.27054514604271</v>
      </c>
      <c r="G13" s="19">
        <v>314.46258503401361</v>
      </c>
      <c r="H13" s="19">
        <v>228.57142857142858</v>
      </c>
      <c r="I13" s="19">
        <v>85.760190918472645</v>
      </c>
      <c r="J13" s="19">
        <v>102.32352941176471</v>
      </c>
      <c r="K13" s="19">
        <v>78.494395711500971</v>
      </c>
      <c r="L13" s="19">
        <v>83.231829573934846</v>
      </c>
      <c r="M13" s="19">
        <v>82.297990346235963</v>
      </c>
      <c r="N13" s="19">
        <v>88.025958482808335</v>
      </c>
      <c r="O13" s="19">
        <v>227.53968253968253</v>
      </c>
      <c r="P13" s="19">
        <v>180.29726107226105</v>
      </c>
      <c r="Q13" s="21">
        <v>150</v>
      </c>
    </row>
    <row r="14" spans="2:17" ht="39.9" customHeight="1">
      <c r="B14" s="802"/>
      <c r="C14" s="14" t="s">
        <v>133</v>
      </c>
      <c r="D14" s="19">
        <v>132.36544933606467</v>
      </c>
      <c r="E14" s="19">
        <v>100.16337210531471</v>
      </c>
      <c r="F14" s="19">
        <v>143.29452207018298</v>
      </c>
      <c r="G14" s="19">
        <v>282.28998362592074</v>
      </c>
      <c r="H14" s="19">
        <v>215.19323810648666</v>
      </c>
      <c r="I14" s="19">
        <v>75.469133955243706</v>
      </c>
      <c r="J14" s="19">
        <v>91.113134924912671</v>
      </c>
      <c r="K14" s="19">
        <v>67.825318664091242</v>
      </c>
      <c r="L14" s="19">
        <v>75.804249423894504</v>
      </c>
      <c r="M14" s="19">
        <v>73.228682828712365</v>
      </c>
      <c r="N14" s="19">
        <v>76.701774760821493</v>
      </c>
      <c r="O14" s="19">
        <v>183.23799444020077</v>
      </c>
      <c r="P14" s="19">
        <v>166.54719188082765</v>
      </c>
      <c r="Q14" s="9">
        <v>138.89065934065928</v>
      </c>
    </row>
    <row r="15" spans="2:17" ht="39.9" customHeight="1">
      <c r="B15" s="803"/>
      <c r="C15" s="290" t="s">
        <v>134</v>
      </c>
      <c r="D15" s="10">
        <f t="shared" ref="D15:Q15" si="0">D14/D13</f>
        <v>0.93524075548387875</v>
      </c>
      <c r="E15" s="10">
        <f t="shared" si="0"/>
        <v>0.82356330050529569</v>
      </c>
      <c r="F15" s="10">
        <f t="shared" si="0"/>
        <v>0.86181543426300267</v>
      </c>
      <c r="G15" s="10">
        <f t="shared" si="0"/>
        <v>0.89769020882209893</v>
      </c>
      <c r="H15" s="10">
        <f t="shared" si="0"/>
        <v>0.94147041671587905</v>
      </c>
      <c r="I15" s="10">
        <f t="shared" si="0"/>
        <v>0.8800019350118744</v>
      </c>
      <c r="J15" s="10">
        <f t="shared" si="0"/>
        <v>0.89044167503507632</v>
      </c>
      <c r="K15" s="10">
        <f t="shared" si="0"/>
        <v>0.86407848674161458</v>
      </c>
      <c r="L15" s="10">
        <f t="shared" si="0"/>
        <v>0.91076034026811314</v>
      </c>
      <c r="M15" s="10">
        <f t="shared" si="0"/>
        <v>0.88979916180980723</v>
      </c>
      <c r="N15" s="10">
        <f t="shared" si="0"/>
        <v>0.87135404240785996</v>
      </c>
      <c r="O15" s="10">
        <f t="shared" si="0"/>
        <v>0.80530126611319486</v>
      </c>
      <c r="P15" s="292">
        <f t="shared" si="0"/>
        <v>0.92373667181820063</v>
      </c>
      <c r="Q15" s="11">
        <f t="shared" si="0"/>
        <v>0.92593772893772852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0.40972222222222227</v>
      </c>
    </row>
    <row r="17" spans="2:23" ht="22.8" customHeight="1">
      <c r="B17" s="805"/>
      <c r="C17" s="290" t="s">
        <v>36</v>
      </c>
      <c r="D17" s="12">
        <v>0.64305555555555549</v>
      </c>
      <c r="E17" s="12">
        <v>0.54374999999999996</v>
      </c>
      <c r="F17" s="12">
        <v>0.55694444444444446</v>
      </c>
      <c r="G17" s="12">
        <v>0.64166666666666661</v>
      </c>
      <c r="H17" s="12">
        <v>0.63888888888888884</v>
      </c>
      <c r="I17" s="12">
        <v>0.65625</v>
      </c>
      <c r="J17" s="12">
        <v>0.7</v>
      </c>
      <c r="K17" s="12">
        <v>0.67708333333333326</v>
      </c>
      <c r="L17" s="12">
        <v>0.89374999999999993</v>
      </c>
      <c r="M17" s="12">
        <v>0.92152777777777772</v>
      </c>
      <c r="N17" s="12">
        <v>0.9375</v>
      </c>
      <c r="O17" s="22">
        <v>0.80208333333333326</v>
      </c>
      <c r="P17" s="12">
        <v>0.55694444444444435</v>
      </c>
      <c r="Q17" s="293">
        <v>0.55555555555555558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 t="s">
        <v>15</v>
      </c>
      <c r="E20" s="295">
        <v>1</v>
      </c>
      <c r="F20" s="295">
        <v>1</v>
      </c>
      <c r="G20" s="295">
        <v>1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>
        <v>1</v>
      </c>
      <c r="K21" s="295" t="s">
        <v>15</v>
      </c>
      <c r="L21" s="295" t="s">
        <v>15</v>
      </c>
      <c r="M21" s="295" t="s">
        <v>15</v>
      </c>
      <c r="N21" s="295">
        <v>1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18.5</v>
      </c>
      <c r="E22" s="297">
        <v>15.833333333333334</v>
      </c>
      <c r="F22" s="297">
        <v>13.714285714285714</v>
      </c>
      <c r="G22" s="297">
        <v>6</v>
      </c>
      <c r="H22" s="297">
        <v>6.6</v>
      </c>
      <c r="I22" s="297">
        <v>17.5</v>
      </c>
      <c r="J22" s="297">
        <v>17.833333333333332</v>
      </c>
      <c r="K22" s="297">
        <v>18.833333333333332</v>
      </c>
      <c r="L22" s="297">
        <v>17.142857142857142</v>
      </c>
      <c r="M22" s="297">
        <v>18.444444444444443</v>
      </c>
      <c r="N22" s="297">
        <v>17.333333333333332</v>
      </c>
      <c r="O22" s="297">
        <v>11</v>
      </c>
      <c r="P22" s="297">
        <v>13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69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69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165.56201465201468</v>
      </c>
      <c r="E31" s="8">
        <v>816.41145833333496</v>
      </c>
      <c r="F31" s="8">
        <v>0</v>
      </c>
      <c r="G31" s="8">
        <v>922.73511091039347</v>
      </c>
      <c r="H31" s="306">
        <v>912.99101918489634</v>
      </c>
      <c r="I31" s="305">
        <v>0</v>
      </c>
      <c r="J31" s="8">
        <v>0</v>
      </c>
      <c r="K31" s="8">
        <v>613.76638176638073</v>
      </c>
      <c r="L31" s="8">
        <v>890.80661837263256</v>
      </c>
      <c r="M31" s="306">
        <v>872.41846011604036</v>
      </c>
      <c r="N31" s="289"/>
      <c r="O31" s="289"/>
      <c r="P31" s="289"/>
      <c r="Q31" s="289"/>
    </row>
    <row r="32" spans="2:23" ht="39.9" customHeight="1">
      <c r="B32" s="803"/>
      <c r="C32" s="697" t="s">
        <v>134</v>
      </c>
      <c r="D32" s="307">
        <f t="shared" ref="D32:M32" si="1">D31/D30</f>
        <v>0.75255461205461216</v>
      </c>
      <c r="E32" s="10">
        <f t="shared" si="1"/>
        <v>0.98958964646464842</v>
      </c>
      <c r="F32" s="10">
        <f t="shared" si="1"/>
        <v>0</v>
      </c>
      <c r="G32" s="10">
        <f t="shared" si="1"/>
        <v>1.0252612343448817</v>
      </c>
      <c r="H32" s="10">
        <f t="shared" si="1"/>
        <v>1.0144344657609958</v>
      </c>
      <c r="I32" s="305">
        <f t="shared" si="1"/>
        <v>0</v>
      </c>
      <c r="J32" s="10">
        <f t="shared" si="1"/>
        <v>0</v>
      </c>
      <c r="K32" s="10">
        <f t="shared" si="1"/>
        <v>0.6819626464070897</v>
      </c>
      <c r="L32" s="10">
        <f t="shared" si="1"/>
        <v>0.98978513152514724</v>
      </c>
      <c r="M32" s="11">
        <f t="shared" si="1"/>
        <v>0.96935384457337814</v>
      </c>
      <c r="N32" s="289"/>
      <c r="O32" s="289"/>
      <c r="P32" s="289"/>
      <c r="Q32" s="289"/>
    </row>
    <row r="33" spans="2:17" ht="25.8" customHeight="1">
      <c r="B33" s="804" t="s">
        <v>135</v>
      </c>
      <c r="C33" s="697" t="s">
        <v>136</v>
      </c>
      <c r="D33" s="308">
        <v>0.17013888888888887</v>
      </c>
      <c r="E33" s="12">
        <v>0.18055555555555555</v>
      </c>
      <c r="F33" s="12">
        <v>0</v>
      </c>
      <c r="G33" s="12">
        <v>2926.6666666666511</v>
      </c>
      <c r="H33" s="293">
        <v>0.17708333333333334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289"/>
      <c r="O33" s="289"/>
      <c r="P33" s="289"/>
      <c r="Q33" s="289"/>
    </row>
    <row r="34" spans="2:17" ht="25.8" customHeight="1">
      <c r="B34" s="805"/>
      <c r="C34" s="697" t="s">
        <v>36</v>
      </c>
      <c r="D34" s="308">
        <v>0.36458333333333331</v>
      </c>
      <c r="E34" s="12">
        <v>0.37916666666666665</v>
      </c>
      <c r="F34" s="12">
        <v>0</v>
      </c>
      <c r="G34" s="12">
        <v>1050.9090909090869</v>
      </c>
      <c r="H34" s="293">
        <v>0.48819444444444443</v>
      </c>
      <c r="I34" s="23">
        <v>0</v>
      </c>
      <c r="J34" s="12">
        <v>0</v>
      </c>
      <c r="K34" s="12">
        <v>0.80208333333333337</v>
      </c>
      <c r="L34" s="12">
        <v>46248.013888888891</v>
      </c>
      <c r="M34" s="13">
        <v>46248.013888888891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A5" sqref="A5:A1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1178</v>
      </c>
      <c r="B1" s="347"/>
      <c r="C1" s="348"/>
      <c r="D1" s="349" t="s">
        <v>192</v>
      </c>
      <c r="E1" s="350">
        <f>SUM(G5:G124)</f>
        <v>73391</v>
      </c>
      <c r="F1" s="351" t="s">
        <v>3</v>
      </c>
      <c r="G1" s="352">
        <f>SUM(H5:H124)</f>
        <v>1367830.8944155842</v>
      </c>
      <c r="H1" s="353" t="s">
        <v>891</v>
      </c>
      <c r="I1" s="354">
        <f>+J16+J64+J24+J38+J51+J81+J100+J91+J57+J124+J111</f>
        <v>43.473809523809521</v>
      </c>
      <c r="J1" s="863" t="s">
        <v>821</v>
      </c>
      <c r="K1" s="864"/>
      <c r="L1" s="865"/>
      <c r="M1" s="863" t="s">
        <v>822</v>
      </c>
      <c r="N1" s="864"/>
      <c r="O1" s="864"/>
      <c r="P1" s="864"/>
      <c r="Q1" s="864"/>
      <c r="R1" s="865"/>
    </row>
    <row r="2" spans="1:18" ht="26.25" customHeight="1" thickBot="1">
      <c r="A2" s="869" t="s">
        <v>1302</v>
      </c>
      <c r="B2" s="870"/>
      <c r="C2" s="356"/>
      <c r="D2" s="702" t="s">
        <v>201</v>
      </c>
      <c r="E2" s="358">
        <f>AVERAGE(L16,L24,L38,L51,L100,L111,L91)</f>
        <v>525.08742649300439</v>
      </c>
      <c r="F2" s="359" t="s">
        <v>40</v>
      </c>
      <c r="G2" s="360">
        <f>G1/E1</f>
        <v>18.637583551328966</v>
      </c>
      <c r="H2" s="361" t="s">
        <v>1303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202</v>
      </c>
      <c r="B3" s="873" t="s">
        <v>827</v>
      </c>
      <c r="C3" s="704"/>
      <c r="D3" s="874" t="s">
        <v>203</v>
      </c>
      <c r="E3" s="874"/>
      <c r="F3" s="875" t="s">
        <v>43</v>
      </c>
      <c r="G3" s="876" t="s">
        <v>829</v>
      </c>
      <c r="H3" s="877" t="s">
        <v>831</v>
      </c>
      <c r="I3" s="878" t="s">
        <v>204</v>
      </c>
      <c r="J3" s="880" t="s">
        <v>206</v>
      </c>
      <c r="K3" s="888" t="s">
        <v>205</v>
      </c>
      <c r="L3" s="890" t="s">
        <v>201</v>
      </c>
      <c r="M3" s="881" t="s">
        <v>48</v>
      </c>
      <c r="N3" s="881"/>
      <c r="O3" s="880" t="s">
        <v>273</v>
      </c>
      <c r="P3" s="883" t="s">
        <v>209</v>
      </c>
      <c r="Q3" s="880" t="s">
        <v>836</v>
      </c>
      <c r="R3" s="880"/>
    </row>
    <row r="4" spans="1:18" ht="15.75" customHeight="1">
      <c r="A4" s="872"/>
      <c r="B4" s="873"/>
      <c r="C4" s="704"/>
      <c r="D4" s="874"/>
      <c r="E4" s="874"/>
      <c r="F4" s="875"/>
      <c r="G4" s="876"/>
      <c r="H4" s="877"/>
      <c r="I4" s="879"/>
      <c r="J4" s="882"/>
      <c r="K4" s="889"/>
      <c r="L4" s="891"/>
      <c r="M4" s="701" t="s">
        <v>50</v>
      </c>
      <c r="N4" s="701" t="s">
        <v>51</v>
      </c>
      <c r="O4" s="882"/>
      <c r="P4" s="884"/>
      <c r="Q4" s="365" t="s">
        <v>214</v>
      </c>
      <c r="R4" s="365" t="s">
        <v>277</v>
      </c>
    </row>
    <row r="5" spans="1:18">
      <c r="A5" s="892" t="s">
        <v>839</v>
      </c>
      <c r="B5" s="366" t="s">
        <v>368</v>
      </c>
      <c r="C5" s="366"/>
      <c r="D5" s="367" t="s">
        <v>279</v>
      </c>
      <c r="E5" s="368"/>
      <c r="F5" s="369">
        <v>25.64</v>
      </c>
      <c r="G5" s="704">
        <v>681</v>
      </c>
      <c r="H5" s="370">
        <f>F5*G5</f>
        <v>17460.84</v>
      </c>
      <c r="I5" s="706"/>
      <c r="J5" s="372">
        <v>10</v>
      </c>
      <c r="K5" s="373">
        <f t="shared" ref="K5:K8" si="0">G5/P5*60</f>
        <v>1362.0000000000011</v>
      </c>
      <c r="L5" s="374">
        <f t="shared" ref="L5:L8" si="1">K5/J5</f>
        <v>136.2000000000001</v>
      </c>
      <c r="M5" s="375">
        <v>0.40972222222222227</v>
      </c>
      <c r="N5" s="375">
        <v>0.43055555555555558</v>
      </c>
      <c r="O5" s="365">
        <v>5</v>
      </c>
      <c r="P5" s="708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704">
        <v>2077</v>
      </c>
      <c r="H6" s="370">
        <f t="shared" ref="H6:H15" si="3">F6*G6</f>
        <v>61998.450000000004</v>
      </c>
      <c r="I6" s="706"/>
      <c r="J6" s="372">
        <v>13</v>
      </c>
      <c r="K6" s="373">
        <f t="shared" si="0"/>
        <v>1780.2857142857126</v>
      </c>
      <c r="L6" s="374">
        <f t="shared" si="1"/>
        <v>136.94505494505481</v>
      </c>
      <c r="M6" s="375">
        <v>0.43402777777777773</v>
      </c>
      <c r="N6" s="375">
        <v>0.4826388888888889</v>
      </c>
      <c r="O6" s="365">
        <v>5</v>
      </c>
      <c r="P6" s="708">
        <f t="shared" si="2"/>
        <v>70.000000000000071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704">
        <v>1832</v>
      </c>
      <c r="H7" s="370">
        <f t="shared" si="3"/>
        <v>54080.639999999999</v>
      </c>
      <c r="I7" s="706"/>
      <c r="J7" s="372">
        <v>13</v>
      </c>
      <c r="K7" s="373">
        <f t="shared" si="0"/>
        <v>1831.9999999999991</v>
      </c>
      <c r="L7" s="374">
        <f t="shared" si="1"/>
        <v>140.92307692307685</v>
      </c>
      <c r="M7" s="375">
        <v>0.4861111111111111</v>
      </c>
      <c r="N7" s="375">
        <v>0.52777777777777779</v>
      </c>
      <c r="O7" s="365">
        <v>5</v>
      </c>
      <c r="P7" s="708">
        <f t="shared" si="2"/>
        <v>60.000000000000028</v>
      </c>
      <c r="Q7" s="377"/>
      <c r="R7" s="377"/>
    </row>
    <row r="8" spans="1:18">
      <c r="A8" s="892"/>
      <c r="B8" s="366" t="s">
        <v>368</v>
      </c>
      <c r="C8" s="366"/>
      <c r="D8" s="367" t="s">
        <v>282</v>
      </c>
      <c r="E8" s="368"/>
      <c r="F8" s="369">
        <v>30</v>
      </c>
      <c r="G8" s="704">
        <v>1073</v>
      </c>
      <c r="H8" s="370">
        <f t="shared" si="3"/>
        <v>32190</v>
      </c>
      <c r="I8" s="706"/>
      <c r="J8" s="372">
        <v>13</v>
      </c>
      <c r="K8" s="373">
        <f t="shared" si="0"/>
        <v>1839.4285714285695</v>
      </c>
      <c r="L8" s="374">
        <f t="shared" si="1"/>
        <v>141.49450549450535</v>
      </c>
      <c r="M8" s="375">
        <v>0.53125</v>
      </c>
      <c r="N8" s="375">
        <v>0.55555555555555558</v>
      </c>
      <c r="O8" s="365">
        <v>5</v>
      </c>
      <c r="P8" s="708">
        <f t="shared" si="2"/>
        <v>35.000000000000036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06"/>
      <c r="J9" s="372"/>
      <c r="K9" s="373"/>
      <c r="L9" s="374"/>
      <c r="M9" s="375"/>
      <c r="N9" s="375"/>
      <c r="O9" s="365"/>
      <c r="P9" s="708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06"/>
      <c r="J10" s="372"/>
      <c r="K10" s="373"/>
      <c r="L10" s="374"/>
      <c r="M10" s="375"/>
      <c r="N10" s="375"/>
      <c r="O10" s="365"/>
      <c r="P10" s="708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06"/>
      <c r="J11" s="372"/>
      <c r="K11" s="373"/>
      <c r="L11" s="374"/>
      <c r="M11" s="375"/>
      <c r="N11" s="375"/>
      <c r="O11" s="365"/>
      <c r="P11" s="708"/>
      <c r="Q11" s="377"/>
      <c r="R11" s="377"/>
    </row>
    <row r="12" spans="1:18">
      <c r="A12" s="893"/>
      <c r="B12" s="366">
        <v>0</v>
      </c>
      <c r="C12" s="705"/>
      <c r="D12" s="367"/>
      <c r="E12" s="368"/>
      <c r="F12" s="369" t="s">
        <v>106</v>
      </c>
      <c r="G12" s="703"/>
      <c r="H12" s="370">
        <f t="shared" si="3"/>
        <v>0</v>
      </c>
      <c r="I12" s="706"/>
      <c r="J12" s="372"/>
      <c r="K12" s="373"/>
      <c r="L12" s="374"/>
      <c r="M12" s="375"/>
      <c r="N12" s="375"/>
      <c r="O12" s="365"/>
      <c r="P12" s="708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06"/>
      <c r="J13" s="372"/>
      <c r="K13" s="373"/>
      <c r="L13" s="374"/>
      <c r="M13" s="375"/>
      <c r="N13" s="375"/>
      <c r="O13" s="365"/>
      <c r="P13" s="708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06"/>
      <c r="J14" s="372"/>
      <c r="K14" s="373"/>
      <c r="L14" s="374"/>
      <c r="M14" s="375"/>
      <c r="N14" s="375"/>
      <c r="O14" s="365"/>
      <c r="P14" s="708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06"/>
      <c r="J15" s="372"/>
      <c r="K15" s="373"/>
      <c r="L15" s="374"/>
      <c r="M15" s="375"/>
      <c r="N15" s="375"/>
      <c r="O15" s="365"/>
      <c r="P15" s="708"/>
      <c r="Q15" s="365"/>
      <c r="R15" s="365"/>
    </row>
    <row r="16" spans="1:18" ht="15.75" customHeight="1">
      <c r="A16" s="894"/>
      <c r="B16" s="366">
        <v>0</v>
      </c>
      <c r="C16" s="383" t="s">
        <v>841</v>
      </c>
      <c r="D16" s="895" t="s">
        <v>221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1703.4285714285706</v>
      </c>
      <c r="L16" s="389">
        <f>AVERAGE(L5:L15)</f>
        <v>138.89065934065928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899</v>
      </c>
      <c r="B17" s="366">
        <v>0</v>
      </c>
      <c r="C17" s="705"/>
      <c r="D17" s="367" t="s">
        <v>900</v>
      </c>
      <c r="E17" s="367"/>
      <c r="F17" s="369" t="s">
        <v>106</v>
      </c>
      <c r="G17" s="704">
        <v>1073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1839.4285714285695</v>
      </c>
      <c r="L17" s="374">
        <f>K17/J17</f>
        <v>183.94285714285695</v>
      </c>
      <c r="M17" s="375">
        <v>0.17013888888888887</v>
      </c>
      <c r="N17" s="375">
        <v>0.19444444444444445</v>
      </c>
      <c r="O17" s="365">
        <v>5</v>
      </c>
      <c r="P17" s="708">
        <f>(N17-M17)*24*60</f>
        <v>35.000000000000036</v>
      </c>
      <c r="Q17" s="365"/>
      <c r="R17" s="365"/>
    </row>
    <row r="18" spans="1:18" ht="15.75" customHeight="1">
      <c r="A18" s="896"/>
      <c r="B18" s="366">
        <v>0</v>
      </c>
      <c r="C18" s="705"/>
      <c r="D18" s="367" t="s">
        <v>287</v>
      </c>
      <c r="E18" s="367"/>
      <c r="F18" s="369" t="s">
        <v>106</v>
      </c>
      <c r="G18" s="703">
        <v>2077</v>
      </c>
      <c r="H18" s="370">
        <f t="shared" si="4"/>
        <v>0</v>
      </c>
      <c r="I18" s="706"/>
      <c r="J18" s="372">
        <v>9</v>
      </c>
      <c r="K18" s="373">
        <f t="shared" si="5"/>
        <v>1557.75</v>
      </c>
      <c r="L18" s="374">
        <f t="shared" ref="L18:L21" si="6">K18/J18</f>
        <v>173.08333333333334</v>
      </c>
      <c r="M18" s="375">
        <v>0.19791666666666666</v>
      </c>
      <c r="N18" s="375">
        <v>0.25347222222222221</v>
      </c>
      <c r="O18" s="365">
        <v>5</v>
      </c>
      <c r="P18" s="708">
        <f t="shared" ref="P18:P21" si="7">(N18-M18)*24*60</f>
        <v>80</v>
      </c>
      <c r="Q18" s="377"/>
      <c r="R18" s="377"/>
    </row>
    <row r="19" spans="1:18" ht="15.75" customHeight="1">
      <c r="A19" s="896"/>
      <c r="B19" s="366">
        <v>0</v>
      </c>
      <c r="C19" s="705"/>
      <c r="D19" s="367" t="s">
        <v>288</v>
      </c>
      <c r="E19" s="367"/>
      <c r="F19" s="369" t="s">
        <v>106</v>
      </c>
      <c r="G19" s="703">
        <v>1832</v>
      </c>
      <c r="H19" s="370">
        <f t="shared" si="4"/>
        <v>0</v>
      </c>
      <c r="I19" s="706"/>
      <c r="J19" s="372">
        <v>9</v>
      </c>
      <c r="K19" s="373">
        <f t="shared" si="5"/>
        <v>1570.2857142857163</v>
      </c>
      <c r="L19" s="374">
        <f t="shared" si="6"/>
        <v>174.47619047619071</v>
      </c>
      <c r="M19" s="375">
        <v>0.25694444444444448</v>
      </c>
      <c r="N19" s="375">
        <v>0.30555555555555552</v>
      </c>
      <c r="O19" s="365">
        <v>5</v>
      </c>
      <c r="P19" s="708">
        <f t="shared" si="7"/>
        <v>69.999999999999915</v>
      </c>
      <c r="Q19" s="377"/>
      <c r="R19" s="377"/>
    </row>
    <row r="20" spans="1:18" ht="15.75" customHeight="1">
      <c r="A20" s="897"/>
      <c r="B20" s="366" t="s">
        <v>368</v>
      </c>
      <c r="C20" s="705"/>
      <c r="D20" s="367" t="s">
        <v>845</v>
      </c>
      <c r="E20" s="367"/>
      <c r="F20" s="369">
        <v>19.63</v>
      </c>
      <c r="G20" s="703">
        <v>806</v>
      </c>
      <c r="H20" s="370">
        <f t="shared" si="4"/>
        <v>15821.779999999999</v>
      </c>
      <c r="I20" s="706"/>
      <c r="J20" s="372">
        <v>13</v>
      </c>
      <c r="K20" s="373">
        <f t="shared" si="5"/>
        <v>1934.4000000000005</v>
      </c>
      <c r="L20" s="374">
        <f t="shared" si="6"/>
        <v>148.80000000000004</v>
      </c>
      <c r="M20" s="375">
        <v>0.30902777777777779</v>
      </c>
      <c r="N20" s="375">
        <v>0.3263888888888889</v>
      </c>
      <c r="O20" s="365">
        <v>5</v>
      </c>
      <c r="P20" s="708">
        <f t="shared" si="7"/>
        <v>24.999999999999993</v>
      </c>
      <c r="Q20" s="377"/>
      <c r="R20" s="377"/>
    </row>
    <row r="21" spans="1:18" ht="15.75" customHeight="1">
      <c r="A21" s="897"/>
      <c r="B21" s="366" t="s">
        <v>368</v>
      </c>
      <c r="C21" s="705"/>
      <c r="D21" s="367" t="s">
        <v>846</v>
      </c>
      <c r="E21" s="367"/>
      <c r="F21" s="369">
        <v>36.450000000000003</v>
      </c>
      <c r="G21" s="703">
        <v>1598</v>
      </c>
      <c r="H21" s="370">
        <f t="shared" si="4"/>
        <v>58247.100000000006</v>
      </c>
      <c r="I21" s="706"/>
      <c r="J21" s="372">
        <v>13</v>
      </c>
      <c r="K21" s="373">
        <f t="shared" si="5"/>
        <v>1917.6000000000004</v>
      </c>
      <c r="L21" s="374">
        <f t="shared" si="6"/>
        <v>147.50769230769234</v>
      </c>
      <c r="M21" s="375">
        <v>0.3298611111111111</v>
      </c>
      <c r="N21" s="375">
        <v>0.36458333333333331</v>
      </c>
      <c r="O21" s="365">
        <v>5</v>
      </c>
      <c r="P21" s="708">
        <f t="shared" si="7"/>
        <v>49.999999999999986</v>
      </c>
      <c r="Q21" s="377">
        <v>0.36458333333333331</v>
      </c>
      <c r="R21" s="377">
        <v>0.40625</v>
      </c>
    </row>
    <row r="22" spans="1:18" ht="15.75" customHeight="1">
      <c r="A22" s="897"/>
      <c r="B22" s="366">
        <v>0</v>
      </c>
      <c r="C22" s="705"/>
      <c r="D22" s="367"/>
      <c r="E22" s="368"/>
      <c r="F22" s="369" t="s">
        <v>106</v>
      </c>
      <c r="G22" s="703"/>
      <c r="H22" s="370">
        <f t="shared" si="4"/>
        <v>0</v>
      </c>
      <c r="I22" s="706"/>
      <c r="J22" s="372"/>
      <c r="K22" s="373"/>
      <c r="L22" s="374"/>
      <c r="M22" s="375"/>
      <c r="N22" s="375"/>
      <c r="O22" s="365"/>
      <c r="P22" s="708"/>
      <c r="Q22" s="365"/>
      <c r="R22" s="365"/>
    </row>
    <row r="23" spans="1:18" ht="15.75" customHeight="1">
      <c r="A23" s="897"/>
      <c r="B23" s="366">
        <v>0</v>
      </c>
      <c r="C23" s="705"/>
      <c r="D23" s="367"/>
      <c r="E23" s="368"/>
      <c r="F23" s="369" t="s">
        <v>106</v>
      </c>
      <c r="G23" s="703"/>
      <c r="H23" s="370">
        <f t="shared" si="4"/>
        <v>0</v>
      </c>
      <c r="I23" s="706"/>
      <c r="J23" s="372"/>
      <c r="K23" s="373"/>
      <c r="L23" s="374"/>
      <c r="M23" s="375"/>
      <c r="N23" s="375"/>
      <c r="O23" s="365"/>
      <c r="P23" s="708"/>
      <c r="Q23" s="365"/>
      <c r="R23" s="365"/>
    </row>
    <row r="24" spans="1:18" ht="17.399999999999999" customHeight="1">
      <c r="A24" s="898"/>
      <c r="B24" s="366">
        <v>0</v>
      </c>
      <c r="C24" s="6" t="s">
        <v>848</v>
      </c>
      <c r="D24" s="895" t="s">
        <v>221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1763.8928571428573</v>
      </c>
      <c r="L24" s="389">
        <f>AVERAGE(L17:L23)</f>
        <v>165.56201465201468</v>
      </c>
      <c r="M24" s="375"/>
      <c r="N24" s="375"/>
      <c r="O24" s="365"/>
      <c r="P24" s="365"/>
      <c r="Q24" s="365"/>
      <c r="R24" s="365"/>
    </row>
    <row r="25" spans="1:18">
      <c r="A25" s="885" t="s">
        <v>849</v>
      </c>
      <c r="B25" s="366" t="s">
        <v>104</v>
      </c>
      <c r="C25" s="393"/>
      <c r="D25" s="394" t="s">
        <v>293</v>
      </c>
      <c r="E25" s="395"/>
      <c r="F25" s="369">
        <v>18.53</v>
      </c>
      <c r="G25" s="704">
        <v>1373</v>
      </c>
      <c r="H25" s="370">
        <f t="shared" ref="H25:H37" si="8">F25*G25</f>
        <v>25441.690000000002</v>
      </c>
      <c r="I25" s="706"/>
      <c r="J25" s="372">
        <v>3</v>
      </c>
      <c r="K25" s="373">
        <f t="shared" ref="K25:K28" si="9">G25/P25*60</f>
        <v>2746.0000000000027</v>
      </c>
      <c r="L25" s="374">
        <f t="shared" ref="L25:L28" si="10">K25/J25</f>
        <v>915.33333333333428</v>
      </c>
      <c r="M25" s="375">
        <v>0.18055555555555555</v>
      </c>
      <c r="N25" s="375">
        <v>0.20138888888888887</v>
      </c>
      <c r="O25" s="365">
        <v>20</v>
      </c>
      <c r="P25" s="708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885"/>
      <c r="B26" s="366" t="s">
        <v>104</v>
      </c>
      <c r="C26" s="393"/>
      <c r="D26" s="367" t="s">
        <v>295</v>
      </c>
      <c r="E26" s="396"/>
      <c r="F26" s="369">
        <v>18.18</v>
      </c>
      <c r="G26" s="704">
        <v>2776</v>
      </c>
      <c r="H26" s="370">
        <f t="shared" si="8"/>
        <v>50467.68</v>
      </c>
      <c r="I26" s="706"/>
      <c r="J26" s="372">
        <v>4</v>
      </c>
      <c r="K26" s="373">
        <f t="shared" si="9"/>
        <v>2776.0000000000027</v>
      </c>
      <c r="L26" s="374">
        <f t="shared" si="10"/>
        <v>694.00000000000068</v>
      </c>
      <c r="M26" s="375">
        <v>0.26041666666666669</v>
      </c>
      <c r="N26" s="375">
        <v>0.30208333333333331</v>
      </c>
      <c r="O26" s="365">
        <v>25</v>
      </c>
      <c r="P26" s="708">
        <f>(N26-M26)*24*60</f>
        <v>59.999999999999943</v>
      </c>
      <c r="Q26" s="377"/>
      <c r="R26" s="377"/>
    </row>
    <row r="27" spans="1:18">
      <c r="A27" s="885"/>
      <c r="B27" s="366" t="s">
        <v>104</v>
      </c>
      <c r="C27" s="393"/>
      <c r="D27" s="367" t="s">
        <v>852</v>
      </c>
      <c r="E27" s="396"/>
      <c r="F27" s="369">
        <v>24.93</v>
      </c>
      <c r="G27" s="704">
        <v>966</v>
      </c>
      <c r="H27" s="370">
        <f t="shared" si="8"/>
        <v>24082.38</v>
      </c>
      <c r="I27" s="706"/>
      <c r="J27" s="372">
        <v>3</v>
      </c>
      <c r="K27" s="373">
        <f t="shared" si="9"/>
        <v>2898.0000000000105</v>
      </c>
      <c r="L27" s="374">
        <f t="shared" si="10"/>
        <v>966.00000000000352</v>
      </c>
      <c r="M27" s="375">
        <v>0.31736111111111115</v>
      </c>
      <c r="N27" s="375">
        <v>0.33124999999999999</v>
      </c>
      <c r="O27" s="365">
        <v>20</v>
      </c>
      <c r="P27" s="708">
        <f t="shared" ref="P27:P28" si="11">(N27-M27)*24*60</f>
        <v>19.999999999999929</v>
      </c>
      <c r="Q27" s="377"/>
      <c r="R27" s="377"/>
    </row>
    <row r="28" spans="1:18">
      <c r="A28" s="885"/>
      <c r="B28" s="366" t="s">
        <v>368</v>
      </c>
      <c r="C28" s="705"/>
      <c r="D28" s="367" t="s">
        <v>1304</v>
      </c>
      <c r="E28" s="396"/>
      <c r="F28" s="369">
        <v>18.77</v>
      </c>
      <c r="G28" s="704">
        <v>2209</v>
      </c>
      <c r="H28" s="370">
        <f t="shared" si="8"/>
        <v>41462.93</v>
      </c>
      <c r="I28" s="706"/>
      <c r="J28" s="372">
        <v>4</v>
      </c>
      <c r="K28" s="373">
        <f t="shared" si="9"/>
        <v>2761.2500000000055</v>
      </c>
      <c r="L28" s="374">
        <f t="shared" si="10"/>
        <v>690.31250000000136</v>
      </c>
      <c r="M28" s="375">
        <v>0.34583333333333338</v>
      </c>
      <c r="N28" s="375">
        <v>0.37916666666666665</v>
      </c>
      <c r="O28" s="365">
        <v>20</v>
      </c>
      <c r="P28" s="708">
        <f t="shared" si="11"/>
        <v>47.999999999999908</v>
      </c>
      <c r="Q28" s="377"/>
      <c r="R28" s="377"/>
    </row>
    <row r="29" spans="1:18">
      <c r="A29" s="885"/>
      <c r="B29" s="366">
        <v>0</v>
      </c>
      <c r="C29" s="704"/>
      <c r="D29" s="394"/>
      <c r="E29" s="396"/>
      <c r="F29" s="369" t="s">
        <v>106</v>
      </c>
      <c r="G29" s="704"/>
      <c r="H29" s="370">
        <f t="shared" si="8"/>
        <v>0</v>
      </c>
      <c r="I29" s="706"/>
      <c r="J29" s="372"/>
      <c r="K29" s="373"/>
      <c r="L29" s="374"/>
      <c r="M29" s="375"/>
      <c r="N29" s="375"/>
      <c r="O29" s="365"/>
      <c r="P29" s="708"/>
      <c r="Q29" s="377"/>
      <c r="R29" s="377"/>
    </row>
    <row r="30" spans="1:18">
      <c r="A30" s="885"/>
      <c r="B30" s="366">
        <v>0</v>
      </c>
      <c r="C30" s="704"/>
      <c r="D30" s="394"/>
      <c r="E30" s="396"/>
      <c r="F30" s="369" t="s">
        <v>106</v>
      </c>
      <c r="G30" s="704"/>
      <c r="H30" s="370">
        <f t="shared" si="8"/>
        <v>0</v>
      </c>
      <c r="I30" s="706"/>
      <c r="J30" s="372"/>
      <c r="K30" s="373"/>
      <c r="L30" s="374"/>
      <c r="M30" s="375"/>
      <c r="N30" s="375"/>
      <c r="O30" s="365"/>
      <c r="P30" s="708"/>
      <c r="Q30" s="377"/>
      <c r="R30" s="377"/>
    </row>
    <row r="31" spans="1:18" ht="15.75" customHeight="1">
      <c r="A31" s="885"/>
      <c r="B31" s="366">
        <v>0</v>
      </c>
      <c r="C31" s="705"/>
      <c r="D31" s="367"/>
      <c r="E31" s="396"/>
      <c r="F31" s="369" t="s">
        <v>106</v>
      </c>
      <c r="G31" s="704"/>
      <c r="H31" s="370">
        <f t="shared" si="8"/>
        <v>0</v>
      </c>
      <c r="I31" s="706"/>
      <c r="J31" s="372"/>
      <c r="K31" s="373"/>
      <c r="L31" s="374"/>
      <c r="M31" s="375"/>
      <c r="N31" s="375"/>
      <c r="O31" s="365"/>
      <c r="P31" s="708"/>
      <c r="Q31" s="377"/>
      <c r="R31" s="377"/>
    </row>
    <row r="32" spans="1:18">
      <c r="A32" s="885"/>
      <c r="B32" s="366">
        <v>0</v>
      </c>
      <c r="C32" s="705"/>
      <c r="D32" s="394"/>
      <c r="E32" s="368"/>
      <c r="F32" s="369" t="s">
        <v>106</v>
      </c>
      <c r="G32" s="704"/>
      <c r="H32" s="370">
        <f t="shared" si="8"/>
        <v>0</v>
      </c>
      <c r="I32" s="706"/>
      <c r="J32" s="372"/>
      <c r="K32" s="373"/>
      <c r="L32" s="374"/>
      <c r="M32" s="375"/>
      <c r="N32" s="375"/>
      <c r="O32" s="365"/>
      <c r="P32" s="708"/>
      <c r="Q32" s="377"/>
      <c r="R32" s="377"/>
    </row>
    <row r="33" spans="1:18">
      <c r="A33" s="885"/>
      <c r="B33" s="366">
        <v>0</v>
      </c>
      <c r="C33" s="704"/>
      <c r="D33" s="367"/>
      <c r="E33" s="396"/>
      <c r="F33" s="369" t="s">
        <v>106</v>
      </c>
      <c r="G33" s="704"/>
      <c r="H33" s="370">
        <f t="shared" si="8"/>
        <v>0</v>
      </c>
      <c r="I33" s="706"/>
      <c r="J33" s="372"/>
      <c r="K33" s="373"/>
      <c r="L33" s="374"/>
      <c r="M33" s="375"/>
      <c r="N33" s="375"/>
      <c r="O33" s="365"/>
      <c r="P33" s="708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06"/>
      <c r="J34" s="372"/>
      <c r="K34" s="373"/>
      <c r="L34" s="374"/>
      <c r="M34" s="375"/>
      <c r="N34" s="375"/>
      <c r="O34" s="365"/>
      <c r="P34" s="708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06"/>
      <c r="J35" s="372"/>
      <c r="K35" s="373"/>
      <c r="L35" s="374"/>
      <c r="M35" s="375"/>
      <c r="N35" s="375"/>
      <c r="O35" s="365"/>
      <c r="P35" s="708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06"/>
      <c r="J36" s="372"/>
      <c r="K36" s="373"/>
      <c r="L36" s="374"/>
      <c r="M36" s="375"/>
      <c r="N36" s="375"/>
      <c r="O36" s="365"/>
      <c r="P36" s="708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06"/>
      <c r="J37" s="372"/>
      <c r="K37" s="373"/>
      <c r="L37" s="374"/>
      <c r="M37" s="375"/>
      <c r="N37" s="375"/>
      <c r="O37" s="365"/>
      <c r="P37" s="708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2795.3125000000055</v>
      </c>
      <c r="L38" s="389">
        <f>AVERAGE(L25:L37)</f>
        <v>816.41145833333496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1305</v>
      </c>
      <c r="B39" s="366">
        <v>0</v>
      </c>
      <c r="C39" s="705"/>
      <c r="D39" s="394"/>
      <c r="E39" s="368"/>
      <c r="F39" s="369" t="s">
        <v>106</v>
      </c>
      <c r="G39" s="704"/>
      <c r="H39" s="370">
        <f t="shared" ref="H39:H47" si="12">F39*G39</f>
        <v>0</v>
      </c>
      <c r="I39" s="70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705"/>
      <c r="D40" s="394"/>
      <c r="E40" s="368"/>
      <c r="F40" s="369" t="s">
        <v>106</v>
      </c>
      <c r="G40" s="704"/>
      <c r="H40" s="370">
        <f t="shared" si="12"/>
        <v>0</v>
      </c>
      <c r="I40" s="70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705"/>
      <c r="D41" s="400"/>
      <c r="E41" s="368"/>
      <c r="F41" s="369" t="s">
        <v>106</v>
      </c>
      <c r="G41" s="704"/>
      <c r="H41" s="370">
        <f t="shared" si="12"/>
        <v>0</v>
      </c>
      <c r="I41" s="70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705"/>
      <c r="D42" s="400"/>
      <c r="E42" s="368"/>
      <c r="F42" s="369" t="s">
        <v>106</v>
      </c>
      <c r="G42" s="704"/>
      <c r="H42" s="370">
        <f t="shared" si="12"/>
        <v>0</v>
      </c>
      <c r="I42" s="70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705"/>
      <c r="D43" s="394"/>
      <c r="E43" s="368"/>
      <c r="F43" s="369" t="s">
        <v>106</v>
      </c>
      <c r="G43" s="704"/>
      <c r="H43" s="370">
        <f t="shared" si="12"/>
        <v>0</v>
      </c>
      <c r="I43" s="706"/>
      <c r="J43" s="372"/>
      <c r="K43" s="373"/>
      <c r="L43" s="374"/>
      <c r="M43" s="375"/>
      <c r="N43" s="375"/>
      <c r="O43" s="365"/>
      <c r="P43" s="708"/>
      <c r="Q43" s="377"/>
      <c r="R43" s="377"/>
    </row>
    <row r="44" spans="1:18">
      <c r="A44" s="900"/>
      <c r="B44" s="366">
        <v>0</v>
      </c>
      <c r="C44" s="705"/>
      <c r="D44" s="401"/>
      <c r="E44" s="402"/>
      <c r="F44" s="369" t="s">
        <v>106</v>
      </c>
      <c r="G44" s="403"/>
      <c r="H44" s="404">
        <f t="shared" si="12"/>
        <v>0</v>
      </c>
      <c r="I44" s="707"/>
      <c r="J44" s="372"/>
      <c r="K44" s="373"/>
      <c r="L44" s="374"/>
      <c r="M44" s="375"/>
      <c r="N44" s="375"/>
      <c r="O44" s="365"/>
      <c r="P44" s="708"/>
      <c r="Q44" s="377"/>
      <c r="R44" s="377"/>
    </row>
    <row r="45" spans="1:18">
      <c r="A45" s="900"/>
      <c r="B45" s="366">
        <v>0</v>
      </c>
      <c r="C45" s="705"/>
      <c r="D45" s="400"/>
      <c r="E45" s="396"/>
      <c r="F45" s="369" t="s">
        <v>106</v>
      </c>
      <c r="G45" s="704"/>
      <c r="H45" s="370">
        <f t="shared" si="12"/>
        <v>0</v>
      </c>
      <c r="I45" s="706"/>
      <c r="J45" s="372"/>
      <c r="K45" s="373"/>
      <c r="L45" s="374"/>
      <c r="M45" s="375"/>
      <c r="N45" s="375"/>
      <c r="O45" s="365"/>
      <c r="P45" s="708"/>
      <c r="Q45" s="377"/>
      <c r="R45" s="377"/>
    </row>
    <row r="46" spans="1:18">
      <c r="A46" s="900"/>
      <c r="B46" s="366">
        <v>0</v>
      </c>
      <c r="C46" s="705"/>
      <c r="D46" s="400"/>
      <c r="E46" s="402"/>
      <c r="F46" s="369" t="s">
        <v>106</v>
      </c>
      <c r="G46" s="403"/>
      <c r="H46" s="404">
        <f t="shared" si="12"/>
        <v>0</v>
      </c>
      <c r="I46" s="707"/>
      <c r="J46" s="372"/>
      <c r="K46" s="373"/>
      <c r="L46" s="374"/>
      <c r="M46" s="375"/>
      <c r="N46" s="375"/>
      <c r="O46" s="365"/>
      <c r="P46" s="708"/>
      <c r="Q46" s="377"/>
      <c r="R46" s="377"/>
    </row>
    <row r="47" spans="1:18">
      <c r="A47" s="900"/>
      <c r="B47" s="366">
        <v>0</v>
      </c>
      <c r="C47" s="705"/>
      <c r="D47" s="395"/>
      <c r="E47" s="396"/>
      <c r="F47" s="369" t="s">
        <v>106</v>
      </c>
      <c r="G47" s="704"/>
      <c r="H47" s="370">
        <f t="shared" si="12"/>
        <v>0</v>
      </c>
      <c r="I47" s="706"/>
      <c r="J47" s="372"/>
      <c r="K47" s="373"/>
      <c r="L47" s="374"/>
      <c r="M47" s="375"/>
      <c r="N47" s="375"/>
      <c r="O47" s="365"/>
      <c r="P47" s="708"/>
      <c r="Q47" s="377"/>
      <c r="R47" s="377"/>
    </row>
    <row r="48" spans="1:18">
      <c r="A48" s="901"/>
      <c r="B48" s="366">
        <v>0</v>
      </c>
      <c r="C48" s="704"/>
      <c r="D48" s="395"/>
      <c r="E48" s="406"/>
      <c r="F48" s="369" t="s">
        <v>106</v>
      </c>
      <c r="G48" s="704"/>
      <c r="H48" s="370"/>
      <c r="I48" s="706"/>
      <c r="J48" s="372"/>
      <c r="K48" s="373"/>
      <c r="L48" s="374"/>
      <c r="M48" s="375"/>
      <c r="N48" s="375"/>
      <c r="O48" s="365"/>
      <c r="P48" s="708"/>
      <c r="Q48" s="377"/>
      <c r="R48" s="377"/>
    </row>
    <row r="49" spans="1:18">
      <c r="A49" s="901"/>
      <c r="B49" s="366">
        <v>0</v>
      </c>
      <c r="C49" s="704"/>
      <c r="D49" s="394"/>
      <c r="E49" s="407"/>
      <c r="F49" s="369" t="s">
        <v>106</v>
      </c>
      <c r="G49" s="365"/>
      <c r="H49" s="404">
        <f>F49*G49</f>
        <v>0</v>
      </c>
      <c r="I49" s="708"/>
      <c r="J49" s="372"/>
      <c r="K49" s="373"/>
      <c r="L49" s="374"/>
      <c r="M49" s="375"/>
      <c r="N49" s="375"/>
      <c r="O49" s="365"/>
      <c r="P49" s="708"/>
      <c r="Q49" s="377"/>
      <c r="R49" s="377"/>
    </row>
    <row r="50" spans="1:18">
      <c r="A50" s="901"/>
      <c r="B50" s="366">
        <v>0</v>
      </c>
      <c r="C50" s="704"/>
      <c r="D50" s="395"/>
      <c r="E50" s="407"/>
      <c r="F50" s="369" t="s">
        <v>106</v>
      </c>
      <c r="G50" s="365"/>
      <c r="H50" s="404">
        <f>F50*G50</f>
        <v>0</v>
      </c>
      <c r="I50" s="708"/>
      <c r="J50" s="372"/>
      <c r="K50" s="373"/>
      <c r="L50" s="374"/>
      <c r="M50" s="375"/>
      <c r="N50" s="375"/>
      <c r="O50" s="365"/>
      <c r="P50" s="708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1306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1307</v>
      </c>
      <c r="B52" s="366" t="s">
        <v>104</v>
      </c>
      <c r="C52" s="705"/>
      <c r="D52" s="395" t="s">
        <v>300</v>
      </c>
      <c r="E52" s="411"/>
      <c r="F52" s="369">
        <v>18.18</v>
      </c>
      <c r="G52" s="704">
        <v>980</v>
      </c>
      <c r="H52" s="370">
        <f>F52*G52</f>
        <v>17816.400000000001</v>
      </c>
      <c r="I52" s="706"/>
      <c r="J52" s="372">
        <v>3</v>
      </c>
      <c r="K52" s="373">
        <f>G52/P52*60</f>
        <v>3094.7368421052479</v>
      </c>
      <c r="L52" s="374">
        <f>K52/J52</f>
        <v>1031.578947368416</v>
      </c>
      <c r="M52" s="375">
        <v>0.30555555555555552</v>
      </c>
      <c r="N52" s="375">
        <v>0.31875000000000003</v>
      </c>
      <c r="O52" s="373">
        <v>20</v>
      </c>
      <c r="P52" s="708">
        <f>(N52-M52)*24*60</f>
        <v>19.000000000000092</v>
      </c>
      <c r="Q52" s="377"/>
      <c r="R52" s="377"/>
    </row>
    <row r="53" spans="1:18" ht="15.6" customHeight="1">
      <c r="A53" s="904"/>
      <c r="B53" s="366" t="s">
        <v>104</v>
      </c>
      <c r="C53" s="705"/>
      <c r="D53" s="395" t="s">
        <v>301</v>
      </c>
      <c r="E53" s="412"/>
      <c r="F53" s="369">
        <v>25.03</v>
      </c>
      <c r="G53" s="378">
        <v>264</v>
      </c>
      <c r="H53" s="370">
        <f t="shared" ref="H53:H116" si="13">F53*G53</f>
        <v>6607.92</v>
      </c>
      <c r="I53" s="706"/>
      <c r="J53" s="372">
        <v>4</v>
      </c>
      <c r="K53" s="373">
        <f t="shared" ref="K53:K58" si="14">G53/P53*60</f>
        <v>3168.0000000000618</v>
      </c>
      <c r="L53" s="374">
        <f t="shared" ref="L53:L58" si="15">K53/J53</f>
        <v>792.00000000001546</v>
      </c>
      <c r="M53" s="375">
        <v>0.33402777777777781</v>
      </c>
      <c r="N53" s="375">
        <v>0.33749999999999997</v>
      </c>
      <c r="O53" s="373">
        <v>22</v>
      </c>
      <c r="P53" s="708">
        <f t="shared" ref="P53:P58" si="16">(N53-M53)*24*60</f>
        <v>4.9999999999999023</v>
      </c>
      <c r="Q53" s="377"/>
      <c r="R53" s="377"/>
    </row>
    <row r="54" spans="1:18" ht="15.6" customHeight="1">
      <c r="A54" s="904"/>
      <c r="B54" s="366" t="s">
        <v>104</v>
      </c>
      <c r="C54" s="705"/>
      <c r="D54" s="395" t="s">
        <v>302</v>
      </c>
      <c r="E54" s="368"/>
      <c r="F54" s="369">
        <v>24.82</v>
      </c>
      <c r="G54" s="378">
        <v>439</v>
      </c>
      <c r="H54" s="370">
        <f t="shared" si="13"/>
        <v>10895.98</v>
      </c>
      <c r="I54" s="706"/>
      <c r="J54" s="372">
        <v>4</v>
      </c>
      <c r="K54" s="373">
        <f t="shared" si="14"/>
        <v>2926.6666666666511</v>
      </c>
      <c r="L54" s="374">
        <f t="shared" si="15"/>
        <v>731.66666666666276</v>
      </c>
      <c r="M54" s="375">
        <v>0.3520833333333333</v>
      </c>
      <c r="N54" s="375">
        <v>0.35833333333333334</v>
      </c>
      <c r="O54" s="373">
        <v>21</v>
      </c>
      <c r="P54" s="708">
        <f t="shared" si="16"/>
        <v>9.000000000000048</v>
      </c>
      <c r="Q54" s="377">
        <v>0.35833333333333334</v>
      </c>
      <c r="R54" s="377">
        <v>0.39999999999999997</v>
      </c>
    </row>
    <row r="55" spans="1:18" ht="15.6" customHeight="1">
      <c r="A55" s="904"/>
      <c r="B55" s="366" t="s">
        <v>104</v>
      </c>
      <c r="C55" s="705"/>
      <c r="D55" s="395" t="s">
        <v>304</v>
      </c>
      <c r="E55" s="396"/>
      <c r="F55" s="369">
        <v>30</v>
      </c>
      <c r="G55" s="378">
        <v>839</v>
      </c>
      <c r="H55" s="370">
        <f t="shared" si="13"/>
        <v>25170</v>
      </c>
      <c r="I55" s="706"/>
      <c r="J55" s="372">
        <v>4</v>
      </c>
      <c r="K55" s="373">
        <f t="shared" si="14"/>
        <v>3146.2500000000109</v>
      </c>
      <c r="L55" s="374">
        <f t="shared" si="15"/>
        <v>786.56250000000273</v>
      </c>
      <c r="M55" s="375">
        <v>0.41736111111111113</v>
      </c>
      <c r="N55" s="375">
        <v>0.4284722222222222</v>
      </c>
      <c r="O55" s="373">
        <v>25</v>
      </c>
      <c r="P55" s="708">
        <f t="shared" si="16"/>
        <v>15.999999999999943</v>
      </c>
      <c r="Q55" s="377"/>
      <c r="R55" s="377"/>
    </row>
    <row r="56" spans="1:18" ht="15.6" customHeight="1">
      <c r="A56" s="904"/>
      <c r="B56" s="366" t="s">
        <v>104</v>
      </c>
      <c r="C56" s="705"/>
      <c r="D56" s="400" t="s">
        <v>1308</v>
      </c>
      <c r="E56" s="396"/>
      <c r="F56" s="369">
        <v>20.72</v>
      </c>
      <c r="G56" s="378">
        <v>578</v>
      </c>
      <c r="H56" s="370">
        <f t="shared" si="13"/>
        <v>11976.16</v>
      </c>
      <c r="I56" s="706"/>
      <c r="J56" s="372">
        <v>3</v>
      </c>
      <c r="K56" s="373">
        <f t="shared" si="14"/>
        <v>3152.7272727272607</v>
      </c>
      <c r="L56" s="374">
        <f t="shared" si="15"/>
        <v>1050.9090909090869</v>
      </c>
      <c r="M56" s="375">
        <v>0.44166666666666665</v>
      </c>
      <c r="N56" s="375">
        <v>0.44930555555555557</v>
      </c>
      <c r="O56" s="373">
        <v>19</v>
      </c>
      <c r="P56" s="708">
        <f t="shared" si="16"/>
        <v>11.000000000000041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1309</v>
      </c>
      <c r="E57" s="396"/>
      <c r="F57" s="369">
        <v>17.07</v>
      </c>
      <c r="G57" s="378">
        <v>1020</v>
      </c>
      <c r="H57" s="370">
        <f t="shared" si="13"/>
        <v>17411.400000000001</v>
      </c>
      <c r="I57" s="706"/>
      <c r="J57" s="372">
        <v>3</v>
      </c>
      <c r="K57" s="373">
        <f t="shared" si="14"/>
        <v>3059.9999999999864</v>
      </c>
      <c r="L57" s="374">
        <f t="shared" si="15"/>
        <v>1019.9999999999955</v>
      </c>
      <c r="M57" s="375">
        <v>0.46111111111111108</v>
      </c>
      <c r="N57" s="375">
        <v>0.47500000000000003</v>
      </c>
      <c r="O57" s="373">
        <v>17</v>
      </c>
      <c r="P57" s="708">
        <f t="shared" si="16"/>
        <v>20.000000000000089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1310</v>
      </c>
      <c r="E58" s="396"/>
      <c r="F58" s="369">
        <v>27.48</v>
      </c>
      <c r="G58" s="414">
        <v>1465</v>
      </c>
      <c r="H58" s="370">
        <f t="shared" si="13"/>
        <v>40258.199999999997</v>
      </c>
      <c r="I58" s="706"/>
      <c r="J58" s="372">
        <v>3</v>
      </c>
      <c r="K58" s="373">
        <f t="shared" si="14"/>
        <v>3139.2857142857251</v>
      </c>
      <c r="L58" s="374">
        <f t="shared" si="15"/>
        <v>1046.428571428575</v>
      </c>
      <c r="M58" s="375">
        <v>0.49027777777777781</v>
      </c>
      <c r="N58" s="375">
        <v>0.50972222222222219</v>
      </c>
      <c r="O58" s="373">
        <v>22</v>
      </c>
      <c r="P58" s="708">
        <f t="shared" si="16"/>
        <v>27.999999999999901</v>
      </c>
      <c r="Q58" s="377"/>
      <c r="R58" s="377"/>
    </row>
    <row r="59" spans="1:18" ht="15.6" customHeight="1">
      <c r="A59" s="904"/>
      <c r="B59" s="366">
        <v>0</v>
      </c>
      <c r="C59" s="705"/>
      <c r="D59" s="395"/>
      <c r="E59" s="396"/>
      <c r="F59" s="369" t="s">
        <v>106</v>
      </c>
      <c r="G59" s="378"/>
      <c r="H59" s="370">
        <f t="shared" si="13"/>
        <v>0</v>
      </c>
      <c r="I59" s="706"/>
      <c r="J59" s="372"/>
      <c r="K59" s="373"/>
      <c r="L59" s="374"/>
      <c r="M59" s="375"/>
      <c r="N59" s="375"/>
      <c r="O59" s="373"/>
      <c r="P59" s="708"/>
      <c r="Q59" s="377"/>
      <c r="R59" s="377"/>
    </row>
    <row r="60" spans="1:18" ht="15.6" customHeight="1">
      <c r="A60" s="904"/>
      <c r="B60" s="366">
        <v>0</v>
      </c>
      <c r="C60" s="705"/>
      <c r="D60" s="395"/>
      <c r="E60" s="415"/>
      <c r="F60" s="369" t="s">
        <v>106</v>
      </c>
      <c r="G60" s="378"/>
      <c r="H60" s="370">
        <f t="shared" si="13"/>
        <v>0</v>
      </c>
      <c r="I60" s="706"/>
      <c r="J60" s="372"/>
      <c r="K60" s="373"/>
      <c r="L60" s="374"/>
      <c r="M60" s="375"/>
      <c r="N60" s="375"/>
      <c r="O60" s="373"/>
      <c r="P60" s="708"/>
      <c r="Q60" s="377"/>
      <c r="R60" s="377"/>
    </row>
    <row r="61" spans="1:18" ht="15.6" customHeight="1">
      <c r="A61" s="904"/>
      <c r="B61" s="366">
        <v>0</v>
      </c>
      <c r="C61" s="705"/>
      <c r="D61" s="394"/>
      <c r="E61" s="396"/>
      <c r="F61" s="369" t="s">
        <v>106</v>
      </c>
      <c r="G61" s="378"/>
      <c r="H61" s="370">
        <f t="shared" si="13"/>
        <v>0</v>
      </c>
      <c r="I61" s="706"/>
      <c r="J61" s="372"/>
      <c r="K61" s="373"/>
      <c r="L61" s="374"/>
      <c r="M61" s="375"/>
      <c r="N61" s="375"/>
      <c r="O61" s="373"/>
      <c r="P61" s="708"/>
      <c r="Q61" s="377"/>
      <c r="R61" s="377"/>
    </row>
    <row r="62" spans="1:18" ht="15.6" customHeight="1">
      <c r="A62" s="904"/>
      <c r="B62" s="366">
        <v>0</v>
      </c>
      <c r="C62" s="705"/>
      <c r="D62" s="395"/>
      <c r="E62" s="416"/>
      <c r="F62" s="369" t="s">
        <v>106</v>
      </c>
      <c r="G62" s="378"/>
      <c r="H62" s="370">
        <f t="shared" si="13"/>
        <v>0</v>
      </c>
      <c r="I62" s="706"/>
      <c r="J62" s="372"/>
      <c r="K62" s="373"/>
      <c r="L62" s="374"/>
      <c r="M62" s="375"/>
      <c r="N62" s="375"/>
      <c r="O62" s="373"/>
      <c r="P62" s="708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07"/>
      <c r="J63" s="372"/>
      <c r="K63" s="373"/>
      <c r="L63" s="374"/>
      <c r="M63" s="375"/>
      <c r="N63" s="375"/>
      <c r="O63" s="365"/>
      <c r="P63" s="708"/>
      <c r="Q63" s="377"/>
      <c r="R63" s="377"/>
    </row>
    <row r="64" spans="1:18" ht="15.75" customHeight="1">
      <c r="A64" s="905"/>
      <c r="B64" s="366">
        <v>0</v>
      </c>
      <c r="C64" s="6" t="s">
        <v>1311</v>
      </c>
      <c r="D64" s="895" t="s">
        <v>1306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3098.2380708264204</v>
      </c>
      <c r="L64" s="389">
        <f>AVERAGE(L52:L63)</f>
        <v>922.73511091039347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1312</v>
      </c>
      <c r="B65" s="366" t="s">
        <v>104</v>
      </c>
      <c r="C65" s="705"/>
      <c r="D65" s="394" t="s">
        <v>1313</v>
      </c>
      <c r="E65" s="411"/>
      <c r="F65" s="369">
        <v>22.281818181818181</v>
      </c>
      <c r="G65" s="704">
        <v>342</v>
      </c>
      <c r="H65" s="370">
        <f>F65*G65</f>
        <v>7620.3818181818178</v>
      </c>
      <c r="I65" s="706"/>
      <c r="J65" s="372">
        <v>4</v>
      </c>
      <c r="K65" s="373">
        <f t="shared" ref="K65:K71" si="17">G65/P65*60</f>
        <v>2931.428571428582</v>
      </c>
      <c r="L65" s="374">
        <f t="shared" ref="L65:L71" si="18">K65/J65</f>
        <v>732.8571428571455</v>
      </c>
      <c r="M65" s="375">
        <v>0.17708333333333334</v>
      </c>
      <c r="N65" s="375">
        <v>0.18194444444444444</v>
      </c>
      <c r="O65" s="373">
        <v>15</v>
      </c>
      <c r="P65" s="708">
        <f>(N65-M65)*24*60</f>
        <v>6.9999999999999751</v>
      </c>
      <c r="Q65" s="377"/>
      <c r="R65" s="377"/>
    </row>
    <row r="66" spans="1:18" ht="15.6" customHeight="1">
      <c r="A66" s="907"/>
      <c r="B66" s="366" t="s">
        <v>104</v>
      </c>
      <c r="C66" s="705"/>
      <c r="D66" s="401" t="s">
        <v>311</v>
      </c>
      <c r="E66" s="412"/>
      <c r="F66" s="369">
        <v>14.03</v>
      </c>
      <c r="G66" s="378">
        <v>2630</v>
      </c>
      <c r="H66" s="370">
        <f t="shared" ref="H66:H74" si="19">F66*G66</f>
        <v>36898.9</v>
      </c>
      <c r="I66" s="706"/>
      <c r="J66" s="372">
        <v>3</v>
      </c>
      <c r="K66" s="373">
        <f t="shared" si="17"/>
        <v>3156.0000000000009</v>
      </c>
      <c r="L66" s="374">
        <f t="shared" si="18"/>
        <v>1052.0000000000002</v>
      </c>
      <c r="M66" s="375">
        <v>0.19513888888888889</v>
      </c>
      <c r="N66" s="375">
        <v>0.2298611111111111</v>
      </c>
      <c r="O66" s="373">
        <v>19</v>
      </c>
      <c r="P66" s="708">
        <f t="shared" ref="P66:P71" si="20">(N66-M66)*24*60</f>
        <v>49.999999999999986</v>
      </c>
      <c r="Q66" s="377"/>
      <c r="R66" s="377"/>
    </row>
    <row r="67" spans="1:18" ht="15.6" customHeight="1">
      <c r="A67" s="907"/>
      <c r="B67" s="366" t="s">
        <v>104</v>
      </c>
      <c r="C67" s="705"/>
      <c r="D67" s="394" t="s">
        <v>312</v>
      </c>
      <c r="E67" s="396"/>
      <c r="F67" s="369">
        <v>18.18</v>
      </c>
      <c r="G67" s="378">
        <v>1263</v>
      </c>
      <c r="H67" s="370">
        <f t="shared" si="19"/>
        <v>22961.34</v>
      </c>
      <c r="I67" s="706"/>
      <c r="J67" s="372">
        <v>3</v>
      </c>
      <c r="K67" s="373">
        <f t="shared" si="17"/>
        <v>3157.5000000000009</v>
      </c>
      <c r="L67" s="374">
        <f t="shared" si="18"/>
        <v>1052.5000000000002</v>
      </c>
      <c r="M67" s="375">
        <v>0.24722222222222223</v>
      </c>
      <c r="N67" s="375">
        <v>0.2638888888888889</v>
      </c>
      <c r="O67" s="373">
        <v>25</v>
      </c>
      <c r="P67" s="708">
        <f t="shared" si="20"/>
        <v>23.999999999999993</v>
      </c>
      <c r="Q67" s="377"/>
      <c r="R67" s="377"/>
    </row>
    <row r="68" spans="1:18" ht="15.6" customHeight="1">
      <c r="A68" s="907"/>
      <c r="B68" s="366" t="s">
        <v>104</v>
      </c>
      <c r="C68" s="705"/>
      <c r="D68" s="400" t="s">
        <v>1314</v>
      </c>
      <c r="E68" s="396"/>
      <c r="F68" s="369">
        <v>17.890909090909091</v>
      </c>
      <c r="G68" s="378">
        <v>1340</v>
      </c>
      <c r="H68" s="370">
        <f t="shared" si="19"/>
        <v>23973.81818181818</v>
      </c>
      <c r="I68" s="706"/>
      <c r="J68" s="372">
        <v>3</v>
      </c>
      <c r="K68" s="373">
        <f t="shared" si="17"/>
        <v>3092.3076923076842</v>
      </c>
      <c r="L68" s="374">
        <f t="shared" si="18"/>
        <v>1030.769230769228</v>
      </c>
      <c r="M68" s="375">
        <v>0.27638888888888885</v>
      </c>
      <c r="N68" s="375">
        <v>0.29444444444444445</v>
      </c>
      <c r="O68" s="373">
        <v>18</v>
      </c>
      <c r="P68" s="708">
        <f t="shared" si="20"/>
        <v>26.000000000000068</v>
      </c>
      <c r="Q68" s="377">
        <v>0.29444444444444445</v>
      </c>
      <c r="R68" s="377">
        <v>0.33611111111111108</v>
      </c>
    </row>
    <row r="69" spans="1:18" ht="15.6" customHeight="1">
      <c r="A69" s="907"/>
      <c r="B69" s="366" t="s">
        <v>104</v>
      </c>
      <c r="C69" s="705"/>
      <c r="D69" s="394" t="s">
        <v>1315</v>
      </c>
      <c r="E69" s="396"/>
      <c r="F69" s="369">
        <v>16.66</v>
      </c>
      <c r="G69" s="378">
        <v>2575</v>
      </c>
      <c r="H69" s="370">
        <f t="shared" si="19"/>
        <v>42899.5</v>
      </c>
      <c r="I69" s="706"/>
      <c r="J69" s="372">
        <v>4</v>
      </c>
      <c r="K69" s="373">
        <f t="shared" si="17"/>
        <v>3153.061224489792</v>
      </c>
      <c r="L69" s="374">
        <f t="shared" si="18"/>
        <v>788.26530612244801</v>
      </c>
      <c r="M69" s="375">
        <v>0.35347222222222219</v>
      </c>
      <c r="N69" s="375">
        <v>0.38750000000000001</v>
      </c>
      <c r="O69" s="373">
        <v>25</v>
      </c>
      <c r="P69" s="708">
        <f t="shared" si="20"/>
        <v>49.000000000000064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1316</v>
      </c>
      <c r="E70" s="396"/>
      <c r="F70" s="369">
        <v>30</v>
      </c>
      <c r="G70" s="378">
        <v>944</v>
      </c>
      <c r="H70" s="370">
        <f t="shared" si="19"/>
        <v>28320</v>
      </c>
      <c r="I70" s="706"/>
      <c r="J70" s="372">
        <v>4</v>
      </c>
      <c r="K70" s="373">
        <f t="shared" si="17"/>
        <v>2697.1428571428464</v>
      </c>
      <c r="L70" s="374">
        <f t="shared" si="18"/>
        <v>674.28571428571161</v>
      </c>
      <c r="M70" s="375">
        <v>0.40277777777777773</v>
      </c>
      <c r="N70" s="375">
        <v>0.41736111111111113</v>
      </c>
      <c r="O70" s="373">
        <v>22</v>
      </c>
      <c r="P70" s="708">
        <f t="shared" si="20"/>
        <v>21.000000000000085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4082</v>
      </c>
      <c r="H71" s="370">
        <f t="shared" si="19"/>
        <v>58314.285714285703</v>
      </c>
      <c r="I71" s="706"/>
      <c r="J71" s="372">
        <v>3</v>
      </c>
      <c r="K71" s="373">
        <f t="shared" si="17"/>
        <v>3180.7792207792218</v>
      </c>
      <c r="L71" s="374">
        <f t="shared" si="18"/>
        <v>1060.2597402597405</v>
      </c>
      <c r="M71" s="375">
        <v>0.43472222222222223</v>
      </c>
      <c r="N71" s="375">
        <v>0.48819444444444443</v>
      </c>
      <c r="O71" s="373">
        <v>25</v>
      </c>
      <c r="P71" s="708">
        <f t="shared" si="20"/>
        <v>76.999999999999972</v>
      </c>
      <c r="Q71" s="377"/>
      <c r="R71" s="377"/>
    </row>
    <row r="72" spans="1:18" ht="15.6" customHeight="1">
      <c r="A72" s="907"/>
      <c r="B72" s="366">
        <v>0</v>
      </c>
      <c r="C72" s="705"/>
      <c r="D72" s="400"/>
      <c r="E72" s="396"/>
      <c r="F72" s="369" t="s">
        <v>106</v>
      </c>
      <c r="G72" s="378"/>
      <c r="H72" s="370">
        <f t="shared" si="19"/>
        <v>0</v>
      </c>
      <c r="I72" s="706"/>
      <c r="J72" s="372"/>
      <c r="K72" s="373"/>
      <c r="L72" s="374"/>
      <c r="M72" s="375"/>
      <c r="N72" s="375"/>
      <c r="O72" s="373"/>
      <c r="P72" s="708"/>
      <c r="Q72" s="377"/>
      <c r="R72" s="377"/>
    </row>
    <row r="73" spans="1:18" ht="15.6" customHeight="1">
      <c r="A73" s="907"/>
      <c r="B73" s="366">
        <v>0</v>
      </c>
      <c r="C73" s="705"/>
      <c r="D73" s="400"/>
      <c r="E73" s="396"/>
      <c r="F73" s="369" t="s">
        <v>106</v>
      </c>
      <c r="G73" s="378"/>
      <c r="H73" s="370">
        <f t="shared" si="19"/>
        <v>0</v>
      </c>
      <c r="I73" s="706"/>
      <c r="J73" s="372"/>
      <c r="K73" s="373"/>
      <c r="L73" s="374"/>
      <c r="M73" s="375"/>
      <c r="N73" s="375"/>
      <c r="O73" s="373"/>
      <c r="P73" s="708"/>
      <c r="Q73" s="377"/>
      <c r="R73" s="377"/>
    </row>
    <row r="74" spans="1:18" ht="15.6" customHeight="1">
      <c r="A74" s="907"/>
      <c r="B74" s="366">
        <v>0</v>
      </c>
      <c r="C74" s="705"/>
      <c r="D74" s="400"/>
      <c r="E74" s="396"/>
      <c r="F74" s="369" t="s">
        <v>106</v>
      </c>
      <c r="G74" s="378"/>
      <c r="H74" s="370">
        <f t="shared" si="19"/>
        <v>0</v>
      </c>
      <c r="I74" s="706"/>
      <c r="J74" s="372"/>
      <c r="K74" s="373"/>
      <c r="L74" s="374"/>
      <c r="M74" s="375"/>
      <c r="N74" s="375"/>
      <c r="O74" s="373"/>
      <c r="P74" s="708"/>
      <c r="Q74" s="377"/>
      <c r="R74" s="377"/>
    </row>
    <row r="75" spans="1:18" ht="15.75" customHeight="1">
      <c r="A75" s="908"/>
      <c r="B75" s="366">
        <v>0</v>
      </c>
      <c r="C75" s="6" t="s">
        <v>1317</v>
      </c>
      <c r="D75" s="895" t="s">
        <v>1306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3052.6027951640185</v>
      </c>
      <c r="L75" s="389">
        <f>AVERAGE(L65:L74)</f>
        <v>912.99101918489634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08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704"/>
      <c r="H77" s="370">
        <f t="shared" si="13"/>
        <v>0</v>
      </c>
      <c r="I77" s="706"/>
      <c r="J77" s="372"/>
      <c r="K77" s="373"/>
      <c r="L77" s="374"/>
      <c r="M77" s="375"/>
      <c r="N77" s="375"/>
      <c r="O77" s="365"/>
      <c r="P77" s="708"/>
      <c r="Q77" s="365"/>
      <c r="R77" s="365"/>
    </row>
    <row r="78" spans="1:18">
      <c r="A78" s="909"/>
      <c r="B78" s="366">
        <v>0</v>
      </c>
      <c r="C78" s="383"/>
      <c r="D78" s="700"/>
      <c r="E78" s="700"/>
      <c r="F78" s="369" t="s">
        <v>106</v>
      </c>
      <c r="G78" s="397"/>
      <c r="H78" s="370">
        <f t="shared" si="13"/>
        <v>0</v>
      </c>
      <c r="I78" s="706"/>
      <c r="J78" s="372"/>
      <c r="K78" s="373"/>
      <c r="L78" s="374"/>
      <c r="M78" s="375"/>
      <c r="N78" s="375"/>
      <c r="O78" s="365"/>
      <c r="P78" s="708"/>
      <c r="Q78" s="365"/>
      <c r="R78" s="365"/>
    </row>
    <row r="79" spans="1:18">
      <c r="A79" s="909"/>
      <c r="B79" s="366">
        <v>0</v>
      </c>
      <c r="C79" s="383"/>
      <c r="D79" s="700"/>
      <c r="E79" s="700"/>
      <c r="F79" s="369" t="s">
        <v>106</v>
      </c>
      <c r="G79" s="397"/>
      <c r="H79" s="370">
        <f t="shared" si="13"/>
        <v>0</v>
      </c>
      <c r="I79" s="706"/>
      <c r="J79" s="372"/>
      <c r="K79" s="373"/>
      <c r="L79" s="374"/>
      <c r="M79" s="375"/>
      <c r="N79" s="375"/>
      <c r="O79" s="365"/>
      <c r="P79" s="708"/>
      <c r="Q79" s="365"/>
      <c r="R79" s="365"/>
    </row>
    <row r="80" spans="1:18">
      <c r="A80" s="909"/>
      <c r="B80" s="366">
        <v>0</v>
      </c>
      <c r="C80" s="383"/>
      <c r="D80" s="700"/>
      <c r="E80" s="700"/>
      <c r="F80" s="369" t="s">
        <v>106</v>
      </c>
      <c r="G80" s="397"/>
      <c r="H80" s="370">
        <f t="shared" si="13"/>
        <v>0</v>
      </c>
      <c r="I80" s="706"/>
      <c r="J80" s="372"/>
      <c r="K80" s="373"/>
      <c r="L80" s="374"/>
      <c r="M80" s="375"/>
      <c r="N80" s="375"/>
      <c r="O80" s="365"/>
      <c r="P80" s="708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1306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1318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06"/>
      <c r="J82" s="372"/>
      <c r="K82" s="373"/>
      <c r="L82" s="374"/>
      <c r="M82" s="375"/>
      <c r="N82" s="375"/>
      <c r="O82" s="373"/>
      <c r="P82" s="708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06"/>
      <c r="J83" s="372"/>
      <c r="K83" s="373"/>
      <c r="L83" s="374"/>
      <c r="M83" s="375"/>
      <c r="N83" s="375"/>
      <c r="O83" s="373"/>
      <c r="P83" s="708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0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0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704"/>
      <c r="H86" s="423">
        <f t="shared" si="21"/>
        <v>0</v>
      </c>
      <c r="I86" s="70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704"/>
      <c r="H87" s="423">
        <f t="shared" si="21"/>
        <v>0</v>
      </c>
      <c r="I87" s="70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704"/>
      <c r="H88" s="423">
        <f t="shared" si="21"/>
        <v>0</v>
      </c>
      <c r="I88" s="70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704"/>
      <c r="H89" s="423">
        <f t="shared" si="21"/>
        <v>0</v>
      </c>
      <c r="I89" s="70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704"/>
      <c r="H90" s="423">
        <f t="shared" si="21"/>
        <v>0</v>
      </c>
      <c r="I90" s="70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1319</v>
      </c>
      <c r="D91" s="914" t="s">
        <v>1306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1320</v>
      </c>
      <c r="B92" s="366" t="s">
        <v>104</v>
      </c>
      <c r="C92" s="383"/>
      <c r="D92" s="427" t="s">
        <v>1321</v>
      </c>
      <c r="E92" s="421"/>
      <c r="F92" s="369">
        <v>24.54</v>
      </c>
      <c r="G92" s="704">
        <v>1164</v>
      </c>
      <c r="H92" s="370">
        <f t="shared" ref="H92:H99" si="22">F92*G92</f>
        <v>28564.559999999998</v>
      </c>
      <c r="I92" s="706"/>
      <c r="J92" s="372">
        <v>3</v>
      </c>
      <c r="K92" s="373">
        <f>G92/P92*60</f>
        <v>2328.0000000000082</v>
      </c>
      <c r="L92" s="374">
        <f t="shared" ref="L92:L94" si="23">K92/J92</f>
        <v>776.00000000000273</v>
      </c>
      <c r="M92" s="375">
        <v>0.72222222222222221</v>
      </c>
      <c r="N92" s="375">
        <v>0.74305555555555547</v>
      </c>
      <c r="O92" s="365">
        <v>20</v>
      </c>
      <c r="P92" s="708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1322</v>
      </c>
      <c r="E93" s="415"/>
      <c r="F93" s="369">
        <v>23.27</v>
      </c>
      <c r="G93" s="378">
        <v>449</v>
      </c>
      <c r="H93" s="370">
        <f t="shared" si="22"/>
        <v>10448.23</v>
      </c>
      <c r="I93" s="706"/>
      <c r="J93" s="372">
        <v>4</v>
      </c>
      <c r="K93" s="373">
        <f t="shared" ref="K93:K94" si="24">G93/P93*60</f>
        <v>2072.3076923076742</v>
      </c>
      <c r="L93" s="374">
        <f t="shared" si="23"/>
        <v>518.07692307691855</v>
      </c>
      <c r="M93" s="375">
        <v>0.7583333333333333</v>
      </c>
      <c r="N93" s="375">
        <v>0.76736111111111116</v>
      </c>
      <c r="O93" s="365">
        <v>22</v>
      </c>
      <c r="P93" s="708">
        <f>(N93-M93)*24*60</f>
        <v>13.000000000000114</v>
      </c>
      <c r="Q93" s="377"/>
      <c r="R93" s="377"/>
    </row>
    <row r="94" spans="1:18">
      <c r="A94" s="916"/>
      <c r="B94" s="366" t="s">
        <v>104</v>
      </c>
      <c r="C94" s="383"/>
      <c r="D94" s="395" t="s">
        <v>1323</v>
      </c>
      <c r="E94" s="415"/>
      <c r="F94" s="369">
        <v>24.33</v>
      </c>
      <c r="G94" s="378">
        <v>985</v>
      </c>
      <c r="H94" s="370">
        <f t="shared" si="22"/>
        <v>23965.05</v>
      </c>
      <c r="I94" s="706"/>
      <c r="J94" s="372">
        <v>4</v>
      </c>
      <c r="K94" s="373">
        <f t="shared" si="24"/>
        <v>2188.8888888888837</v>
      </c>
      <c r="L94" s="374">
        <f t="shared" si="23"/>
        <v>547.22222222222092</v>
      </c>
      <c r="M94" s="375">
        <v>0.78333333333333333</v>
      </c>
      <c r="N94" s="375">
        <v>0.80208333333333337</v>
      </c>
      <c r="O94" s="365">
        <v>23</v>
      </c>
      <c r="P94" s="708">
        <f>(N94-M94)*24*60</f>
        <v>27.000000000000064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06"/>
      <c r="J95" s="372"/>
      <c r="K95" s="373"/>
      <c r="L95" s="374"/>
      <c r="M95" s="375"/>
      <c r="N95" s="375"/>
      <c r="O95" s="365"/>
      <c r="P95" s="708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06"/>
      <c r="J96" s="372"/>
      <c r="K96" s="373"/>
      <c r="L96" s="374"/>
      <c r="M96" s="375"/>
      <c r="N96" s="375"/>
      <c r="O96" s="365"/>
      <c r="P96" s="708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06"/>
      <c r="J97" s="372"/>
      <c r="K97" s="373"/>
      <c r="L97" s="374"/>
      <c r="M97" s="375"/>
      <c r="N97" s="375"/>
      <c r="O97" s="365"/>
      <c r="P97" s="708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06"/>
      <c r="J98" s="372"/>
      <c r="K98" s="373"/>
      <c r="L98" s="374"/>
      <c r="M98" s="375"/>
      <c r="N98" s="375"/>
      <c r="O98" s="365"/>
      <c r="P98" s="708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06"/>
      <c r="J99" s="372"/>
      <c r="K99" s="373"/>
      <c r="L99" s="374"/>
      <c r="M99" s="375"/>
      <c r="N99" s="375"/>
      <c r="O99" s="365"/>
      <c r="P99" s="708"/>
      <c r="Q99" s="377"/>
      <c r="R99" s="377"/>
    </row>
    <row r="100" spans="1:18" ht="15.75" customHeight="1">
      <c r="A100" s="917"/>
      <c r="B100" s="366">
        <v>0</v>
      </c>
      <c r="C100" s="6" t="s">
        <v>1324</v>
      </c>
      <c r="D100" s="918" t="s">
        <v>1306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2196.398860398855</v>
      </c>
      <c r="L100" s="389">
        <f>AVERAGE(L92:L99)</f>
        <v>613.76638176638073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1325</v>
      </c>
      <c r="B101" s="366" t="s">
        <v>104</v>
      </c>
      <c r="C101" s="6"/>
      <c r="D101" s="415" t="s">
        <v>329</v>
      </c>
      <c r="E101" s="429"/>
      <c r="F101" s="369">
        <v>25.03</v>
      </c>
      <c r="G101" s="704">
        <v>609</v>
      </c>
      <c r="H101" s="370">
        <f t="shared" ref="H101:H110" si="25">F101*G101</f>
        <v>15243.27</v>
      </c>
      <c r="I101" s="706"/>
      <c r="J101" s="372">
        <v>4</v>
      </c>
      <c r="K101" s="373">
        <f>G101/P101*60</f>
        <v>2810.7692307692059</v>
      </c>
      <c r="L101" s="374">
        <f t="shared" ref="L101:L105" si="26">K101/J101</f>
        <v>702.69230769230148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704">
        <v>2705</v>
      </c>
      <c r="H102" s="370">
        <f t="shared" si="25"/>
        <v>77281.850000000006</v>
      </c>
      <c r="I102" s="706"/>
      <c r="J102" s="372">
        <v>3</v>
      </c>
      <c r="K102" s="373">
        <f t="shared" ref="K102:K105" si="28">G102/P102*60</f>
        <v>2950.9090909090928</v>
      </c>
      <c r="L102" s="374">
        <f t="shared" si="26"/>
        <v>983.63636363636431</v>
      </c>
      <c r="M102" s="375">
        <v>0.74652777777777779</v>
      </c>
      <c r="N102" s="375">
        <v>0.78472222222222221</v>
      </c>
      <c r="O102" s="365">
        <v>22</v>
      </c>
      <c r="P102" s="373">
        <f t="shared" si="27"/>
        <v>54.999999999999964</v>
      </c>
      <c r="Q102" s="377">
        <v>0.78472222222222221</v>
      </c>
      <c r="R102" s="377">
        <v>0.80555555555555547</v>
      </c>
    </row>
    <row r="103" spans="1:18">
      <c r="A103" s="920"/>
      <c r="B103" s="366" t="s">
        <v>104</v>
      </c>
      <c r="C103" s="6"/>
      <c r="D103" s="395" t="s">
        <v>333</v>
      </c>
      <c r="E103" s="395"/>
      <c r="F103" s="369">
        <v>24.82</v>
      </c>
      <c r="G103" s="704">
        <v>1273</v>
      </c>
      <c r="H103" s="370">
        <f t="shared" si="25"/>
        <v>31595.86</v>
      </c>
      <c r="I103" s="706"/>
      <c r="J103" s="372">
        <v>4</v>
      </c>
      <c r="K103" s="373">
        <f t="shared" si="28"/>
        <v>3055.2000000000107</v>
      </c>
      <c r="L103" s="374">
        <f t="shared" si="26"/>
        <v>763.80000000000268</v>
      </c>
      <c r="M103" s="375">
        <v>0.84027777777777779</v>
      </c>
      <c r="N103" s="375">
        <v>0.85763888888888884</v>
      </c>
      <c r="O103" s="365">
        <v>20</v>
      </c>
      <c r="P103" s="373">
        <f t="shared" si="27"/>
        <v>24.999999999999911</v>
      </c>
      <c r="Q103" s="377"/>
      <c r="R103" s="377"/>
    </row>
    <row r="104" spans="1:18">
      <c r="A104" s="920"/>
      <c r="B104" s="366" t="s">
        <v>104</v>
      </c>
      <c r="C104" s="6"/>
      <c r="D104" s="395" t="s">
        <v>1326</v>
      </c>
      <c r="E104" s="415"/>
      <c r="F104" s="369">
        <v>30</v>
      </c>
      <c r="G104" s="704">
        <v>1349</v>
      </c>
      <c r="H104" s="370">
        <f t="shared" si="25"/>
        <v>40470</v>
      </c>
      <c r="I104" s="706"/>
      <c r="J104" s="372">
        <v>3</v>
      </c>
      <c r="K104" s="373">
        <f t="shared" si="28"/>
        <v>2997.7777777777883</v>
      </c>
      <c r="L104" s="374">
        <f t="shared" si="26"/>
        <v>999.25925925926276</v>
      </c>
      <c r="M104" s="375">
        <v>0.87291666666666667</v>
      </c>
      <c r="N104" s="375">
        <v>0.89166666666666661</v>
      </c>
      <c r="O104" s="365">
        <v>22</v>
      </c>
      <c r="P104" s="373">
        <f>(N104-M104)*24*60</f>
        <v>26.999999999999904</v>
      </c>
      <c r="Q104" s="377"/>
      <c r="R104" s="377"/>
    </row>
    <row r="105" spans="1:18">
      <c r="A105" s="920"/>
      <c r="B105" s="366" t="s">
        <v>104</v>
      </c>
      <c r="C105" s="6"/>
      <c r="D105" s="395" t="s">
        <v>335</v>
      </c>
      <c r="E105" s="400"/>
      <c r="F105" s="369">
        <v>14.285714285714283</v>
      </c>
      <c r="G105" s="704">
        <v>7786</v>
      </c>
      <c r="H105" s="370">
        <f t="shared" si="25"/>
        <v>111228.57142857141</v>
      </c>
      <c r="I105" s="706"/>
      <c r="J105" s="372">
        <v>3</v>
      </c>
      <c r="K105" s="373">
        <f t="shared" si="28"/>
        <v>3013.9354838256941</v>
      </c>
      <c r="L105" s="374">
        <f t="shared" si="26"/>
        <v>1004.6451612752313</v>
      </c>
      <c r="M105" s="375">
        <v>46247.90625</v>
      </c>
      <c r="N105" s="375">
        <v>46248.013888888891</v>
      </c>
      <c r="O105" s="365">
        <v>21</v>
      </c>
      <c r="P105" s="373">
        <f>(N105-M105)*24*60</f>
        <v>155.00000000232831</v>
      </c>
      <c r="Q105" s="374"/>
      <c r="R105" s="377"/>
    </row>
    <row r="106" spans="1:18">
      <c r="A106" s="920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0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20"/>
      <c r="B107" s="366">
        <v>0</v>
      </c>
      <c r="C107" s="6"/>
      <c r="D107" s="395"/>
      <c r="E107" s="400"/>
      <c r="F107" s="369" t="s">
        <v>106</v>
      </c>
      <c r="G107" s="704"/>
      <c r="H107" s="370">
        <f t="shared" si="25"/>
        <v>0</v>
      </c>
      <c r="I107" s="70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704"/>
      <c r="H108" s="370">
        <f t="shared" si="25"/>
        <v>0</v>
      </c>
      <c r="I108" s="70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704"/>
      <c r="H109" s="370">
        <f t="shared" si="25"/>
        <v>0</v>
      </c>
      <c r="I109" s="70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704"/>
      <c r="H110" s="370">
        <f t="shared" si="25"/>
        <v>0</v>
      </c>
      <c r="I110" s="70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1311</v>
      </c>
      <c r="D111" s="887" t="s">
        <v>1306</v>
      </c>
      <c r="E111" s="92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2965.7183166563582</v>
      </c>
      <c r="L111" s="389">
        <f>AVERAGE(L101:L110)</f>
        <v>890.80661837263256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1327</v>
      </c>
      <c r="B112" s="366" t="s">
        <v>104</v>
      </c>
      <c r="C112" s="6"/>
      <c r="D112" s="400" t="s">
        <v>338</v>
      </c>
      <c r="E112" s="432"/>
      <c r="F112" s="369">
        <v>16.7</v>
      </c>
      <c r="G112" s="704">
        <v>976</v>
      </c>
      <c r="H112" s="422">
        <f t="shared" si="13"/>
        <v>16299.199999999999</v>
      </c>
      <c r="I112" s="706"/>
      <c r="J112" s="372">
        <v>3</v>
      </c>
      <c r="K112" s="373">
        <f t="shared" ref="K112:K118" si="29">G112/P112*60</f>
        <v>2927.9999999999873</v>
      </c>
      <c r="L112" s="374">
        <f t="shared" ref="L112:L118" si="30">K112/J112</f>
        <v>975.99999999999579</v>
      </c>
      <c r="M112" s="375">
        <v>0.72222222222222221</v>
      </c>
      <c r="N112" s="375">
        <v>0.73611111111111116</v>
      </c>
      <c r="O112" s="365">
        <v>20</v>
      </c>
      <c r="P112" s="708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700" t="s">
        <v>339</v>
      </c>
      <c r="E113" s="700"/>
      <c r="F113" s="369">
        <v>18.18</v>
      </c>
      <c r="G113" s="704">
        <v>949</v>
      </c>
      <c r="H113" s="422">
        <f t="shared" si="13"/>
        <v>17252.82</v>
      </c>
      <c r="I113" s="706"/>
      <c r="J113" s="372">
        <v>4</v>
      </c>
      <c r="K113" s="373">
        <f t="shared" si="29"/>
        <v>2711.4285714285602</v>
      </c>
      <c r="L113" s="374">
        <f t="shared" si="30"/>
        <v>677.85714285714005</v>
      </c>
      <c r="M113" s="375">
        <v>0.75069444444444444</v>
      </c>
      <c r="N113" s="375">
        <v>0.76527777777777783</v>
      </c>
      <c r="O113" s="365">
        <v>21</v>
      </c>
      <c r="P113" s="708">
        <f t="shared" si="31"/>
        <v>21.000000000000085</v>
      </c>
      <c r="Q113" s="377"/>
      <c r="R113" s="377"/>
    </row>
    <row r="114" spans="1:18">
      <c r="A114" s="922"/>
      <c r="B114" s="366" t="s">
        <v>104</v>
      </c>
      <c r="C114" s="393"/>
      <c r="D114" s="700" t="s">
        <v>1328</v>
      </c>
      <c r="E114" s="395"/>
      <c r="F114" s="369">
        <v>18.18</v>
      </c>
      <c r="G114" s="704">
        <v>1055</v>
      </c>
      <c r="H114" s="422">
        <f t="shared" si="13"/>
        <v>19179.900000000001</v>
      </c>
      <c r="I114" s="706"/>
      <c r="J114" s="372">
        <v>3</v>
      </c>
      <c r="K114" s="373">
        <f t="shared" si="29"/>
        <v>2877.2727272727166</v>
      </c>
      <c r="L114" s="374">
        <f t="shared" si="30"/>
        <v>959.09090909090548</v>
      </c>
      <c r="M114" s="375">
        <v>0.78125</v>
      </c>
      <c r="N114" s="375">
        <v>0.79652777777777783</v>
      </c>
      <c r="O114" s="365">
        <v>23</v>
      </c>
      <c r="P114" s="708">
        <f t="shared" si="31"/>
        <v>22.000000000000082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704">
        <v>5081</v>
      </c>
      <c r="H115" s="422">
        <f t="shared" si="13"/>
        <v>84649.46</v>
      </c>
      <c r="I115" s="706"/>
      <c r="J115" s="372">
        <v>4</v>
      </c>
      <c r="K115" s="373">
        <f t="shared" si="29"/>
        <v>3048.5999999999963</v>
      </c>
      <c r="L115" s="374">
        <f t="shared" si="30"/>
        <v>762.14999999999907</v>
      </c>
      <c r="M115" s="375">
        <v>0.8125</v>
      </c>
      <c r="N115" s="375">
        <v>0.88194444444444453</v>
      </c>
      <c r="O115" s="365">
        <v>23</v>
      </c>
      <c r="P115" s="708">
        <f t="shared" si="31"/>
        <v>100.00000000000013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04">
        <v>882</v>
      </c>
      <c r="H116" s="422">
        <f t="shared" si="13"/>
        <v>19652.563636363637</v>
      </c>
      <c r="I116" s="706"/>
      <c r="J116" s="372">
        <v>4</v>
      </c>
      <c r="K116" s="373">
        <f t="shared" si="29"/>
        <v>2940.00000000001</v>
      </c>
      <c r="L116" s="374">
        <f t="shared" si="30"/>
        <v>735.0000000000025</v>
      </c>
      <c r="M116" s="375">
        <v>0.89583333333333337</v>
      </c>
      <c r="N116" s="424">
        <v>0.90833333333333333</v>
      </c>
      <c r="O116" s="365">
        <v>20</v>
      </c>
      <c r="P116" s="708">
        <f t="shared" si="31"/>
        <v>17.999999999999936</v>
      </c>
      <c r="Q116" s="377">
        <v>0.90625</v>
      </c>
      <c r="R116" s="377">
        <v>0.95000000000000007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04">
        <v>3480</v>
      </c>
      <c r="H117" s="422">
        <f t="shared" ref="H117:H123" si="32">F117*G117</f>
        <v>62260.363636363632</v>
      </c>
      <c r="I117" s="706"/>
      <c r="J117" s="372">
        <v>3</v>
      </c>
      <c r="K117" s="373">
        <f t="shared" si="29"/>
        <v>2982.8571429563576</v>
      </c>
      <c r="L117" s="374">
        <f t="shared" si="30"/>
        <v>994.28571431878584</v>
      </c>
      <c r="M117" s="375">
        <v>46247.965277777781</v>
      </c>
      <c r="N117" s="375">
        <v>46248.013888888891</v>
      </c>
      <c r="O117" s="373">
        <v>22</v>
      </c>
      <c r="P117" s="708">
        <f t="shared" si="31"/>
        <v>69.999999997671694</v>
      </c>
      <c r="Q117" s="377"/>
      <c r="R117" s="377"/>
    </row>
    <row r="118" spans="1:18">
      <c r="A118" s="922"/>
      <c r="B118" s="366" t="s">
        <v>104</v>
      </c>
      <c r="C118" s="393"/>
      <c r="D118" s="395" t="s">
        <v>1329</v>
      </c>
      <c r="E118" s="412"/>
      <c r="F118" s="369">
        <v>14.03</v>
      </c>
      <c r="G118" s="704">
        <v>5514</v>
      </c>
      <c r="H118" s="422">
        <f t="shared" si="32"/>
        <v>77361.42</v>
      </c>
      <c r="I118" s="706"/>
      <c r="J118" s="372">
        <v>3</v>
      </c>
      <c r="K118" s="373">
        <f t="shared" si="29"/>
        <v>3007.6363636363631</v>
      </c>
      <c r="L118" s="374">
        <f t="shared" si="30"/>
        <v>1002.5454545454544</v>
      </c>
      <c r="M118" s="375">
        <v>2.7777777777777776E-2</v>
      </c>
      <c r="N118" s="375">
        <v>0.10416666666666667</v>
      </c>
      <c r="O118" s="373">
        <v>20</v>
      </c>
      <c r="P118" s="708">
        <f t="shared" si="31"/>
        <v>110.00000000000001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704"/>
      <c r="H119" s="422">
        <f t="shared" si="32"/>
        <v>0</v>
      </c>
      <c r="I119" s="706"/>
      <c r="J119" s="372"/>
      <c r="K119" s="373"/>
      <c r="L119" s="374"/>
      <c r="M119" s="375"/>
      <c r="N119" s="375"/>
      <c r="O119" s="365"/>
      <c r="P119" s="708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704"/>
      <c r="H120" s="422">
        <f t="shared" si="32"/>
        <v>0</v>
      </c>
      <c r="I120" s="706"/>
      <c r="J120" s="372"/>
      <c r="K120" s="373"/>
      <c r="L120" s="374"/>
      <c r="M120" s="375"/>
      <c r="N120" s="375"/>
      <c r="O120" s="365"/>
      <c r="P120" s="708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704"/>
      <c r="H121" s="422">
        <f t="shared" si="32"/>
        <v>0</v>
      </c>
      <c r="I121" s="706"/>
      <c r="J121" s="372"/>
      <c r="K121" s="373"/>
      <c r="L121" s="374"/>
      <c r="M121" s="375"/>
      <c r="N121" s="375"/>
      <c r="O121" s="365"/>
      <c r="P121" s="708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704"/>
      <c r="H122" s="422">
        <f t="shared" si="32"/>
        <v>0</v>
      </c>
      <c r="I122" s="706"/>
      <c r="J122" s="372"/>
      <c r="K122" s="373"/>
      <c r="L122" s="374"/>
      <c r="M122" s="375"/>
      <c r="N122" s="375"/>
      <c r="O122" s="365"/>
      <c r="P122" s="708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704"/>
      <c r="H123" s="422">
        <f t="shared" si="32"/>
        <v>0</v>
      </c>
      <c r="I123" s="706"/>
      <c r="J123" s="372"/>
      <c r="K123" s="373"/>
      <c r="L123" s="374"/>
      <c r="M123" s="375"/>
      <c r="N123" s="375"/>
      <c r="O123" s="365"/>
      <c r="P123" s="708"/>
      <c r="Q123" s="377"/>
      <c r="R123" s="377"/>
    </row>
    <row r="124" spans="1:18" ht="17.399999999999999" customHeight="1">
      <c r="A124" s="922"/>
      <c r="B124" s="383">
        <v>0</v>
      </c>
      <c r="C124" s="6" t="s">
        <v>1317</v>
      </c>
      <c r="D124" s="923" t="s">
        <v>1306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2927.9706864705699</v>
      </c>
      <c r="L124" s="389">
        <f>AVERAGE(L112:L123)</f>
        <v>872.41846011604036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1" activePane="bottomLeft" state="frozen"/>
      <selection activeCell="AD113" sqref="AD113"/>
      <selection pane="bottomLeft" activeCell="J55" sqref="J55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1238</v>
      </c>
      <c r="B1" s="28"/>
      <c r="C1" s="28"/>
      <c r="D1" s="712" t="s">
        <v>1239</v>
      </c>
      <c r="E1" s="29">
        <f>SUM(G5:G173)</f>
        <v>156264.68000000002</v>
      </c>
      <c r="F1" s="713" t="s">
        <v>3</v>
      </c>
      <c r="G1" s="30">
        <f>SUM(H5:H173)</f>
        <v>6134124.3291774979</v>
      </c>
      <c r="H1" s="709" t="s">
        <v>37</v>
      </c>
      <c r="I1" s="31">
        <f>M17+M30+M43+M56+M69+M82+M95+M108+M121+M134+M147+M160+M173</f>
        <v>191.73492063492066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1240</v>
      </c>
      <c r="Q1" s="987"/>
      <c r="R1" s="987"/>
      <c r="S1" s="987"/>
      <c r="T1" s="987" t="s">
        <v>1241</v>
      </c>
      <c r="U1" s="987"/>
      <c r="V1" s="987"/>
      <c r="W1" s="987"/>
      <c r="X1" s="987"/>
      <c r="Y1" s="987"/>
      <c r="Z1" s="32" t="s">
        <v>1242</v>
      </c>
      <c r="AA1" s="32" t="s">
        <v>1243</v>
      </c>
      <c r="AB1" s="994" t="s">
        <v>1244</v>
      </c>
      <c r="AC1" s="995"/>
      <c r="AD1" s="32" t="s">
        <v>1242</v>
      </c>
      <c r="AE1" s="32" t="s">
        <v>1245</v>
      </c>
      <c r="AF1" s="987" t="s">
        <v>1246</v>
      </c>
      <c r="AG1" s="988"/>
      <c r="AH1" s="988"/>
    </row>
    <row r="2" spans="1:34" ht="26.25" customHeight="1">
      <c r="A2" s="989" t="s">
        <v>1247</v>
      </c>
      <c r="B2" s="989"/>
      <c r="C2" s="712"/>
      <c r="D2" s="712" t="s">
        <v>1248</v>
      </c>
      <c r="E2" s="34">
        <f>AVERAGE(O17,O30,O43,O56,O69,O82,O95,O108,O121,O134,O147,O160,O173)</f>
        <v>129.47954200943647</v>
      </c>
      <c r="F2" s="35" t="s">
        <v>40</v>
      </c>
      <c r="G2" s="36">
        <f>G1/E1</f>
        <v>39.254707648442995</v>
      </c>
      <c r="H2" s="709" t="s">
        <v>41</v>
      </c>
      <c r="I2" s="709">
        <f>COUNT(I5:I173)</f>
        <v>6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988"/>
      <c r="AG2" s="988"/>
      <c r="AH2" s="988"/>
    </row>
    <row r="3" spans="1:34" ht="30.6" customHeight="1">
      <c r="A3" s="928" t="s">
        <v>1249</v>
      </c>
      <c r="B3" s="928" t="s">
        <v>42</v>
      </c>
      <c r="C3" s="985"/>
      <c r="D3" s="928" t="s">
        <v>1250</v>
      </c>
      <c r="E3" s="928"/>
      <c r="F3" s="985" t="s">
        <v>43</v>
      </c>
      <c r="G3" s="977" t="s">
        <v>44</v>
      </c>
      <c r="H3" s="985" t="s">
        <v>45</v>
      </c>
      <c r="I3" s="979" t="s">
        <v>1251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1252</v>
      </c>
      <c r="O3" s="957" t="s">
        <v>1248</v>
      </c>
      <c r="P3" s="983" t="s">
        <v>1253</v>
      </c>
      <c r="Q3" s="957" t="s">
        <v>1248</v>
      </c>
      <c r="R3" s="984" t="s">
        <v>1254</v>
      </c>
      <c r="S3" s="958" t="s">
        <v>1255</v>
      </c>
      <c r="T3" s="977" t="s">
        <v>48</v>
      </c>
      <c r="U3" s="977"/>
      <c r="V3" s="978" t="s">
        <v>49</v>
      </c>
      <c r="W3" s="979" t="s">
        <v>1256</v>
      </c>
      <c r="X3" s="977" t="s">
        <v>1257</v>
      </c>
      <c r="Y3" s="977"/>
      <c r="Z3" s="980" t="s">
        <v>1258</v>
      </c>
      <c r="AA3" s="981"/>
      <c r="AB3" s="990" t="s">
        <v>1259</v>
      </c>
      <c r="AC3" s="991"/>
      <c r="AD3" s="992" t="s">
        <v>1260</v>
      </c>
      <c r="AE3" s="993"/>
      <c r="AF3" s="982" t="s">
        <v>1252</v>
      </c>
      <c r="AG3" s="984" t="s">
        <v>1254</v>
      </c>
      <c r="AH3" s="958" t="s">
        <v>1255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719" t="s">
        <v>50</v>
      </c>
      <c r="U4" s="719" t="s">
        <v>51</v>
      </c>
      <c r="V4" s="977"/>
      <c r="W4" s="979"/>
      <c r="X4" s="713" t="s">
        <v>1261</v>
      </c>
      <c r="Y4" s="713" t="s">
        <v>36</v>
      </c>
      <c r="Z4" s="719" t="s">
        <v>1262</v>
      </c>
      <c r="AA4" s="719" t="s">
        <v>1263</v>
      </c>
      <c r="AB4" s="991"/>
      <c r="AC4" s="991"/>
      <c r="AD4" s="719" t="s">
        <v>1264</v>
      </c>
      <c r="AE4" s="39" t="s">
        <v>1265</v>
      </c>
      <c r="AF4" s="982"/>
      <c r="AG4" s="984"/>
      <c r="AH4" s="958"/>
    </row>
    <row r="5" spans="1:34" ht="18.75" customHeight="1">
      <c r="A5" s="974" t="s">
        <v>1266</v>
      </c>
      <c r="B5" s="40" t="s">
        <v>100</v>
      </c>
      <c r="C5" s="41"/>
      <c r="D5" s="42" t="s">
        <v>52</v>
      </c>
      <c r="E5" s="43"/>
      <c r="F5" s="273">
        <v>37.83</v>
      </c>
      <c r="G5" s="44">
        <v>6604</v>
      </c>
      <c r="H5" s="45">
        <f t="shared" ref="H5:H16" si="0">F5*G5</f>
        <v>249829.31999999998</v>
      </c>
      <c r="I5" s="710"/>
      <c r="J5" s="46">
        <v>20</v>
      </c>
      <c r="K5" s="44">
        <v>2400</v>
      </c>
      <c r="L5" s="47">
        <v>120</v>
      </c>
      <c r="M5" s="711">
        <v>20</v>
      </c>
      <c r="N5" s="44">
        <f t="shared" ref="N5:N9" si="1">G5/W5*60</f>
        <v>2386.987951807228</v>
      </c>
      <c r="O5" s="47">
        <f t="shared" ref="O5:O9" si="2">N5/M5</f>
        <v>119.34939759036141</v>
      </c>
      <c r="P5" s="48">
        <f t="shared" ref="P5:P9" si="3">M5-J5</f>
        <v>0</v>
      </c>
      <c r="Q5" s="49">
        <f t="shared" ref="Q5:Q9" si="4">O5-L5</f>
        <v>-0.65060240963859428</v>
      </c>
      <c r="R5" s="717">
        <f t="shared" ref="R5:R9" si="5">O5/L5</f>
        <v>0.99457831325301171</v>
      </c>
      <c r="S5" s="943">
        <f>R17</f>
        <v>0.93524075548387875</v>
      </c>
      <c r="T5" s="89">
        <v>0.25</v>
      </c>
      <c r="U5" s="89">
        <v>0.36527777777777781</v>
      </c>
      <c r="V5" s="713">
        <v>5</v>
      </c>
      <c r="W5" s="710">
        <f>(U5-T5)*24*60</f>
        <v>166.00000000000006</v>
      </c>
      <c r="X5" s="713"/>
      <c r="Y5" s="713"/>
      <c r="Z5" s="51"/>
      <c r="AA5" s="51"/>
      <c r="AB5" s="928"/>
      <c r="AC5" s="928"/>
      <c r="AD5" s="52"/>
      <c r="AE5" s="52"/>
      <c r="AF5" s="48">
        <f t="shared" ref="AF5:AF70" si="6">N5-K5</f>
        <v>-13.012048192771999</v>
      </c>
      <c r="AG5" s="717">
        <f t="shared" ref="AG5:AG70" si="7">N5/K5</f>
        <v>0.99457831325301171</v>
      </c>
      <c r="AH5" s="943">
        <f>AG17</f>
        <v>0.93612932936765847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1710</v>
      </c>
      <c r="H6" s="45">
        <f t="shared" si="0"/>
        <v>62808.299999999996</v>
      </c>
      <c r="I6" s="710"/>
      <c r="J6" s="46">
        <v>18</v>
      </c>
      <c r="K6" s="44">
        <v>2571</v>
      </c>
      <c r="L6" s="47">
        <v>142.83333333333334</v>
      </c>
      <c r="M6" s="711">
        <v>18</v>
      </c>
      <c r="N6" s="44">
        <f t="shared" si="1"/>
        <v>2386.0465116279065</v>
      </c>
      <c r="O6" s="47">
        <f t="shared" si="2"/>
        <v>132.55813953488371</v>
      </c>
      <c r="P6" s="48">
        <f t="shared" si="3"/>
        <v>0</v>
      </c>
      <c r="Q6" s="49">
        <f t="shared" si="4"/>
        <v>-10.275193798449635</v>
      </c>
      <c r="R6" s="717">
        <f t="shared" si="5"/>
        <v>0.92806165368646698</v>
      </c>
      <c r="S6" s="943"/>
      <c r="T6" s="89">
        <v>0.38125000000000003</v>
      </c>
      <c r="U6" s="89">
        <v>0.41111111111111115</v>
      </c>
      <c r="V6" s="713">
        <v>23</v>
      </c>
      <c r="W6" s="710">
        <f t="shared" ref="W6:W17" si="8">(U6-T6)*24*60</f>
        <v>43.000000000000007</v>
      </c>
      <c r="X6" s="53">
        <v>0.36944444444444446</v>
      </c>
      <c r="Y6" s="53">
        <v>0.38055555555555554</v>
      </c>
      <c r="Z6" s="54"/>
      <c r="AA6" s="54"/>
      <c r="AB6" s="928"/>
      <c r="AC6" s="928"/>
      <c r="AD6" s="726"/>
      <c r="AE6" s="726"/>
      <c r="AF6" s="48">
        <f t="shared" si="6"/>
        <v>-184.95348837209349</v>
      </c>
      <c r="AG6" s="717">
        <f t="shared" si="7"/>
        <v>0.92806165368646698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1898</v>
      </c>
      <c r="H7" s="45">
        <f t="shared" si="0"/>
        <v>68119.22</v>
      </c>
      <c r="I7" s="710"/>
      <c r="J7" s="46">
        <v>18</v>
      </c>
      <c r="K7" s="44">
        <v>2571</v>
      </c>
      <c r="L7" s="47">
        <v>142.83333333333334</v>
      </c>
      <c r="M7" s="711">
        <v>18</v>
      </c>
      <c r="N7" s="44">
        <f t="shared" si="1"/>
        <v>2372.5000000000009</v>
      </c>
      <c r="O7" s="47">
        <f t="shared" si="2"/>
        <v>131.8055555555556</v>
      </c>
      <c r="P7" s="48">
        <f t="shared" si="3"/>
        <v>0</v>
      </c>
      <c r="Q7" s="49">
        <f t="shared" si="4"/>
        <v>-11.027777777777743</v>
      </c>
      <c r="R7" s="717">
        <f t="shared" si="5"/>
        <v>0.92279268767016753</v>
      </c>
      <c r="S7" s="943"/>
      <c r="T7" s="89">
        <v>0.41597222222222224</v>
      </c>
      <c r="U7" s="89">
        <v>0.44930555555555557</v>
      </c>
      <c r="V7" s="713">
        <v>7</v>
      </c>
      <c r="W7" s="710">
        <f t="shared" si="8"/>
        <v>47.999999999999986</v>
      </c>
      <c r="X7" s="53"/>
      <c r="Y7" s="53"/>
      <c r="Z7" s="54"/>
      <c r="AA7" s="54"/>
      <c r="AB7" s="928"/>
      <c r="AC7" s="928"/>
      <c r="AD7" s="726"/>
      <c r="AE7" s="726"/>
      <c r="AF7" s="48">
        <f t="shared" si="6"/>
        <v>-198.49999999999909</v>
      </c>
      <c r="AG7" s="717">
        <f t="shared" si="7"/>
        <v>0.92279268767016764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1587</v>
      </c>
      <c r="H8" s="45">
        <f t="shared" si="0"/>
        <v>45800.82</v>
      </c>
      <c r="I8" s="710"/>
      <c r="J8" s="46">
        <v>17</v>
      </c>
      <c r="K8" s="44">
        <v>2571</v>
      </c>
      <c r="L8" s="47">
        <v>151.23529411764707</v>
      </c>
      <c r="M8" s="711">
        <v>17</v>
      </c>
      <c r="N8" s="44">
        <f t="shared" si="1"/>
        <v>2380.4999999999991</v>
      </c>
      <c r="O8" s="47">
        <f t="shared" si="2"/>
        <v>140.02941176470583</v>
      </c>
      <c r="P8" s="48">
        <f t="shared" si="3"/>
        <v>0</v>
      </c>
      <c r="Q8" s="49">
        <f t="shared" si="4"/>
        <v>-11.205882352941245</v>
      </c>
      <c r="R8" s="717">
        <f t="shared" si="5"/>
        <v>0.92590431738623058</v>
      </c>
      <c r="S8" s="943"/>
      <c r="T8" s="89">
        <v>0.45416666666666666</v>
      </c>
      <c r="U8" s="89">
        <v>0.48194444444444445</v>
      </c>
      <c r="V8" s="713">
        <v>7</v>
      </c>
      <c r="W8" s="710">
        <f t="shared" si="8"/>
        <v>40.000000000000014</v>
      </c>
      <c r="X8" s="53"/>
      <c r="Y8" s="53"/>
      <c r="Z8" s="54"/>
      <c r="AA8" s="54"/>
      <c r="AB8" s="928"/>
      <c r="AC8" s="928"/>
      <c r="AD8" s="726"/>
      <c r="AE8" s="726"/>
      <c r="AF8" s="48">
        <f t="shared" si="6"/>
        <v>-190.50000000000091</v>
      </c>
      <c r="AG8" s="717">
        <f t="shared" si="7"/>
        <v>0.92590431738623069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2468</v>
      </c>
      <c r="H9" s="45">
        <f t="shared" si="0"/>
        <v>76779.48</v>
      </c>
      <c r="I9" s="726"/>
      <c r="J9" s="46">
        <v>18</v>
      </c>
      <c r="K9" s="44">
        <v>2769</v>
      </c>
      <c r="L9" s="47">
        <v>153.83333333333334</v>
      </c>
      <c r="M9" s="711">
        <v>18</v>
      </c>
      <c r="N9" s="44">
        <f t="shared" si="1"/>
        <v>2553.1034482758641</v>
      </c>
      <c r="O9" s="47">
        <f t="shared" si="2"/>
        <v>141.83908045977023</v>
      </c>
      <c r="P9" s="48">
        <f t="shared" si="3"/>
        <v>0</v>
      </c>
      <c r="Q9" s="49">
        <f t="shared" si="4"/>
        <v>-11.994252873563113</v>
      </c>
      <c r="R9" s="717">
        <f t="shared" si="5"/>
        <v>0.92203085889341418</v>
      </c>
      <c r="S9" s="943"/>
      <c r="T9" s="89">
        <v>0.52222222222222225</v>
      </c>
      <c r="U9" s="89">
        <v>0.5625</v>
      </c>
      <c r="V9" s="713">
        <v>5</v>
      </c>
      <c r="W9" s="710">
        <f t="shared" si="8"/>
        <v>57.999999999999957</v>
      </c>
      <c r="X9" s="53"/>
      <c r="Y9" s="53"/>
      <c r="Z9" s="54"/>
      <c r="AA9" s="54"/>
      <c r="AB9" s="928"/>
      <c r="AC9" s="928"/>
      <c r="AD9" s="726"/>
      <c r="AE9" s="726"/>
      <c r="AF9" s="48">
        <f t="shared" si="6"/>
        <v>-215.89655172413586</v>
      </c>
      <c r="AG9" s="717">
        <f t="shared" si="7"/>
        <v>0.9220308588934143</v>
      </c>
      <c r="AH9" s="943"/>
    </row>
    <row r="10" spans="1:34" ht="19.2" customHeight="1">
      <c r="A10" s="976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4630</v>
      </c>
      <c r="H10" s="45">
        <f t="shared" si="0"/>
        <v>175014</v>
      </c>
      <c r="I10" s="710"/>
      <c r="J10" s="46">
        <v>20</v>
      </c>
      <c r="K10" s="44">
        <v>2769</v>
      </c>
      <c r="L10" s="47">
        <v>138.44999999999999</v>
      </c>
      <c r="M10" s="711">
        <v>20</v>
      </c>
      <c r="N10" s="44">
        <f>G10/W10*60</f>
        <v>2572.2222222222235</v>
      </c>
      <c r="O10" s="47">
        <f>N10/M10</f>
        <v>128.61111111111117</v>
      </c>
      <c r="P10" s="48">
        <f>M10-J10</f>
        <v>0</v>
      </c>
      <c r="Q10" s="49">
        <f>O10-L10</f>
        <v>-9.8388888888888175</v>
      </c>
      <c r="R10" s="717">
        <f>O10/L10</f>
        <v>0.92893543597769002</v>
      </c>
      <c r="S10" s="944"/>
      <c r="T10" s="89">
        <v>0.56805555555555554</v>
      </c>
      <c r="U10" s="89">
        <v>0.64305555555555549</v>
      </c>
      <c r="V10" s="713">
        <v>8</v>
      </c>
      <c r="W10" s="710">
        <f t="shared" si="8"/>
        <v>107.99999999999994</v>
      </c>
      <c r="X10" s="53"/>
      <c r="Y10" s="53"/>
      <c r="Z10" s="54"/>
      <c r="AA10" s="54"/>
      <c r="AB10" s="928"/>
      <c r="AC10" s="928"/>
      <c r="AD10" s="726"/>
      <c r="AE10" s="726"/>
      <c r="AF10" s="48">
        <f>N10-K10</f>
        <v>-196.77777777777646</v>
      </c>
      <c r="AG10" s="717">
        <f>N10/K10</f>
        <v>0.92893543597769002</v>
      </c>
      <c r="AH10" s="944"/>
    </row>
    <row r="11" spans="1:34" ht="19.2" customHeight="1">
      <c r="A11" s="976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10"/>
      <c r="J11" s="46"/>
      <c r="K11" s="44"/>
      <c r="L11" s="47"/>
      <c r="M11" s="711"/>
      <c r="N11" s="44"/>
      <c r="O11" s="47"/>
      <c r="P11" s="48"/>
      <c r="Q11" s="49"/>
      <c r="R11" s="717"/>
      <c r="S11" s="944"/>
      <c r="T11" s="89"/>
      <c r="U11" s="89"/>
      <c r="V11" s="713"/>
      <c r="W11" s="710">
        <f t="shared" si="8"/>
        <v>0</v>
      </c>
      <c r="X11" s="53"/>
      <c r="Y11" s="53"/>
      <c r="Z11" s="54"/>
      <c r="AA11" s="54"/>
      <c r="AB11" s="928"/>
      <c r="AC11" s="928"/>
      <c r="AD11" s="726"/>
      <c r="AE11" s="726"/>
      <c r="AF11" s="48">
        <f>N11-K11</f>
        <v>0</v>
      </c>
      <c r="AG11" s="717" t="e">
        <f>N11/K11</f>
        <v>#DIV/0!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10"/>
      <c r="J12" s="46"/>
      <c r="K12" s="44"/>
      <c r="L12" s="47"/>
      <c r="M12" s="711"/>
      <c r="N12" s="44"/>
      <c r="O12" s="47"/>
      <c r="P12" s="48"/>
      <c r="Q12" s="49"/>
      <c r="R12" s="717"/>
      <c r="S12" s="944"/>
      <c r="T12" s="89"/>
      <c r="U12" s="89"/>
      <c r="V12" s="713"/>
      <c r="W12" s="710">
        <f t="shared" si="8"/>
        <v>0</v>
      </c>
      <c r="X12" s="53"/>
      <c r="Y12" s="53"/>
      <c r="Z12" s="54"/>
      <c r="AA12" s="54"/>
      <c r="AB12" s="928"/>
      <c r="AC12" s="928"/>
      <c r="AD12" s="726"/>
      <c r="AE12" s="726"/>
      <c r="AF12" s="48">
        <f t="shared" si="6"/>
        <v>0</v>
      </c>
      <c r="AG12" s="717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14"/>
      <c r="J13" s="46"/>
      <c r="K13" s="44"/>
      <c r="L13" s="47"/>
      <c r="M13" s="62"/>
      <c r="N13" s="44"/>
      <c r="O13" s="47"/>
      <c r="P13" s="48"/>
      <c r="Q13" s="49"/>
      <c r="R13" s="717"/>
      <c r="S13" s="944"/>
      <c r="T13" s="89"/>
      <c r="U13" s="89"/>
      <c r="V13" s="714"/>
      <c r="W13" s="710">
        <f t="shared" si="8"/>
        <v>0</v>
      </c>
      <c r="X13" s="64"/>
      <c r="Y13" s="64"/>
      <c r="Z13" s="54"/>
      <c r="AA13" s="54"/>
      <c r="AB13" s="928"/>
      <c r="AC13" s="928"/>
      <c r="AD13" s="726"/>
      <c r="AE13" s="726"/>
      <c r="AF13" s="48">
        <f t="shared" si="6"/>
        <v>0</v>
      </c>
      <c r="AG13" s="717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14"/>
      <c r="J14" s="46"/>
      <c r="K14" s="44"/>
      <c r="L14" s="47"/>
      <c r="M14" s="62"/>
      <c r="N14" s="44"/>
      <c r="O14" s="47"/>
      <c r="P14" s="48"/>
      <c r="Q14" s="49"/>
      <c r="R14" s="717"/>
      <c r="S14" s="944"/>
      <c r="T14" s="89"/>
      <c r="U14" s="89"/>
      <c r="V14" s="714"/>
      <c r="W14" s="710">
        <f t="shared" si="8"/>
        <v>0</v>
      </c>
      <c r="X14" s="64"/>
      <c r="Y14" s="64"/>
      <c r="Z14" s="54"/>
      <c r="AA14" s="54"/>
      <c r="AB14" s="928"/>
      <c r="AC14" s="928"/>
      <c r="AD14" s="726"/>
      <c r="AE14" s="726"/>
      <c r="AF14" s="48">
        <f t="shared" si="6"/>
        <v>0</v>
      </c>
      <c r="AG14" s="717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14"/>
      <c r="J15" s="46"/>
      <c r="K15" s="44"/>
      <c r="L15" s="47"/>
      <c r="M15" s="62"/>
      <c r="N15" s="68"/>
      <c r="O15" s="47"/>
      <c r="P15" s="48"/>
      <c r="Q15" s="49"/>
      <c r="R15" s="717"/>
      <c r="S15" s="944"/>
      <c r="T15" s="89"/>
      <c r="U15" s="89"/>
      <c r="V15" s="714"/>
      <c r="W15" s="710">
        <f t="shared" si="8"/>
        <v>0</v>
      </c>
      <c r="X15" s="64"/>
      <c r="Y15" s="64"/>
      <c r="Z15" s="54"/>
      <c r="AA15" s="54"/>
      <c r="AB15" s="928"/>
      <c r="AC15" s="928"/>
      <c r="AD15" s="726"/>
      <c r="AE15" s="726"/>
      <c r="AF15" s="48">
        <f t="shared" si="6"/>
        <v>0</v>
      </c>
      <c r="AG15" s="717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14"/>
      <c r="J16" s="46"/>
      <c r="K16" s="44"/>
      <c r="L16" s="47"/>
      <c r="M16" s="62"/>
      <c r="N16" s="68"/>
      <c r="O16" s="47"/>
      <c r="P16" s="48"/>
      <c r="Q16" s="49"/>
      <c r="R16" s="717"/>
      <c r="S16" s="944"/>
      <c r="T16" s="89"/>
      <c r="U16" s="89"/>
      <c r="V16" s="714"/>
      <c r="W16" s="710">
        <f t="shared" si="8"/>
        <v>0</v>
      </c>
      <c r="X16" s="64"/>
      <c r="Y16" s="64"/>
      <c r="Z16" s="54"/>
      <c r="AA16" s="54"/>
      <c r="AB16" s="928"/>
      <c r="AC16" s="928"/>
      <c r="AD16" s="726"/>
      <c r="AE16" s="726"/>
      <c r="AF16" s="48">
        <f t="shared" si="6"/>
        <v>0</v>
      </c>
      <c r="AG16" s="717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1267</v>
      </c>
      <c r="D17" s="938" t="s">
        <v>1268</v>
      </c>
      <c r="E17" s="938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18.5</v>
      </c>
      <c r="N17" s="70">
        <f t="shared" si="9"/>
        <v>2441.8933556555371</v>
      </c>
      <c r="O17" s="73">
        <f t="shared" si="9"/>
        <v>132.36544933606467</v>
      </c>
      <c r="P17" s="65">
        <f t="shared" ref="P17:P23" si="10">M17-J17</f>
        <v>0</v>
      </c>
      <c r="Q17" s="74">
        <f t="shared" ref="Q17:Q23" si="11">O17-L17</f>
        <v>-9.1654330168765057</v>
      </c>
      <c r="R17" s="75">
        <f>O17/L17</f>
        <v>0.93524075548387875</v>
      </c>
      <c r="S17" s="944"/>
      <c r="T17" s="89"/>
      <c r="U17" s="89"/>
      <c r="V17" s="71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0</v>
      </c>
      <c r="AE17" s="79">
        <f>SUM(AE5:AE16)</f>
        <v>0</v>
      </c>
      <c r="AF17" s="65">
        <f t="shared" si="6"/>
        <v>-166.60664434446289</v>
      </c>
      <c r="AG17" s="718">
        <f t="shared" si="7"/>
        <v>0.93612932936765847</v>
      </c>
      <c r="AH17" s="944"/>
    </row>
    <row r="18" spans="1:34" ht="19.2" customHeight="1">
      <c r="A18" s="926" t="s">
        <v>1269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469</v>
      </c>
      <c r="H18" s="84">
        <f t="shared" ref="H18:H29" si="12">F18*G18</f>
        <v>12897.5</v>
      </c>
      <c r="I18" s="72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1339.9999999999995</v>
      </c>
      <c r="O18" s="86">
        <f t="shared" ref="O18:O23" si="14">N18/M18</f>
        <v>111.66666666666663</v>
      </c>
      <c r="P18" s="54">
        <f t="shared" si="10"/>
        <v>0</v>
      </c>
      <c r="Q18" s="88">
        <f t="shared" si="11"/>
        <v>-55.000000000000028</v>
      </c>
      <c r="R18" s="720">
        <f t="shared" ref="R18:R23" si="15">O18/L18</f>
        <v>0.66999999999999982</v>
      </c>
      <c r="S18" s="927">
        <f>R30</f>
        <v>0.82356330050529569</v>
      </c>
      <c r="T18" s="89">
        <v>0.125</v>
      </c>
      <c r="U18" s="89">
        <v>0.13958333333333334</v>
      </c>
      <c r="V18" s="726">
        <v>5</v>
      </c>
      <c r="W18" s="90">
        <f>(U18-T18)*24*60</f>
        <v>21.000000000000007</v>
      </c>
      <c r="X18" s="86"/>
      <c r="Y18" s="86"/>
      <c r="Z18" s="54"/>
      <c r="AA18" s="54"/>
      <c r="AB18" s="928"/>
      <c r="AC18" s="928"/>
      <c r="AD18" s="726"/>
      <c r="AE18" s="726"/>
      <c r="AF18" s="91">
        <f t="shared" si="6"/>
        <v>-660.00000000000045</v>
      </c>
      <c r="AG18" s="92">
        <f t="shared" si="7"/>
        <v>0.66999999999999982</v>
      </c>
      <c r="AH18" s="969">
        <f>AG30</f>
        <v>0.84046678340463143</v>
      </c>
    </row>
    <row r="19" spans="1:34" ht="19.2" customHeight="1">
      <c r="A19" s="926"/>
      <c r="B19" s="724" t="s">
        <v>103</v>
      </c>
      <c r="C19" s="723"/>
      <c r="D19" s="82" t="s">
        <v>114</v>
      </c>
      <c r="E19" s="83"/>
      <c r="F19" s="273">
        <v>36.92</v>
      </c>
      <c r="G19" s="57">
        <v>2886</v>
      </c>
      <c r="H19" s="84">
        <f t="shared" si="12"/>
        <v>106551.12000000001</v>
      </c>
      <c r="I19" s="72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1574.181818181818</v>
      </c>
      <c r="O19" s="95">
        <f t="shared" si="14"/>
        <v>131.18181818181816</v>
      </c>
      <c r="P19" s="54">
        <f t="shared" si="10"/>
        <v>0</v>
      </c>
      <c r="Q19" s="88">
        <f t="shared" si="11"/>
        <v>-35.484848484848499</v>
      </c>
      <c r="R19" s="720">
        <f t="shared" si="15"/>
        <v>0.78709090909090895</v>
      </c>
      <c r="S19" s="927"/>
      <c r="T19" s="89">
        <v>0.14375000000000002</v>
      </c>
      <c r="U19" s="89">
        <v>0.22013888888888891</v>
      </c>
      <c r="V19" s="726">
        <v>6</v>
      </c>
      <c r="W19" s="90">
        <f>(U19-T19)*24*60</f>
        <v>110.00000000000001</v>
      </c>
      <c r="X19" s="96"/>
      <c r="Y19" s="96"/>
      <c r="Z19" s="54"/>
      <c r="AA19" s="54"/>
      <c r="AB19" s="928"/>
      <c r="AC19" s="928"/>
      <c r="AD19" s="726"/>
      <c r="AE19" s="726"/>
      <c r="AF19" s="48">
        <f t="shared" si="6"/>
        <v>-425.81818181818198</v>
      </c>
      <c r="AG19" s="717">
        <f t="shared" si="7"/>
        <v>0.78709090909090906</v>
      </c>
      <c r="AH19" s="970"/>
    </row>
    <row r="20" spans="1:34" ht="19.2" customHeight="1">
      <c r="A20" s="926"/>
      <c r="B20" s="724" t="s">
        <v>102</v>
      </c>
      <c r="C20" s="55"/>
      <c r="D20" s="42" t="s">
        <v>164</v>
      </c>
      <c r="E20" s="83"/>
      <c r="F20" s="273">
        <v>50.67</v>
      </c>
      <c r="G20" s="57">
        <v>2582.4</v>
      </c>
      <c r="H20" s="84">
        <f t="shared" si="12"/>
        <v>130850.20800000001</v>
      </c>
      <c r="I20" s="72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1383.4285714285713</v>
      </c>
      <c r="O20" s="95">
        <f t="shared" si="14"/>
        <v>72.812030075187963</v>
      </c>
      <c r="P20" s="54">
        <f t="shared" si="10"/>
        <v>0</v>
      </c>
      <c r="Q20" s="88">
        <f t="shared" si="11"/>
        <v>-6.1353383458646675</v>
      </c>
      <c r="R20" s="720">
        <f t="shared" si="15"/>
        <v>0.92228571428571426</v>
      </c>
      <c r="S20" s="927"/>
      <c r="T20" s="89">
        <v>0.22569444444444448</v>
      </c>
      <c r="U20" s="89">
        <v>0.30347222222222225</v>
      </c>
      <c r="V20" s="726">
        <v>8</v>
      </c>
      <c r="W20" s="90">
        <f t="shared" ref="W20:W29" si="16">(U20-T20)*24*60</f>
        <v>112</v>
      </c>
      <c r="X20" s="96"/>
      <c r="Y20" s="96"/>
      <c r="Z20" s="54"/>
      <c r="AA20" s="54"/>
      <c r="AB20" s="928"/>
      <c r="AC20" s="928"/>
      <c r="AD20" s="726">
        <v>1</v>
      </c>
      <c r="AE20" s="726"/>
      <c r="AF20" s="91">
        <f t="shared" si="6"/>
        <v>-116.57142857142867</v>
      </c>
      <c r="AG20" s="92">
        <f t="shared" si="7"/>
        <v>0.92228571428571426</v>
      </c>
      <c r="AH20" s="970"/>
    </row>
    <row r="21" spans="1:34" ht="19.2" customHeight="1">
      <c r="A21" s="926"/>
      <c r="B21" s="724" t="s">
        <v>102</v>
      </c>
      <c r="C21" s="97"/>
      <c r="D21" s="98" t="s">
        <v>174</v>
      </c>
      <c r="E21" s="43"/>
      <c r="F21" s="273">
        <v>49.91</v>
      </c>
      <c r="G21" s="44">
        <v>2070</v>
      </c>
      <c r="H21" s="84">
        <f t="shared" si="12"/>
        <v>103313.7</v>
      </c>
      <c r="I21" s="71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1427.5862068965514</v>
      </c>
      <c r="O21" s="95">
        <f t="shared" si="14"/>
        <v>83.975659229208901</v>
      </c>
      <c r="P21" s="54">
        <f t="shared" si="10"/>
        <v>0</v>
      </c>
      <c r="Q21" s="88">
        <f t="shared" si="11"/>
        <v>-8.083164300202867</v>
      </c>
      <c r="R21" s="720">
        <f t="shared" si="15"/>
        <v>0.91219565935881874</v>
      </c>
      <c r="S21" s="927"/>
      <c r="T21" s="89">
        <v>0.31875000000000003</v>
      </c>
      <c r="U21" s="89">
        <v>0.37916666666666671</v>
      </c>
      <c r="V21" s="726">
        <v>22</v>
      </c>
      <c r="W21" s="90">
        <f t="shared" si="16"/>
        <v>87.000000000000014</v>
      </c>
      <c r="X21" s="96">
        <v>0.30833333333333335</v>
      </c>
      <c r="Y21" s="96">
        <v>0.31805555555555554</v>
      </c>
      <c r="Z21" s="54"/>
      <c r="AA21" s="54"/>
      <c r="AB21" s="928"/>
      <c r="AC21" s="928"/>
      <c r="AD21" s="726"/>
      <c r="AE21" s="726"/>
      <c r="AF21" s="48">
        <f t="shared" si="6"/>
        <v>-137.4137931034486</v>
      </c>
      <c r="AG21" s="717">
        <f t="shared" si="7"/>
        <v>0.91219565935881874</v>
      </c>
      <c r="AH21" s="971"/>
    </row>
    <row r="22" spans="1:34" ht="19.2" customHeight="1">
      <c r="A22" s="926"/>
      <c r="B22" s="724" t="s">
        <v>102</v>
      </c>
      <c r="C22" s="97"/>
      <c r="D22" s="42" t="s">
        <v>187</v>
      </c>
      <c r="E22" s="43"/>
      <c r="F22" s="273">
        <v>53.27</v>
      </c>
      <c r="G22" s="44">
        <v>2665</v>
      </c>
      <c r="H22" s="84">
        <f t="shared" si="12"/>
        <v>141964.55000000002</v>
      </c>
      <c r="I22" s="71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1343.6974789915969</v>
      </c>
      <c r="O22" s="95">
        <f t="shared" si="14"/>
        <v>79.041028175976294</v>
      </c>
      <c r="P22" s="54">
        <f t="shared" si="10"/>
        <v>0</v>
      </c>
      <c r="Q22" s="88">
        <f t="shared" si="11"/>
        <v>-13.017795353435474</v>
      </c>
      <c r="R22" s="720">
        <f t="shared" si="15"/>
        <v>0.8585926383332888</v>
      </c>
      <c r="S22" s="927"/>
      <c r="T22" s="89">
        <v>0.38333333333333336</v>
      </c>
      <c r="U22" s="89">
        <v>0.46597222222222223</v>
      </c>
      <c r="V22" s="726">
        <v>6</v>
      </c>
      <c r="W22" s="90">
        <f t="shared" si="16"/>
        <v>118.99999999999997</v>
      </c>
      <c r="X22" s="96"/>
      <c r="Y22" s="96"/>
      <c r="Z22" s="54"/>
      <c r="AA22" s="54"/>
      <c r="AB22" s="928"/>
      <c r="AC22" s="928"/>
      <c r="AD22" s="726"/>
      <c r="AE22" s="726"/>
      <c r="AF22" s="91">
        <f t="shared" si="6"/>
        <v>-221.30252100840312</v>
      </c>
      <c r="AG22" s="92">
        <f t="shared" si="7"/>
        <v>0.85859263833328869</v>
      </c>
      <c r="AH22" s="971"/>
    </row>
    <row r="23" spans="1:34" ht="19.2" customHeight="1">
      <c r="A23" s="926"/>
      <c r="B23" s="724" t="s">
        <v>100</v>
      </c>
      <c r="C23" s="97"/>
      <c r="D23" s="42" t="s">
        <v>59</v>
      </c>
      <c r="E23" s="43"/>
      <c r="F23" s="273">
        <v>36.729999999999997</v>
      </c>
      <c r="G23" s="44">
        <v>2018</v>
      </c>
      <c r="H23" s="84">
        <f t="shared" si="12"/>
        <v>74121.14</v>
      </c>
      <c r="I23" s="71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2201.4545454545469</v>
      </c>
      <c r="O23" s="95">
        <f t="shared" si="14"/>
        <v>122.30303030303038</v>
      </c>
      <c r="P23" s="54">
        <f t="shared" si="10"/>
        <v>0</v>
      </c>
      <c r="Q23" s="88">
        <f t="shared" si="11"/>
        <v>-11.03030303030296</v>
      </c>
      <c r="R23" s="720">
        <f t="shared" si="15"/>
        <v>0.91727272727272779</v>
      </c>
      <c r="S23" s="927"/>
      <c r="T23" s="89">
        <v>0.50555555555555554</v>
      </c>
      <c r="U23" s="89">
        <v>0.54374999999999996</v>
      </c>
      <c r="V23" s="726">
        <v>4</v>
      </c>
      <c r="W23" s="90">
        <f t="shared" si="16"/>
        <v>54.999999999999964</v>
      </c>
      <c r="X23" s="96"/>
      <c r="Y23" s="96"/>
      <c r="Z23" s="54"/>
      <c r="AA23" s="54"/>
      <c r="AB23" s="928"/>
      <c r="AC23" s="928"/>
      <c r="AD23" s="726"/>
      <c r="AE23" s="726"/>
      <c r="AF23" s="48">
        <f t="shared" si="6"/>
        <v>-198.54545454545314</v>
      </c>
      <c r="AG23" s="717">
        <f t="shared" si="7"/>
        <v>0.91727272727272791</v>
      </c>
      <c r="AH23" s="971"/>
    </row>
    <row r="24" spans="1:34" ht="19.2" customHeight="1">
      <c r="A24" s="926"/>
      <c r="B24" s="72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13"/>
      <c r="J24" s="93"/>
      <c r="K24" s="44"/>
      <c r="L24" s="47"/>
      <c r="M24" s="93"/>
      <c r="N24" s="94"/>
      <c r="O24" s="95"/>
      <c r="P24" s="54"/>
      <c r="Q24" s="88"/>
      <c r="R24" s="720"/>
      <c r="S24" s="927"/>
      <c r="T24" s="89"/>
      <c r="U24" s="89"/>
      <c r="V24" s="726"/>
      <c r="W24" s="90">
        <f t="shared" si="16"/>
        <v>0</v>
      </c>
      <c r="X24" s="96"/>
      <c r="Y24" s="96"/>
      <c r="Z24" s="54"/>
      <c r="AA24" s="54"/>
      <c r="AB24" s="928"/>
      <c r="AC24" s="928"/>
      <c r="AD24" s="726"/>
      <c r="AE24" s="726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72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0"/>
      <c r="S25" s="927"/>
      <c r="T25" s="89"/>
      <c r="U25" s="89"/>
      <c r="V25" s="726"/>
      <c r="W25" s="90">
        <f t="shared" si="16"/>
        <v>0</v>
      </c>
      <c r="X25" s="726"/>
      <c r="Y25" s="726"/>
      <c r="Z25" s="54"/>
      <c r="AA25" s="54"/>
      <c r="AB25" s="928"/>
      <c r="AC25" s="928"/>
      <c r="AD25" s="726"/>
      <c r="AE25" s="726"/>
      <c r="AF25" s="48">
        <f t="shared" si="6"/>
        <v>0</v>
      </c>
      <c r="AG25" s="717" t="e">
        <f t="shared" si="7"/>
        <v>#DIV/0!</v>
      </c>
      <c r="AH25" s="971"/>
    </row>
    <row r="26" spans="1:34" ht="19.2" customHeight="1">
      <c r="A26" s="926"/>
      <c r="B26" s="72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20"/>
      <c r="S26" s="927"/>
      <c r="T26" s="89"/>
      <c r="U26" s="89"/>
      <c r="V26" s="726"/>
      <c r="W26" s="90">
        <f t="shared" si="16"/>
        <v>0</v>
      </c>
      <c r="X26" s="726"/>
      <c r="Y26" s="726"/>
      <c r="Z26" s="54"/>
      <c r="AA26" s="54"/>
      <c r="AB26" s="928"/>
      <c r="AC26" s="928"/>
      <c r="AD26" s="726"/>
      <c r="AE26" s="726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0"/>
      <c r="S27" s="927"/>
      <c r="T27" s="89"/>
      <c r="U27" s="89"/>
      <c r="V27" s="726"/>
      <c r="W27" s="90">
        <f t="shared" si="16"/>
        <v>0</v>
      </c>
      <c r="X27" s="726"/>
      <c r="Y27" s="726"/>
      <c r="Z27" s="54"/>
      <c r="AA27" s="54"/>
      <c r="AB27" s="928"/>
      <c r="AC27" s="928"/>
      <c r="AD27" s="726"/>
      <c r="AE27" s="726"/>
      <c r="AF27" s="48">
        <f t="shared" si="6"/>
        <v>0</v>
      </c>
      <c r="AG27" s="717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0"/>
      <c r="S28" s="927"/>
      <c r="T28" s="89"/>
      <c r="U28" s="89"/>
      <c r="V28" s="726"/>
      <c r="W28" s="90">
        <f t="shared" si="16"/>
        <v>0</v>
      </c>
      <c r="X28" s="726"/>
      <c r="Y28" s="726"/>
      <c r="Z28" s="54"/>
      <c r="AA28" s="54"/>
      <c r="AB28" s="928"/>
      <c r="AC28" s="928"/>
      <c r="AD28" s="726"/>
      <c r="AE28" s="726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0"/>
      <c r="S29" s="927"/>
      <c r="T29" s="89"/>
      <c r="U29" s="89"/>
      <c r="V29" s="726"/>
      <c r="W29" s="90">
        <f t="shared" si="16"/>
        <v>0</v>
      </c>
      <c r="X29" s="726"/>
      <c r="Y29" s="726"/>
      <c r="Z29" s="54"/>
      <c r="AA29" s="54"/>
      <c r="AB29" s="928"/>
      <c r="AC29" s="928"/>
      <c r="AD29" s="726"/>
      <c r="AE29" s="726"/>
      <c r="AF29" s="48">
        <f t="shared" si="6"/>
        <v>0</v>
      </c>
      <c r="AG29" s="717"/>
      <c r="AH29" s="971"/>
    </row>
    <row r="30" spans="1:34" ht="19.2" customHeight="1">
      <c r="A30" s="926"/>
      <c r="B30" s="99">
        <v>0</v>
      </c>
      <c r="C30" s="100" t="s">
        <v>1270</v>
      </c>
      <c r="D30" s="973" t="s">
        <v>1268</v>
      </c>
      <c r="E30" s="97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1545.0581034921806</v>
      </c>
      <c r="O30" s="104">
        <f t="shared" si="17"/>
        <v>100.16337210531471</v>
      </c>
      <c r="P30" s="54">
        <f t="shared" ref="P30:P37" si="18">M30-J30</f>
        <v>0</v>
      </c>
      <c r="Q30" s="88">
        <f t="shared" ref="Q30:Q37" si="19">O30-L30</f>
        <v>-21.458574919109111</v>
      </c>
      <c r="R30" s="105">
        <f t="shared" ref="R30:R37" si="20">O30/L30</f>
        <v>0.82356330050529569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-293.27522984115262</v>
      </c>
      <c r="AG30" s="109">
        <f t="shared" ref="AG30" si="21">N30/K30</f>
        <v>0.84046678340463143</v>
      </c>
      <c r="AH30" s="972"/>
    </row>
    <row r="31" spans="1:34" ht="19.2" customHeight="1">
      <c r="A31" s="963" t="s">
        <v>1271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2297</v>
      </c>
      <c r="H31" s="112">
        <f t="shared" ref="H31:H41" si="22">F31*G31</f>
        <v>60870.5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1498.0434782608695</v>
      </c>
      <c r="O31" s="115">
        <f t="shared" ref="O31:O37" si="24">N31/M31</f>
        <v>124.83695652173913</v>
      </c>
      <c r="P31" s="116">
        <f t="shared" si="18"/>
        <v>0</v>
      </c>
      <c r="Q31" s="117">
        <f t="shared" si="19"/>
        <v>-41.829710144927532</v>
      </c>
      <c r="R31" s="721">
        <f t="shared" si="20"/>
        <v>0.74902173913043479</v>
      </c>
      <c r="S31" s="964">
        <f>R43</f>
        <v>0.86181543426300267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-501.95652173913049</v>
      </c>
      <c r="AG31" s="120">
        <f t="shared" si="7"/>
        <v>0.74902173913043479</v>
      </c>
      <c r="AH31" s="942">
        <f>AG43</f>
        <v>0.86688340146647691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3017</v>
      </c>
      <c r="H32" s="84">
        <f t="shared" si="22"/>
        <v>103271.90999999999</v>
      </c>
      <c r="I32" s="71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2104.8837209302333</v>
      </c>
      <c r="O32" s="47">
        <f t="shared" si="24"/>
        <v>161.91413237924871</v>
      </c>
      <c r="P32" s="116">
        <f t="shared" si="18"/>
        <v>0</v>
      </c>
      <c r="Q32" s="49">
        <f t="shared" si="19"/>
        <v>-11.162790697674353</v>
      </c>
      <c r="R32" s="717">
        <f t="shared" si="20"/>
        <v>0.93550387596899265</v>
      </c>
      <c r="S32" s="927"/>
      <c r="T32" s="89">
        <v>0.19375000000000001</v>
      </c>
      <c r="U32" s="89">
        <v>0.25347222222222221</v>
      </c>
      <c r="V32" s="142">
        <v>7</v>
      </c>
      <c r="W32" s="90">
        <f t="shared" si="25"/>
        <v>85.999999999999972</v>
      </c>
      <c r="X32" s="123"/>
      <c r="Y32" s="123"/>
      <c r="Z32" s="124"/>
      <c r="AA32" s="124"/>
      <c r="AB32" s="928"/>
      <c r="AC32" s="928"/>
      <c r="AD32" s="726"/>
      <c r="AE32" s="726"/>
      <c r="AF32" s="48">
        <f t="shared" si="6"/>
        <v>-145.11627906976673</v>
      </c>
      <c r="AG32" s="717">
        <f t="shared" si="7"/>
        <v>0.93550387596899254</v>
      </c>
      <c r="AH32" s="943"/>
    </row>
    <row r="33" spans="1:34" ht="19.2" customHeight="1">
      <c r="A33" s="956"/>
      <c r="B33" s="121" t="s">
        <v>104</v>
      </c>
      <c r="C33" s="726"/>
      <c r="D33" s="42" t="s">
        <v>89</v>
      </c>
      <c r="E33" s="83"/>
      <c r="F33" s="273">
        <v>35.83</v>
      </c>
      <c r="G33" s="134">
        <v>2922.4</v>
      </c>
      <c r="H33" s="84">
        <f t="shared" si="22"/>
        <v>104709.592</v>
      </c>
      <c r="I33" s="72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2112.5783132530114</v>
      </c>
      <c r="O33" s="47">
        <f t="shared" si="24"/>
        <v>192.05257393209195</v>
      </c>
      <c r="P33" s="116">
        <f t="shared" si="18"/>
        <v>0</v>
      </c>
      <c r="Q33" s="49">
        <f t="shared" si="19"/>
        <v>-12.492880613362587</v>
      </c>
      <c r="R33" s="717">
        <f t="shared" si="20"/>
        <v>0.93892369477911619</v>
      </c>
      <c r="S33" s="927"/>
      <c r="T33" s="89">
        <v>0.2583333333333333</v>
      </c>
      <c r="U33" s="89">
        <v>0.31597222222222221</v>
      </c>
      <c r="V33" s="142">
        <v>7</v>
      </c>
      <c r="W33" s="90">
        <f t="shared" si="25"/>
        <v>83.000000000000028</v>
      </c>
      <c r="X33" s="123"/>
      <c r="Y33" s="123"/>
      <c r="Z33" s="124"/>
      <c r="AA33" s="124"/>
      <c r="AB33" s="928"/>
      <c r="AC33" s="928"/>
      <c r="AD33" s="726"/>
      <c r="AE33" s="726"/>
      <c r="AF33" s="48">
        <f t="shared" si="6"/>
        <v>-137.4216867469886</v>
      </c>
      <c r="AG33" s="125">
        <f t="shared" si="7"/>
        <v>0.93892369477911619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464</v>
      </c>
      <c r="H34" s="84">
        <f t="shared" si="22"/>
        <v>11720.640000000001</v>
      </c>
      <c r="I34" s="72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1739.9999999999977</v>
      </c>
      <c r="O34" s="47">
        <f t="shared" si="24"/>
        <v>248.57142857142824</v>
      </c>
      <c r="P34" s="116">
        <f t="shared" si="18"/>
        <v>0</v>
      </c>
      <c r="Q34" s="49">
        <f t="shared" si="19"/>
        <v>-65.714285714286035</v>
      </c>
      <c r="R34" s="717">
        <f t="shared" si="20"/>
        <v>0.7909090909090899</v>
      </c>
      <c r="S34" s="927"/>
      <c r="T34" s="89">
        <v>0.33194444444444443</v>
      </c>
      <c r="U34" s="89">
        <v>0.34305555555555556</v>
      </c>
      <c r="V34" s="137">
        <v>23</v>
      </c>
      <c r="W34" s="90">
        <f t="shared" si="25"/>
        <v>16.000000000000021</v>
      </c>
      <c r="X34" s="123">
        <v>0.32083333333333336</v>
      </c>
      <c r="Y34" s="123">
        <v>0.33055555555555555</v>
      </c>
      <c r="Z34" s="124"/>
      <c r="AA34" s="124"/>
      <c r="AB34" s="928"/>
      <c r="AC34" s="928"/>
      <c r="AD34" s="726"/>
      <c r="AE34" s="726">
        <v>1</v>
      </c>
      <c r="AF34" s="48">
        <f t="shared" si="6"/>
        <v>-460.00000000000227</v>
      </c>
      <c r="AG34" s="125">
        <f t="shared" si="7"/>
        <v>0.7909090909090899</v>
      </c>
      <c r="AH34" s="943"/>
    </row>
    <row r="35" spans="1:34" ht="19.2" customHeight="1">
      <c r="A35" s="956"/>
      <c r="B35" s="121" t="s">
        <v>102</v>
      </c>
      <c r="C35" s="41"/>
      <c r="D35" s="150" t="s">
        <v>168</v>
      </c>
      <c r="E35" s="43"/>
      <c r="F35" s="273">
        <v>44.3</v>
      </c>
      <c r="G35" s="137">
        <v>1452</v>
      </c>
      <c r="H35" s="84">
        <f t="shared" si="22"/>
        <v>64323.6</v>
      </c>
      <c r="I35" s="71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1361.2499999999998</v>
      </c>
      <c r="O35" s="47">
        <f t="shared" si="24"/>
        <v>75.624999999999986</v>
      </c>
      <c r="P35" s="116">
        <f t="shared" si="18"/>
        <v>0</v>
      </c>
      <c r="Q35" s="49">
        <f t="shared" si="19"/>
        <v>-11.319444444444457</v>
      </c>
      <c r="R35" s="717">
        <f t="shared" si="20"/>
        <v>0.86980830670926501</v>
      </c>
      <c r="S35" s="927"/>
      <c r="T35" s="89">
        <v>0.34791666666666665</v>
      </c>
      <c r="U35" s="89">
        <v>0.3923611111111111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928"/>
      <c r="AC35" s="928"/>
      <c r="AD35" s="726"/>
      <c r="AE35" s="726"/>
      <c r="AF35" s="116">
        <f t="shared" si="6"/>
        <v>-203.75000000000023</v>
      </c>
      <c r="AG35" s="120">
        <f t="shared" si="7"/>
        <v>0.86980830670926501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3420</v>
      </c>
      <c r="H36" s="84">
        <f t="shared" si="22"/>
        <v>170692.19999999998</v>
      </c>
      <c r="I36" s="72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1395.9183673469386</v>
      </c>
      <c r="O36" s="47">
        <f t="shared" si="24"/>
        <v>82.112845138055206</v>
      </c>
      <c r="P36" s="116">
        <f t="shared" si="18"/>
        <v>0</v>
      </c>
      <c r="Q36" s="49">
        <f t="shared" si="19"/>
        <v>-9.9459783913565616</v>
      </c>
      <c r="R36" s="717">
        <f t="shared" si="20"/>
        <v>0.89196061811305971</v>
      </c>
      <c r="S36" s="927"/>
      <c r="T36" s="89">
        <v>0.39652777777777776</v>
      </c>
      <c r="U36" s="89">
        <v>0.49861111111111112</v>
      </c>
      <c r="V36" s="134">
        <v>6</v>
      </c>
      <c r="W36" s="90">
        <f t="shared" si="25"/>
        <v>147.00000000000003</v>
      </c>
      <c r="X36" s="123"/>
      <c r="Y36" s="123"/>
      <c r="Z36" s="124"/>
      <c r="AA36" s="124"/>
      <c r="AB36" s="928"/>
      <c r="AC36" s="928"/>
      <c r="AD36" s="726"/>
      <c r="AE36" s="726"/>
      <c r="AF36" s="48">
        <f t="shared" si="6"/>
        <v>-169.08163265306143</v>
      </c>
      <c r="AG36" s="717">
        <f t="shared" si="7"/>
        <v>0.89196061811305982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920</v>
      </c>
      <c r="H37" s="84">
        <f t="shared" si="22"/>
        <v>43175.6</v>
      </c>
      <c r="I37" s="72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2123.0769230769179</v>
      </c>
      <c r="O37" s="47">
        <f t="shared" si="24"/>
        <v>117.94871794871766</v>
      </c>
      <c r="P37" s="116">
        <f t="shared" si="18"/>
        <v>-1</v>
      </c>
      <c r="Q37" s="49">
        <f t="shared" si="19"/>
        <v>-8.3670715249665477</v>
      </c>
      <c r="R37" s="717">
        <f t="shared" si="20"/>
        <v>0.93376068376068144</v>
      </c>
      <c r="S37" s="927"/>
      <c r="T37" s="89">
        <v>0.53888888888888886</v>
      </c>
      <c r="U37" s="89">
        <v>0.55694444444444446</v>
      </c>
      <c r="V37" s="134">
        <v>5</v>
      </c>
      <c r="W37" s="90">
        <f t="shared" si="25"/>
        <v>26.000000000000068</v>
      </c>
      <c r="X37" s="123"/>
      <c r="Y37" s="123"/>
      <c r="Z37" s="124"/>
      <c r="AA37" s="124"/>
      <c r="AB37" s="928"/>
      <c r="AC37" s="928"/>
      <c r="AD37" s="726">
        <v>1</v>
      </c>
      <c r="AE37" s="726"/>
      <c r="AF37" s="48">
        <f t="shared" si="6"/>
        <v>-276.92307692308214</v>
      </c>
      <c r="AG37" s="125">
        <f t="shared" si="7"/>
        <v>0.88461538461538247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726"/>
      <c r="J38" s="113"/>
      <c r="K38" s="94"/>
      <c r="L38" s="95"/>
      <c r="M38" s="716"/>
      <c r="N38" s="44"/>
      <c r="O38" s="47"/>
      <c r="P38" s="116"/>
      <c r="Q38" s="49"/>
      <c r="R38" s="717"/>
      <c r="S38" s="927"/>
      <c r="T38" s="151"/>
      <c r="U38" s="151"/>
      <c r="V38" s="726"/>
      <c r="W38" s="90">
        <f t="shared" si="25"/>
        <v>0</v>
      </c>
      <c r="X38" s="123"/>
      <c r="Y38" s="123"/>
      <c r="Z38" s="124"/>
      <c r="AA38" s="124"/>
      <c r="AB38" s="928"/>
      <c r="AC38" s="928"/>
      <c r="AD38" s="726"/>
      <c r="AE38" s="726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26"/>
      <c r="J39" s="113"/>
      <c r="K39" s="94"/>
      <c r="L39" s="95"/>
      <c r="M39" s="716"/>
      <c r="N39" s="44"/>
      <c r="O39" s="47"/>
      <c r="P39" s="116"/>
      <c r="Q39" s="49"/>
      <c r="R39" s="717"/>
      <c r="S39" s="927"/>
      <c r="T39" s="89"/>
      <c r="U39" s="89"/>
      <c r="V39" s="726"/>
      <c r="W39" s="90">
        <f t="shared" si="25"/>
        <v>0</v>
      </c>
      <c r="X39" s="123"/>
      <c r="Y39" s="123"/>
      <c r="Z39" s="124"/>
      <c r="AA39" s="124"/>
      <c r="AB39" s="928"/>
      <c r="AC39" s="928"/>
      <c r="AD39" s="726"/>
      <c r="AE39" s="726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13"/>
      <c r="J40" s="46"/>
      <c r="K40" s="44"/>
      <c r="L40" s="47"/>
      <c r="M40" s="711"/>
      <c r="N40" s="44"/>
      <c r="O40" s="47"/>
      <c r="P40" s="116"/>
      <c r="Q40" s="49"/>
      <c r="R40" s="717"/>
      <c r="S40" s="927"/>
      <c r="T40" s="89"/>
      <c r="U40" s="89"/>
      <c r="V40" s="726"/>
      <c r="W40" s="90">
        <f>(U40-T40)*24*60</f>
        <v>0</v>
      </c>
      <c r="X40" s="123"/>
      <c r="Y40" s="123"/>
      <c r="Z40" s="124"/>
      <c r="AA40" s="124"/>
      <c r="AB40" s="928"/>
      <c r="AC40" s="928"/>
      <c r="AD40" s="726"/>
      <c r="AE40" s="726"/>
      <c r="AF40" s="48">
        <f t="shared" si="6"/>
        <v>0</v>
      </c>
      <c r="AG40" s="717" t="e">
        <f t="shared" si="7"/>
        <v>#DIV/0!</v>
      </c>
      <c r="AH40" s="944"/>
    </row>
    <row r="41" spans="1:34" ht="19.2" customHeight="1">
      <c r="A41" s="956"/>
      <c r="B41" s="72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26"/>
      <c r="J41" s="87"/>
      <c r="K41" s="57"/>
      <c r="L41" s="86"/>
      <c r="M41" s="716"/>
      <c r="N41" s="57"/>
      <c r="O41" s="86"/>
      <c r="P41" s="54"/>
      <c r="Q41" s="88"/>
      <c r="R41" s="720"/>
      <c r="S41" s="927"/>
      <c r="T41" s="89"/>
      <c r="U41" s="89"/>
      <c r="V41" s="726"/>
      <c r="W41" s="90">
        <f>(U41-T41)*24*60</f>
        <v>0</v>
      </c>
      <c r="X41" s="123"/>
      <c r="Y41" s="123"/>
      <c r="Z41" s="124"/>
      <c r="AA41" s="124"/>
      <c r="AB41" s="928"/>
      <c r="AC41" s="928"/>
      <c r="AD41" s="726"/>
      <c r="AE41" s="726"/>
      <c r="AF41" s="48"/>
      <c r="AG41" s="129"/>
      <c r="AH41" s="944"/>
    </row>
    <row r="42" spans="1:34" ht="19.2" customHeight="1">
      <c r="A42" s="956"/>
      <c r="B42" s="72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26"/>
      <c r="J42" s="87"/>
      <c r="K42" s="57"/>
      <c r="L42" s="86"/>
      <c r="M42" s="716" t="s">
        <v>15</v>
      </c>
      <c r="N42" s="57"/>
      <c r="O42" s="86"/>
      <c r="P42" s="54"/>
      <c r="Q42" s="88"/>
      <c r="R42" s="720"/>
      <c r="S42" s="927"/>
      <c r="T42" s="89"/>
      <c r="U42" s="89"/>
      <c r="V42" s="726"/>
      <c r="W42" s="90">
        <f t="shared" si="25"/>
        <v>0</v>
      </c>
      <c r="X42" s="123"/>
      <c r="Y42" s="123"/>
      <c r="Z42" s="124"/>
      <c r="AA42" s="124"/>
      <c r="AB42" s="928"/>
      <c r="AC42" s="928"/>
      <c r="AD42" s="726"/>
      <c r="AE42" s="726"/>
      <c r="AF42" s="48"/>
      <c r="AG42" s="129"/>
      <c r="AH42" s="944"/>
    </row>
    <row r="43" spans="1:34" ht="19.2" customHeight="1">
      <c r="A43" s="956"/>
      <c r="B43" s="121">
        <v>0</v>
      </c>
      <c r="C43" s="100" t="s">
        <v>1272</v>
      </c>
      <c r="D43" s="924" t="s">
        <v>1273</v>
      </c>
      <c r="E43" s="924"/>
      <c r="F43" s="277"/>
      <c r="G43" s="101"/>
      <c r="H43" s="102"/>
      <c r="I43" s="103"/>
      <c r="J43" s="101">
        <v>13.857142857142858</v>
      </c>
      <c r="K43" s="101">
        <v>2032.8571428571429</v>
      </c>
      <c r="L43" s="104">
        <v>166.27054514604271</v>
      </c>
      <c r="M43" s="101">
        <f t="shared" ref="M43:O43" si="26">AVERAGE(M31:M42)</f>
        <v>13.714285714285714</v>
      </c>
      <c r="N43" s="101">
        <f t="shared" si="26"/>
        <v>1762.2501146954239</v>
      </c>
      <c r="O43" s="104">
        <f t="shared" si="26"/>
        <v>143.29452207018298</v>
      </c>
      <c r="P43" s="54">
        <f>M43-J43</f>
        <v>-0.14285714285714413</v>
      </c>
      <c r="Q43" s="88">
        <f>N43-K43</f>
        <v>-270.60702816171897</v>
      </c>
      <c r="R43" s="105">
        <f t="shared" ref="R43:R50" si="27">O43/L43</f>
        <v>0.86181543426300267</v>
      </c>
      <c r="S43" s="927"/>
      <c r="T43" s="89"/>
      <c r="U43" s="89"/>
      <c r="V43" s="726"/>
      <c r="W43" s="726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1</v>
      </c>
      <c r="AE43" s="107">
        <f>SUM(AE31:AE42)</f>
        <v>1</v>
      </c>
      <c r="AF43" s="48">
        <f t="shared" ref="AF43:AF54" si="28">N43-K43</f>
        <v>-270.60702816171897</v>
      </c>
      <c r="AG43" s="718">
        <f t="shared" si="7"/>
        <v>0.86688340146647691</v>
      </c>
      <c r="AH43" s="944"/>
    </row>
    <row r="44" spans="1:34" s="145" customFormat="1" ht="19.2" customHeight="1">
      <c r="A44" s="966" t="s">
        <v>1274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1660</v>
      </c>
      <c r="H44" s="45">
        <f>F44*G44</f>
        <v>41051.800000000003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2119.1489361702129</v>
      </c>
      <c r="O44" s="138">
        <f t="shared" ref="O44:O50" si="30">N44/M44</f>
        <v>423.82978723404256</v>
      </c>
      <c r="P44" s="51">
        <f t="shared" ref="P44:P50" si="31">M44-J44</f>
        <v>1</v>
      </c>
      <c r="Q44" s="139">
        <f t="shared" ref="Q44:Q50" si="32">O44-L44</f>
        <v>-76.170212765957444</v>
      </c>
      <c r="R44" s="140">
        <f t="shared" si="27"/>
        <v>0.84765957446808515</v>
      </c>
      <c r="S44" s="943">
        <f>R56</f>
        <v>0.89769020882209893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928"/>
      <c r="AC44" s="928"/>
      <c r="AD44" s="726"/>
      <c r="AE44" s="726"/>
      <c r="AF44" s="144">
        <f t="shared" si="28"/>
        <v>119.14893617021289</v>
      </c>
      <c r="AG44" s="722">
        <f t="shared" si="7"/>
        <v>1.0595744680851065</v>
      </c>
      <c r="AH44" s="960">
        <f>AG56</f>
        <v>0.98147685180971544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1626</v>
      </c>
      <c r="H45" s="45">
        <f>F45*G45</f>
        <v>40210.980000000003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2120.8695652173915</v>
      </c>
      <c r="O45" s="138">
        <f t="shared" si="30"/>
        <v>424.17391304347831</v>
      </c>
      <c r="P45" s="51">
        <f t="shared" si="31"/>
        <v>1</v>
      </c>
      <c r="Q45" s="139">
        <f t="shared" si="32"/>
        <v>-75.826086956521692</v>
      </c>
      <c r="R45" s="140">
        <f t="shared" si="27"/>
        <v>0.84834782608695658</v>
      </c>
      <c r="S45" s="943"/>
      <c r="T45" s="89">
        <v>0.16111111111111109</v>
      </c>
      <c r="U45" s="89">
        <v>0.19305555555555554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928"/>
      <c r="AC45" s="928"/>
      <c r="AD45" s="726"/>
      <c r="AE45" s="726"/>
      <c r="AF45" s="144">
        <f t="shared" si="28"/>
        <v>120.86956521739148</v>
      </c>
      <c r="AG45" s="722">
        <f t="shared" si="7"/>
        <v>1.0604347826086957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1961</v>
      </c>
      <c r="H46" s="45">
        <f t="shared" ref="H46:H55" si="34">F46*G46</f>
        <v>61634.229999999996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1452.5925925925928</v>
      </c>
      <c r="O46" s="138">
        <f t="shared" si="30"/>
        <v>207.51322751322755</v>
      </c>
      <c r="P46" s="51">
        <f t="shared" si="31"/>
        <v>0</v>
      </c>
      <c r="Q46" s="139">
        <f t="shared" si="32"/>
        <v>-6.7724867724867295</v>
      </c>
      <c r="R46" s="140">
        <f t="shared" si="27"/>
        <v>0.96839506172839529</v>
      </c>
      <c r="S46" s="943"/>
      <c r="T46" s="89">
        <v>0.19791666666666666</v>
      </c>
      <c r="U46" s="89">
        <v>0.25416666666666665</v>
      </c>
      <c r="V46" s="142">
        <v>7</v>
      </c>
      <c r="W46" s="143">
        <f t="shared" si="33"/>
        <v>80.999999999999986</v>
      </c>
      <c r="X46" s="123"/>
      <c r="Y46" s="123"/>
      <c r="Z46" s="124"/>
      <c r="AA46" s="124"/>
      <c r="AB46" s="928"/>
      <c r="AC46" s="928"/>
      <c r="AD46" s="726"/>
      <c r="AE46" s="726"/>
      <c r="AF46" s="144">
        <f t="shared" si="28"/>
        <v>-47.407407407407163</v>
      </c>
      <c r="AG46" s="722">
        <f t="shared" si="7"/>
        <v>0.96839506172839518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68</v>
      </c>
      <c r="E47" s="148"/>
      <c r="F47" s="280">
        <v>28</v>
      </c>
      <c r="G47" s="137">
        <v>3273</v>
      </c>
      <c r="H47" s="45">
        <f t="shared" si="34"/>
        <v>91644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1433.4306569343066</v>
      </c>
      <c r="O47" s="138">
        <f t="shared" si="30"/>
        <v>204.77580813347237</v>
      </c>
      <c r="P47" s="51">
        <f t="shared" si="31"/>
        <v>0</v>
      </c>
      <c r="Q47" s="139">
        <f t="shared" si="32"/>
        <v>-9.5099061522419106</v>
      </c>
      <c r="R47" s="140">
        <f t="shared" si="27"/>
        <v>0.95562043795620444</v>
      </c>
      <c r="S47" s="943"/>
      <c r="T47" s="89">
        <v>0.26111111111111107</v>
      </c>
      <c r="U47" s="89">
        <v>0.35624999999999996</v>
      </c>
      <c r="V47" s="137">
        <v>10</v>
      </c>
      <c r="W47" s="143">
        <f t="shared" si="33"/>
        <v>137</v>
      </c>
      <c r="X47" s="123"/>
      <c r="Y47" s="123"/>
      <c r="Z47" s="124"/>
      <c r="AA47" s="124"/>
      <c r="AB47" s="928"/>
      <c r="AC47" s="928"/>
      <c r="AD47" s="726"/>
      <c r="AE47" s="726"/>
      <c r="AF47" s="144">
        <f t="shared" si="28"/>
        <v>-66.569343065693374</v>
      </c>
      <c r="AG47" s="722">
        <f t="shared" si="7"/>
        <v>0.95562043795620444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1521</v>
      </c>
      <c r="H48" s="45">
        <f t="shared" si="34"/>
        <v>18039.059999999998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1425.9374999999998</v>
      </c>
      <c r="O48" s="138">
        <f t="shared" si="30"/>
        <v>237.65624999999997</v>
      </c>
      <c r="P48" s="51">
        <f t="shared" si="31"/>
        <v>0</v>
      </c>
      <c r="Q48" s="139">
        <f t="shared" si="32"/>
        <v>-35.010416666666714</v>
      </c>
      <c r="R48" s="140">
        <f t="shared" si="27"/>
        <v>0.87159993887530551</v>
      </c>
      <c r="S48" s="943"/>
      <c r="T48" s="89">
        <v>0.37361111111111106</v>
      </c>
      <c r="U48" s="89">
        <v>0.41805555555555551</v>
      </c>
      <c r="V48" s="134">
        <v>25</v>
      </c>
      <c r="W48" s="143">
        <f t="shared" si="33"/>
        <v>64.000000000000014</v>
      </c>
      <c r="X48" s="123">
        <v>0.3611111111111111</v>
      </c>
      <c r="Y48" s="123">
        <v>0.37222222222222223</v>
      </c>
      <c r="Z48" s="124"/>
      <c r="AA48" s="124"/>
      <c r="AB48" s="928"/>
      <c r="AC48" s="928"/>
      <c r="AD48" s="726"/>
      <c r="AE48" s="726"/>
      <c r="AF48" s="144">
        <f t="shared" si="28"/>
        <v>-210.06250000000023</v>
      </c>
      <c r="AG48" s="722">
        <f t="shared" si="7"/>
        <v>0.87159993887530551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3487</v>
      </c>
      <c r="H49" s="45">
        <f t="shared" si="34"/>
        <v>35183.83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1433.0136986301372</v>
      </c>
      <c r="O49" s="138">
        <f t="shared" si="30"/>
        <v>238.8356164383562</v>
      </c>
      <c r="P49" s="51">
        <f t="shared" si="31"/>
        <v>0</v>
      </c>
      <c r="Q49" s="139">
        <f t="shared" si="32"/>
        <v>-11.164383561643803</v>
      </c>
      <c r="R49" s="140">
        <f t="shared" si="27"/>
        <v>0.95534246575342474</v>
      </c>
      <c r="S49" s="943"/>
      <c r="T49" s="89">
        <v>0.44236111111111109</v>
      </c>
      <c r="U49" s="89">
        <v>0.54374999999999996</v>
      </c>
      <c r="V49" s="134">
        <v>35</v>
      </c>
      <c r="W49" s="143">
        <f t="shared" si="33"/>
        <v>145.99999999999997</v>
      </c>
      <c r="X49" s="152">
        <v>0.42222222222222222</v>
      </c>
      <c r="Y49" s="152">
        <v>0.44166666666666665</v>
      </c>
      <c r="Z49" s="153"/>
      <c r="AA49" s="124"/>
      <c r="AB49" s="928"/>
      <c r="AC49" s="928"/>
      <c r="AD49" s="726">
        <v>1</v>
      </c>
      <c r="AE49" s="726"/>
      <c r="AF49" s="144">
        <f t="shared" si="28"/>
        <v>-66.986301369862758</v>
      </c>
      <c r="AG49" s="722">
        <f t="shared" si="7"/>
        <v>0.95534246575342485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2536</v>
      </c>
      <c r="H50" s="45">
        <f t="shared" si="34"/>
        <v>25588.239999999998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1435.4716981132083</v>
      </c>
      <c r="O50" s="138">
        <f t="shared" si="30"/>
        <v>239.24528301886804</v>
      </c>
      <c r="P50" s="51">
        <f t="shared" si="31"/>
        <v>0</v>
      </c>
      <c r="Q50" s="139">
        <f t="shared" si="32"/>
        <v>-10.754716981131963</v>
      </c>
      <c r="R50" s="140">
        <f t="shared" si="27"/>
        <v>0.9569811320754722</v>
      </c>
      <c r="S50" s="943"/>
      <c r="T50" s="89">
        <v>0.56805555555555554</v>
      </c>
      <c r="U50" s="89">
        <v>0.64166666666666661</v>
      </c>
      <c r="V50" s="134">
        <v>35</v>
      </c>
      <c r="W50" s="143">
        <f t="shared" si="33"/>
        <v>105.99999999999994</v>
      </c>
      <c r="X50" s="152">
        <v>0.54861111111111105</v>
      </c>
      <c r="Y50" s="152">
        <v>0.56666666666666665</v>
      </c>
      <c r="Z50" s="153"/>
      <c r="AA50" s="153"/>
      <c r="AB50" s="928"/>
      <c r="AC50" s="928"/>
      <c r="AD50" s="726"/>
      <c r="AE50" s="726"/>
      <c r="AF50" s="144">
        <f t="shared" si="28"/>
        <v>-64.528301886791724</v>
      </c>
      <c r="AG50" s="722">
        <f t="shared" si="7"/>
        <v>0.9569811320754722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726"/>
      <c r="AE51" s="726"/>
      <c r="AF51" s="144">
        <f t="shared" si="28"/>
        <v>0</v>
      </c>
      <c r="AG51" s="722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726"/>
      <c r="AE52" s="726"/>
      <c r="AF52" s="144">
        <f t="shared" si="28"/>
        <v>0</v>
      </c>
      <c r="AG52" s="722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2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726"/>
      <c r="AE53" s="726"/>
      <c r="AF53" s="144">
        <f t="shared" si="28"/>
        <v>0</v>
      </c>
      <c r="AG53" s="722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2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726"/>
      <c r="AE54" s="726"/>
      <c r="AF54" s="144">
        <f t="shared" si="28"/>
        <v>0</v>
      </c>
      <c r="AG54" s="722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726"/>
      <c r="AE55" s="726"/>
      <c r="AF55" s="144"/>
      <c r="AG55" s="722"/>
      <c r="AH55" s="960"/>
    </row>
    <row r="56" spans="1:34" ht="19.2" customHeight="1">
      <c r="A56" s="968"/>
      <c r="B56" s="157">
        <v>0</v>
      </c>
      <c r="C56" s="265" t="s">
        <v>1275</v>
      </c>
      <c r="D56" s="965" t="s">
        <v>1276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1631.4949496654069</v>
      </c>
      <c r="O56" s="104">
        <f t="shared" si="35"/>
        <v>282.28998362592074</v>
      </c>
      <c r="P56" s="158">
        <f>M56-J56</f>
        <v>0.28571428571428559</v>
      </c>
      <c r="Q56" s="117">
        <f>N56-K56</f>
        <v>-30.7907646203073</v>
      </c>
      <c r="R56" s="159">
        <f t="shared" ref="R56:R61" si="36">O56/L56</f>
        <v>0.89769020882209893</v>
      </c>
      <c r="S56" s="943"/>
      <c r="T56" s="160"/>
      <c r="U56" s="160"/>
      <c r="V56" s="71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1</v>
      </c>
      <c r="AE56" s="107">
        <f>SUM(AE44:AE55)</f>
        <v>0</v>
      </c>
      <c r="AF56" s="162">
        <f>N56-K56</f>
        <v>-30.7907646203073</v>
      </c>
      <c r="AG56" s="720">
        <f>N56/K56</f>
        <v>0.98147685180971544</v>
      </c>
      <c r="AH56" s="960"/>
    </row>
    <row r="57" spans="1:34" ht="19.2" customHeight="1">
      <c r="A57" s="955" t="s">
        <v>1277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1182</v>
      </c>
      <c r="H57" s="84">
        <f t="shared" ref="H57:H66" si="37">F57*G57</f>
        <v>33403.32</v>
      </c>
      <c r="I57" s="726"/>
      <c r="J57" s="87">
        <v>7</v>
      </c>
      <c r="K57" s="57">
        <v>1500</v>
      </c>
      <c r="L57" s="86">
        <v>214.28571428571428</v>
      </c>
      <c r="M57" s="716">
        <v>7</v>
      </c>
      <c r="N57" s="57">
        <f t="shared" ref="N57:N61" si="38">G57/W57*60</f>
        <v>1390.5882352941182</v>
      </c>
      <c r="O57" s="86">
        <f t="shared" ref="O57:O61" si="39">N57/M57</f>
        <v>198.65546218487404</v>
      </c>
      <c r="P57" s="165">
        <f t="shared" ref="P57:P61" si="40">M57-J57</f>
        <v>0</v>
      </c>
      <c r="Q57" s="49">
        <f t="shared" ref="Q57:Q61" si="41">O57-L57</f>
        <v>-15.630252100840238</v>
      </c>
      <c r="R57" s="717">
        <f t="shared" si="36"/>
        <v>0.92705882352941227</v>
      </c>
      <c r="S57" s="943">
        <f>R69</f>
        <v>0.94147041671587905</v>
      </c>
      <c r="T57" s="50">
        <v>0.125</v>
      </c>
      <c r="U57" s="50">
        <v>0.16041666666666665</v>
      </c>
      <c r="V57" s="713">
        <v>5</v>
      </c>
      <c r="W57" s="710">
        <f>(U57-T57)*24*60</f>
        <v>50.999999999999979</v>
      </c>
      <c r="X57" s="53"/>
      <c r="Y57" s="53"/>
      <c r="Z57" s="54"/>
      <c r="AA57" s="54"/>
      <c r="AB57" s="928"/>
      <c r="AC57" s="928"/>
      <c r="AD57" s="726"/>
      <c r="AE57" s="726"/>
      <c r="AF57" s="48">
        <f t="shared" si="6"/>
        <v>-109.41176470588175</v>
      </c>
      <c r="AG57" s="721">
        <f t="shared" si="7"/>
        <v>0.92705882352941216</v>
      </c>
      <c r="AH57" s="942">
        <f>AG69</f>
        <v>0.94108748478553539</v>
      </c>
    </row>
    <row r="58" spans="1:34" ht="19.2" customHeight="1">
      <c r="A58" s="956"/>
      <c r="B58" s="121" t="s">
        <v>103</v>
      </c>
      <c r="C58" s="726"/>
      <c r="D58" s="42" t="s">
        <v>171</v>
      </c>
      <c r="E58" s="43"/>
      <c r="F58" s="273">
        <v>28.47</v>
      </c>
      <c r="G58" s="44">
        <v>918</v>
      </c>
      <c r="H58" s="45">
        <f t="shared" si="37"/>
        <v>26135.46</v>
      </c>
      <c r="I58" s="713"/>
      <c r="J58" s="46">
        <v>7</v>
      </c>
      <c r="K58" s="44">
        <v>1500</v>
      </c>
      <c r="L58" s="86">
        <v>214.28571428571428</v>
      </c>
      <c r="M58" s="711">
        <v>7</v>
      </c>
      <c r="N58" s="44">
        <f t="shared" si="38"/>
        <v>1412.3076923076931</v>
      </c>
      <c r="O58" s="47">
        <f t="shared" si="39"/>
        <v>201.75824175824187</v>
      </c>
      <c r="P58" s="165">
        <f t="shared" si="40"/>
        <v>0</v>
      </c>
      <c r="Q58" s="49">
        <f t="shared" si="41"/>
        <v>-12.527472527472412</v>
      </c>
      <c r="R58" s="717">
        <f t="shared" si="36"/>
        <v>0.9415384615384621</v>
      </c>
      <c r="S58" s="943"/>
      <c r="T58" s="50">
        <v>0.16527777777777777</v>
      </c>
      <c r="U58" s="50">
        <v>0.19236111111111109</v>
      </c>
      <c r="V58" s="713">
        <v>7</v>
      </c>
      <c r="W58" s="710">
        <f>(U58-T58)*24*60</f>
        <v>38.999999999999979</v>
      </c>
      <c r="X58" s="53"/>
      <c r="Y58" s="53"/>
      <c r="Z58" s="54"/>
      <c r="AA58" s="54"/>
      <c r="AB58" s="961"/>
      <c r="AC58" s="962"/>
      <c r="AD58" s="726"/>
      <c r="AE58" s="726"/>
      <c r="AF58" s="48">
        <f t="shared" si="6"/>
        <v>-87.69230769230694</v>
      </c>
      <c r="AG58" s="717">
        <f t="shared" si="7"/>
        <v>0.94153846153846199</v>
      </c>
      <c r="AH58" s="943"/>
    </row>
    <row r="59" spans="1:34" ht="19.2" customHeight="1">
      <c r="A59" s="956"/>
      <c r="B59" s="121" t="s">
        <v>103</v>
      </c>
      <c r="C59" s="726"/>
      <c r="D59" s="42" t="s">
        <v>67</v>
      </c>
      <c r="E59" s="43"/>
      <c r="F59" s="273">
        <v>27.88</v>
      </c>
      <c r="G59" s="44">
        <v>3322</v>
      </c>
      <c r="H59" s="45">
        <f t="shared" si="37"/>
        <v>92617.36</v>
      </c>
      <c r="I59" s="713"/>
      <c r="J59" s="46">
        <v>7</v>
      </c>
      <c r="K59" s="44">
        <v>1500</v>
      </c>
      <c r="L59" s="86">
        <v>214.28571428571428</v>
      </c>
      <c r="M59" s="711">
        <v>7</v>
      </c>
      <c r="N59" s="44">
        <f t="shared" si="38"/>
        <v>1413.6170212765956</v>
      </c>
      <c r="O59" s="47">
        <f t="shared" si="39"/>
        <v>201.94528875379936</v>
      </c>
      <c r="P59" s="165">
        <f t="shared" si="40"/>
        <v>0</v>
      </c>
      <c r="Q59" s="49">
        <f t="shared" si="41"/>
        <v>-12.340425531914917</v>
      </c>
      <c r="R59" s="717">
        <f t="shared" si="36"/>
        <v>0.94241134751773037</v>
      </c>
      <c r="S59" s="943"/>
      <c r="T59" s="50">
        <v>0.19722222222222222</v>
      </c>
      <c r="U59" s="50">
        <v>0.2951388888888889</v>
      </c>
      <c r="V59" s="142">
        <v>7</v>
      </c>
      <c r="W59" s="710">
        <f t="shared" ref="W59:W69" si="42">(U59-T59)*24*60</f>
        <v>141.00000000000003</v>
      </c>
      <c r="X59" s="53"/>
      <c r="Y59" s="53"/>
      <c r="Z59" s="54"/>
      <c r="AA59" s="54"/>
      <c r="AB59" s="928"/>
      <c r="AC59" s="928"/>
      <c r="AD59" s="726"/>
      <c r="AE59" s="726"/>
      <c r="AF59" s="48">
        <f t="shared" si="6"/>
        <v>-86.382978723404449</v>
      </c>
      <c r="AG59" s="717">
        <f t="shared" si="7"/>
        <v>0.94241134751773037</v>
      </c>
      <c r="AH59" s="943"/>
    </row>
    <row r="60" spans="1:34" ht="19.2" customHeight="1">
      <c r="A60" s="956"/>
      <c r="B60" s="121" t="s">
        <v>105</v>
      </c>
      <c r="C60" s="726"/>
      <c r="D60" s="42" t="s">
        <v>64</v>
      </c>
      <c r="E60" s="43"/>
      <c r="F60" s="273">
        <v>10.09</v>
      </c>
      <c r="G60" s="44">
        <v>5230.5</v>
      </c>
      <c r="H60" s="45">
        <f t="shared" si="37"/>
        <v>52775.745000000003</v>
      </c>
      <c r="I60" s="71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1420.0452488687783</v>
      </c>
      <c r="O60" s="47">
        <f t="shared" si="39"/>
        <v>236.67420814479638</v>
      </c>
      <c r="P60" s="165">
        <f t="shared" si="40"/>
        <v>0</v>
      </c>
      <c r="Q60" s="49">
        <f t="shared" si="41"/>
        <v>-13.325791855203619</v>
      </c>
      <c r="R60" s="717">
        <f t="shared" si="36"/>
        <v>0.94669683257918558</v>
      </c>
      <c r="S60" s="943"/>
      <c r="T60" s="50">
        <v>0.31944444444444448</v>
      </c>
      <c r="U60" s="50">
        <v>0.47291666666666671</v>
      </c>
      <c r="V60" s="142">
        <v>35</v>
      </c>
      <c r="W60" s="710">
        <f t="shared" si="42"/>
        <v>221</v>
      </c>
      <c r="X60" s="53">
        <v>0.3</v>
      </c>
      <c r="Y60" s="53">
        <v>0.31805555555555554</v>
      </c>
      <c r="Z60" s="54"/>
      <c r="AA60" s="54"/>
      <c r="AB60" s="928"/>
      <c r="AC60" s="928"/>
      <c r="AD60" s="726"/>
      <c r="AE60" s="726"/>
      <c r="AF60" s="48">
        <f t="shared" si="6"/>
        <v>-79.954751131221656</v>
      </c>
      <c r="AG60" s="721">
        <f t="shared" si="7"/>
        <v>0.94669683257918558</v>
      </c>
      <c r="AH60" s="943"/>
    </row>
    <row r="61" spans="1:34" ht="19.2" customHeight="1">
      <c r="A61" s="956"/>
      <c r="B61" s="121" t="s">
        <v>105</v>
      </c>
      <c r="C61" s="726"/>
      <c r="D61" s="42" t="s">
        <v>64</v>
      </c>
      <c r="E61" s="43"/>
      <c r="F61" s="273">
        <v>10.09</v>
      </c>
      <c r="G61" s="44">
        <v>4596.5</v>
      </c>
      <c r="H61" s="45">
        <f t="shared" si="37"/>
        <v>46378.684999999998</v>
      </c>
      <c r="I61" s="71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1421.5979381443303</v>
      </c>
      <c r="O61" s="47">
        <f t="shared" si="39"/>
        <v>236.93298969072171</v>
      </c>
      <c r="P61" s="165">
        <f t="shared" si="40"/>
        <v>0</v>
      </c>
      <c r="Q61" s="49">
        <f t="shared" si="41"/>
        <v>-13.067010309278288</v>
      </c>
      <c r="R61" s="717">
        <f t="shared" si="36"/>
        <v>0.94773195876288685</v>
      </c>
      <c r="S61" s="943"/>
      <c r="T61" s="50">
        <v>0.50416666666666665</v>
      </c>
      <c r="U61" s="50">
        <v>0.63888888888888884</v>
      </c>
      <c r="V61" s="142">
        <v>45</v>
      </c>
      <c r="W61" s="710">
        <f t="shared" si="42"/>
        <v>193.99999999999994</v>
      </c>
      <c r="X61" s="53">
        <v>0.4777777777777778</v>
      </c>
      <c r="Y61" s="53">
        <v>0.50347222222222221</v>
      </c>
      <c r="Z61" s="54"/>
      <c r="AA61" s="54"/>
      <c r="AB61" s="928"/>
      <c r="AC61" s="928"/>
      <c r="AD61" s="726"/>
      <c r="AE61" s="726"/>
      <c r="AF61" s="48">
        <f t="shared" si="6"/>
        <v>-78.402061855669672</v>
      </c>
      <c r="AG61" s="717">
        <f t="shared" si="7"/>
        <v>0.94773195876288685</v>
      </c>
      <c r="AH61" s="943"/>
    </row>
    <row r="62" spans="1:34" ht="19.2" customHeight="1">
      <c r="A62" s="956"/>
      <c r="B62" s="121">
        <v>0</v>
      </c>
      <c r="C62" s="726"/>
      <c r="D62" s="42"/>
      <c r="E62" s="43"/>
      <c r="F62" s="273" t="s">
        <v>106</v>
      </c>
      <c r="G62" s="134"/>
      <c r="H62" s="45">
        <f t="shared" si="37"/>
        <v>0</v>
      </c>
      <c r="I62" s="713"/>
      <c r="J62" s="46"/>
      <c r="K62" s="44"/>
      <c r="L62" s="86"/>
      <c r="M62" s="62"/>
      <c r="N62" s="44"/>
      <c r="O62" s="47"/>
      <c r="P62" s="165"/>
      <c r="Q62" s="49"/>
      <c r="R62" s="717"/>
      <c r="S62" s="943"/>
      <c r="T62" s="166"/>
      <c r="U62" s="166"/>
      <c r="V62" s="142"/>
      <c r="W62" s="710">
        <f t="shared" si="42"/>
        <v>0</v>
      </c>
      <c r="X62" s="53"/>
      <c r="Y62" s="53"/>
      <c r="Z62" s="54"/>
      <c r="AA62" s="54"/>
      <c r="AB62" s="928"/>
      <c r="AC62" s="928"/>
      <c r="AD62" s="726"/>
      <c r="AE62" s="726"/>
      <c r="AF62" s="48">
        <f t="shared" si="6"/>
        <v>0</v>
      </c>
      <c r="AG62" s="717" t="e">
        <f t="shared" si="7"/>
        <v>#DIV/0!</v>
      </c>
      <c r="AH62" s="943"/>
    </row>
    <row r="63" spans="1:34" ht="19.2" customHeight="1">
      <c r="A63" s="956"/>
      <c r="B63" s="121">
        <v>0</v>
      </c>
      <c r="C63" s="726"/>
      <c r="D63" s="42"/>
      <c r="E63" s="43"/>
      <c r="F63" s="273" t="s">
        <v>106</v>
      </c>
      <c r="G63" s="134"/>
      <c r="H63" s="45">
        <f t="shared" si="37"/>
        <v>0</v>
      </c>
      <c r="I63" s="713"/>
      <c r="J63" s="46"/>
      <c r="K63" s="44"/>
      <c r="L63" s="86"/>
      <c r="M63" s="62" t="s">
        <v>15</v>
      </c>
      <c r="N63" s="44"/>
      <c r="O63" s="47"/>
      <c r="P63" s="165"/>
      <c r="Q63" s="49"/>
      <c r="R63" s="717"/>
      <c r="S63" s="943"/>
      <c r="T63" s="166"/>
      <c r="U63" s="166"/>
      <c r="V63" s="142"/>
      <c r="W63" s="710">
        <f t="shared" si="42"/>
        <v>0</v>
      </c>
      <c r="X63" s="53"/>
      <c r="Y63" s="53"/>
      <c r="Z63" s="54"/>
      <c r="AA63" s="54"/>
      <c r="AB63" s="928"/>
      <c r="AC63" s="928"/>
      <c r="AD63" s="726"/>
      <c r="AE63" s="726"/>
      <c r="AF63" s="48">
        <f t="shared" si="6"/>
        <v>0</v>
      </c>
      <c r="AG63" s="721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13"/>
      <c r="J64" s="167"/>
      <c r="K64" s="61"/>
      <c r="L64" s="86"/>
      <c r="M64" s="62"/>
      <c r="N64" s="44"/>
      <c r="O64" s="47"/>
      <c r="P64" s="165"/>
      <c r="Q64" s="49"/>
      <c r="R64" s="717"/>
      <c r="S64" s="943"/>
      <c r="T64" s="166"/>
      <c r="U64" s="166"/>
      <c r="V64" s="142"/>
      <c r="W64" s="710">
        <f t="shared" si="42"/>
        <v>0</v>
      </c>
      <c r="X64" s="713"/>
      <c r="Y64" s="713"/>
      <c r="Z64" s="54"/>
      <c r="AA64" s="54"/>
      <c r="AB64" s="928"/>
      <c r="AC64" s="928"/>
      <c r="AD64" s="726"/>
      <c r="AE64" s="726"/>
      <c r="AF64" s="48">
        <f t="shared" si="6"/>
        <v>0</v>
      </c>
      <c r="AG64" s="717" t="e">
        <f t="shared" si="7"/>
        <v>#DIV/0!</v>
      </c>
      <c r="AH64" s="943"/>
    </row>
    <row r="65" spans="1:34" ht="19.2" customHeight="1">
      <c r="A65" s="957"/>
      <c r="B65" s="97">
        <v>0</v>
      </c>
      <c r="C65" s="723"/>
      <c r="D65" s="42"/>
      <c r="E65" s="43"/>
      <c r="F65" s="273" t="s">
        <v>106</v>
      </c>
      <c r="G65" s="134"/>
      <c r="H65" s="45">
        <f t="shared" si="37"/>
        <v>0</v>
      </c>
      <c r="I65" s="713"/>
      <c r="J65" s="167"/>
      <c r="K65" s="61"/>
      <c r="L65" s="86"/>
      <c r="M65" s="62"/>
      <c r="N65" s="61"/>
      <c r="O65" s="77"/>
      <c r="P65" s="48"/>
      <c r="Q65" s="49"/>
      <c r="R65" s="717"/>
      <c r="S65" s="943"/>
      <c r="T65" s="166"/>
      <c r="U65" s="166"/>
      <c r="V65" s="142"/>
      <c r="W65" s="710">
        <f t="shared" si="42"/>
        <v>0</v>
      </c>
      <c r="X65" s="713"/>
      <c r="Y65" s="713"/>
      <c r="Z65" s="54"/>
      <c r="AA65" s="54"/>
      <c r="AB65" s="928"/>
      <c r="AC65" s="928"/>
      <c r="AD65" s="726"/>
      <c r="AE65" s="726"/>
      <c r="AF65" s="48">
        <f t="shared" si="6"/>
        <v>0</v>
      </c>
      <c r="AG65" s="717" t="e">
        <f t="shared" si="7"/>
        <v>#DIV/0!</v>
      </c>
      <c r="AH65" s="943"/>
    </row>
    <row r="66" spans="1:34" ht="19.2" customHeight="1">
      <c r="A66" s="957"/>
      <c r="B66" s="97">
        <v>0</v>
      </c>
      <c r="C66" s="723"/>
      <c r="D66" s="42"/>
      <c r="E66" s="43"/>
      <c r="F66" s="273" t="s">
        <v>106</v>
      </c>
      <c r="G66" s="134"/>
      <c r="H66" s="45">
        <f t="shared" si="37"/>
        <v>0</v>
      </c>
      <c r="I66" s="713"/>
      <c r="J66" s="167"/>
      <c r="K66" s="61"/>
      <c r="L66" s="86"/>
      <c r="M66" s="62"/>
      <c r="N66" s="61"/>
      <c r="O66" s="77"/>
      <c r="P66" s="48"/>
      <c r="Q66" s="49"/>
      <c r="R66" s="717"/>
      <c r="S66" s="943"/>
      <c r="T66" s="166"/>
      <c r="U66" s="166"/>
      <c r="V66" s="142"/>
      <c r="W66" s="710">
        <f t="shared" si="42"/>
        <v>0</v>
      </c>
      <c r="X66" s="713"/>
      <c r="Y66" s="713"/>
      <c r="Z66" s="54"/>
      <c r="AA66" s="54"/>
      <c r="AB66" s="928"/>
      <c r="AC66" s="928"/>
      <c r="AD66" s="726"/>
      <c r="AE66" s="726"/>
      <c r="AF66" s="48">
        <f t="shared" si="6"/>
        <v>0</v>
      </c>
      <c r="AG66" s="721" t="e">
        <f t="shared" si="7"/>
        <v>#DIV/0!</v>
      </c>
      <c r="AH66" s="943"/>
    </row>
    <row r="67" spans="1:34" ht="19.2" customHeight="1">
      <c r="A67" s="957"/>
      <c r="B67" s="97">
        <v>0</v>
      </c>
      <c r="C67" s="723"/>
      <c r="D67" s="42"/>
      <c r="E67" s="43"/>
      <c r="F67" s="273" t="s">
        <v>106</v>
      </c>
      <c r="G67" s="134"/>
      <c r="H67" s="45">
        <f>F67*G67</f>
        <v>0</v>
      </c>
      <c r="I67" s="713"/>
      <c r="J67" s="167"/>
      <c r="K67" s="61"/>
      <c r="L67" s="86"/>
      <c r="M67" s="62"/>
      <c r="N67" s="61"/>
      <c r="O67" s="77"/>
      <c r="P67" s="48"/>
      <c r="Q67" s="49"/>
      <c r="R67" s="717"/>
      <c r="S67" s="943"/>
      <c r="T67" s="166"/>
      <c r="U67" s="166"/>
      <c r="V67" s="142"/>
      <c r="W67" s="710">
        <f t="shared" si="42"/>
        <v>0</v>
      </c>
      <c r="X67" s="713"/>
      <c r="Y67" s="713"/>
      <c r="Z67" s="54"/>
      <c r="AA67" s="54"/>
      <c r="AB67" s="928"/>
      <c r="AC67" s="928"/>
      <c r="AD67" s="726"/>
      <c r="AE67" s="726"/>
      <c r="AF67" s="48">
        <f t="shared" si="6"/>
        <v>0</v>
      </c>
      <c r="AG67" s="717" t="e">
        <f t="shared" si="7"/>
        <v>#DIV/0!</v>
      </c>
      <c r="AH67" s="943"/>
    </row>
    <row r="68" spans="1:34" ht="19.2" customHeight="1">
      <c r="A68" s="957"/>
      <c r="B68" s="713">
        <v>0</v>
      </c>
      <c r="C68" s="723"/>
      <c r="D68" s="42"/>
      <c r="E68" s="43"/>
      <c r="F68" s="280" t="s">
        <v>106</v>
      </c>
      <c r="G68" s="134"/>
      <c r="H68" s="45">
        <f>F68*G68</f>
        <v>0</v>
      </c>
      <c r="I68" s="713"/>
      <c r="J68" s="167"/>
      <c r="K68" s="61"/>
      <c r="L68" s="86"/>
      <c r="M68" s="62"/>
      <c r="N68" s="61"/>
      <c r="O68" s="77"/>
      <c r="P68" s="48"/>
      <c r="Q68" s="49"/>
      <c r="R68" s="717"/>
      <c r="S68" s="943"/>
      <c r="T68" s="166"/>
      <c r="U68" s="166"/>
      <c r="V68" s="142"/>
      <c r="W68" s="710">
        <f t="shared" si="42"/>
        <v>0</v>
      </c>
      <c r="X68" s="713"/>
      <c r="Y68" s="713"/>
      <c r="Z68" s="54"/>
      <c r="AA68" s="54"/>
      <c r="AB68" s="928"/>
      <c r="AC68" s="928"/>
      <c r="AD68" s="726"/>
      <c r="AE68" s="726"/>
      <c r="AF68" s="48"/>
      <c r="AG68" s="717"/>
      <c r="AH68" s="943"/>
    </row>
    <row r="69" spans="1:34" ht="19.2" customHeight="1">
      <c r="A69" s="957"/>
      <c r="B69" s="168">
        <v>0</v>
      </c>
      <c r="C69" s="6" t="s">
        <v>1278</v>
      </c>
      <c r="D69" s="924" t="s">
        <v>1279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1411.6312271783031</v>
      </c>
      <c r="O69" s="73">
        <f t="shared" si="43"/>
        <v>215.19323810648666</v>
      </c>
      <c r="P69" s="48">
        <f>M69-J69</f>
        <v>0</v>
      </c>
      <c r="Q69" s="49">
        <f>N69-K69</f>
        <v>-88.368772821696894</v>
      </c>
      <c r="R69" s="172">
        <f t="shared" ref="R69:R75" si="44">O69/L69</f>
        <v>0.94147041671587905</v>
      </c>
      <c r="S69" s="943"/>
      <c r="T69" s="141"/>
      <c r="U69" s="141"/>
      <c r="V69" s="44"/>
      <c r="W69" s="71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0</v>
      </c>
      <c r="AF69" s="48">
        <f t="shared" si="6"/>
        <v>-88.368772821696894</v>
      </c>
      <c r="AG69" s="717">
        <f t="shared" si="7"/>
        <v>0.94108748478553539</v>
      </c>
      <c r="AH69" s="943"/>
    </row>
    <row r="70" spans="1:34" ht="19.2" customHeight="1">
      <c r="A70" s="958" t="s">
        <v>1280</v>
      </c>
      <c r="B70" s="713" t="s">
        <v>105</v>
      </c>
      <c r="C70" s="97"/>
      <c r="D70" s="42" t="s">
        <v>115</v>
      </c>
      <c r="E70" s="43"/>
      <c r="F70" s="273">
        <v>54.09</v>
      </c>
      <c r="G70" s="57">
        <v>470.8</v>
      </c>
      <c r="H70" s="45">
        <f>F70*G70</f>
        <v>25465.572000000004</v>
      </c>
      <c r="I70" s="713"/>
      <c r="J70" s="46">
        <v>16</v>
      </c>
      <c r="K70" s="44">
        <v>1500</v>
      </c>
      <c r="L70" s="47">
        <v>93.75</v>
      </c>
      <c r="M70" s="711">
        <v>17</v>
      </c>
      <c r="N70" s="44">
        <f t="shared" ref="N70:N75" si="45">G70/W70*60</f>
        <v>1345.1428571428567</v>
      </c>
      <c r="O70" s="47">
        <f t="shared" ref="O70:O75" si="46">N70/M70</f>
        <v>79.126050420168042</v>
      </c>
      <c r="P70" s="48">
        <f t="shared" ref="P70:P75" si="47">M70-J70</f>
        <v>1</v>
      </c>
      <c r="Q70" s="49">
        <f t="shared" ref="Q70:Q75" si="48">O70-L70</f>
        <v>-14.623949579831958</v>
      </c>
      <c r="R70" s="717">
        <f t="shared" si="44"/>
        <v>0.84401120448179245</v>
      </c>
      <c r="S70" s="943">
        <f>R82</f>
        <v>0.8800019350118744</v>
      </c>
      <c r="T70" s="50">
        <v>0.25</v>
      </c>
      <c r="U70" s="50">
        <v>0.26458333333333334</v>
      </c>
      <c r="V70" s="713">
        <v>5</v>
      </c>
      <c r="W70" s="710">
        <f>(U70-T70)*24*60</f>
        <v>21.000000000000007</v>
      </c>
      <c r="X70" s="713"/>
      <c r="Y70" s="713"/>
      <c r="Z70" s="54"/>
      <c r="AA70" s="54"/>
      <c r="AB70" s="928"/>
      <c r="AC70" s="928"/>
      <c r="AD70" s="726"/>
      <c r="AE70" s="726"/>
      <c r="AF70" s="48">
        <f t="shared" si="6"/>
        <v>-154.85714285714334</v>
      </c>
      <c r="AG70" s="717">
        <f t="shared" si="7"/>
        <v>0.89676190476190443</v>
      </c>
      <c r="AH70" s="943">
        <f>AG82</f>
        <v>0.88897498518485607</v>
      </c>
    </row>
    <row r="71" spans="1:34" ht="19.2" customHeight="1">
      <c r="A71" s="958"/>
      <c r="B71" s="713" t="s">
        <v>101</v>
      </c>
      <c r="C71" s="41"/>
      <c r="D71" s="173" t="s">
        <v>183</v>
      </c>
      <c r="E71" s="43"/>
      <c r="F71" s="273">
        <v>65.27</v>
      </c>
      <c r="G71" s="44">
        <v>655</v>
      </c>
      <c r="H71" s="45">
        <f>F71*G71</f>
        <v>42751.85</v>
      </c>
      <c r="I71" s="713"/>
      <c r="J71" s="46">
        <v>18</v>
      </c>
      <c r="K71" s="174">
        <v>1440</v>
      </c>
      <c r="L71" s="47">
        <v>80</v>
      </c>
      <c r="M71" s="716">
        <v>18</v>
      </c>
      <c r="N71" s="44">
        <f t="shared" si="45"/>
        <v>1267.7419354838721</v>
      </c>
      <c r="O71" s="47">
        <f t="shared" si="46"/>
        <v>70.430107526881784</v>
      </c>
      <c r="P71" s="48">
        <f t="shared" si="47"/>
        <v>0</v>
      </c>
      <c r="Q71" s="49">
        <f t="shared" si="48"/>
        <v>-9.569892473118216</v>
      </c>
      <c r="R71" s="717">
        <f t="shared" si="44"/>
        <v>0.88037634408602228</v>
      </c>
      <c r="S71" s="943"/>
      <c r="T71" s="50">
        <v>0.26944444444444443</v>
      </c>
      <c r="U71" s="50">
        <v>0.29097222222222219</v>
      </c>
      <c r="V71" s="713">
        <v>7</v>
      </c>
      <c r="W71" s="710">
        <f t="shared" ref="W71:W81" si="49">(U71-T71)*24*60</f>
        <v>30.999999999999972</v>
      </c>
      <c r="X71" s="53"/>
      <c r="Y71" s="53"/>
      <c r="Z71" s="54"/>
      <c r="AA71" s="54"/>
      <c r="AB71" s="928"/>
      <c r="AC71" s="928"/>
      <c r="AD71" s="726"/>
      <c r="AE71" s="726"/>
      <c r="AF71" s="48">
        <f>N71-K71</f>
        <v>-172.25806451612789</v>
      </c>
      <c r="AG71" s="717">
        <f>N71/K71</f>
        <v>0.88037634408602228</v>
      </c>
      <c r="AH71" s="943"/>
    </row>
    <row r="72" spans="1:34" ht="19.2" customHeight="1">
      <c r="A72" s="958"/>
      <c r="B72" s="713" t="s">
        <v>101</v>
      </c>
      <c r="C72" s="66"/>
      <c r="D72" s="173" t="s">
        <v>57</v>
      </c>
      <c r="E72" s="43"/>
      <c r="F72" s="273">
        <v>77.34</v>
      </c>
      <c r="G72" s="44">
        <v>1875.28</v>
      </c>
      <c r="H72" s="45">
        <f t="shared" ref="H72:H76" si="50">F72*G72</f>
        <v>145034.15520000001</v>
      </c>
      <c r="I72" s="713"/>
      <c r="J72" s="87">
        <v>18</v>
      </c>
      <c r="K72" s="57">
        <v>1440</v>
      </c>
      <c r="L72" s="86">
        <v>80</v>
      </c>
      <c r="M72" s="711">
        <v>18</v>
      </c>
      <c r="N72" s="44">
        <f t="shared" si="45"/>
        <v>1293.2965517241378</v>
      </c>
      <c r="O72" s="47">
        <f t="shared" si="46"/>
        <v>71.849808429118767</v>
      </c>
      <c r="P72" s="48">
        <f t="shared" si="47"/>
        <v>0</v>
      </c>
      <c r="Q72" s="49">
        <f t="shared" si="48"/>
        <v>-8.1501915708812334</v>
      </c>
      <c r="R72" s="717">
        <f t="shared" si="44"/>
        <v>0.89812260536398458</v>
      </c>
      <c r="S72" s="943"/>
      <c r="T72" s="50">
        <v>0.29513888888888884</v>
      </c>
      <c r="U72" s="50">
        <v>0.35555555555555551</v>
      </c>
      <c r="V72" s="713">
        <v>6</v>
      </c>
      <c r="W72" s="710">
        <f t="shared" si="49"/>
        <v>87.000000000000014</v>
      </c>
      <c r="X72" s="53"/>
      <c r="Y72" s="53"/>
      <c r="Z72" s="54"/>
      <c r="AA72" s="54"/>
      <c r="AB72" s="928"/>
      <c r="AC72" s="928"/>
      <c r="AD72" s="726"/>
      <c r="AE72" s="726"/>
      <c r="AF72" s="48">
        <f>N72-K72</f>
        <v>-146.70344827586223</v>
      </c>
      <c r="AG72" s="717">
        <f>N72/K72</f>
        <v>0.89812260536398458</v>
      </c>
      <c r="AH72" s="943"/>
    </row>
    <row r="73" spans="1:34" ht="19.2" customHeight="1">
      <c r="A73" s="958"/>
      <c r="B73" s="713" t="s">
        <v>101</v>
      </c>
      <c r="C73" s="175"/>
      <c r="D73" s="176" t="s">
        <v>69</v>
      </c>
      <c r="E73" s="177"/>
      <c r="F73" s="273">
        <v>53.36</v>
      </c>
      <c r="G73" s="44">
        <v>3726.4</v>
      </c>
      <c r="H73" s="45">
        <f t="shared" si="50"/>
        <v>198840.704</v>
      </c>
      <c r="I73" s="726"/>
      <c r="J73" s="178">
        <v>19</v>
      </c>
      <c r="K73" s="179">
        <v>1636</v>
      </c>
      <c r="L73" s="86">
        <v>86.10526315789474</v>
      </c>
      <c r="M73" s="711">
        <v>19</v>
      </c>
      <c r="N73" s="44">
        <f t="shared" si="45"/>
        <v>1415.0886075949368</v>
      </c>
      <c r="O73" s="47">
        <f t="shared" si="46"/>
        <v>74.478347768154563</v>
      </c>
      <c r="P73" s="48">
        <f t="shared" si="47"/>
        <v>0</v>
      </c>
      <c r="Q73" s="49">
        <f t="shared" si="48"/>
        <v>-11.626915389740176</v>
      </c>
      <c r="R73" s="717">
        <f t="shared" si="44"/>
        <v>0.86496858654947228</v>
      </c>
      <c r="S73" s="943"/>
      <c r="T73" s="50">
        <v>0.37152777777777773</v>
      </c>
      <c r="U73" s="50">
        <v>0.48124999999999996</v>
      </c>
      <c r="V73" s="713">
        <v>23</v>
      </c>
      <c r="W73" s="710">
        <f t="shared" si="49"/>
        <v>158</v>
      </c>
      <c r="X73" s="180">
        <v>0.35972222222222222</v>
      </c>
      <c r="Y73" s="180">
        <v>0.37083333333333335</v>
      </c>
      <c r="Z73" s="124"/>
      <c r="AA73" s="124"/>
      <c r="AB73" s="928"/>
      <c r="AC73" s="928"/>
      <c r="AD73" s="726"/>
      <c r="AE73" s="726"/>
      <c r="AF73" s="48">
        <f>N73-K73</f>
        <v>-220.91139240506322</v>
      </c>
      <c r="AG73" s="717">
        <f>N73/K73</f>
        <v>0.8649685865494724</v>
      </c>
      <c r="AH73" s="943"/>
    </row>
    <row r="74" spans="1:34" ht="19.2" customHeight="1">
      <c r="A74" s="958"/>
      <c r="B74" s="713" t="s">
        <v>101</v>
      </c>
      <c r="C74" s="175"/>
      <c r="D74" s="176" t="s">
        <v>71</v>
      </c>
      <c r="E74" s="177"/>
      <c r="F74" s="273">
        <v>47.51</v>
      </c>
      <c r="G74" s="174">
        <v>1489</v>
      </c>
      <c r="H74" s="45">
        <f t="shared" si="50"/>
        <v>70742.39</v>
      </c>
      <c r="I74" s="713"/>
      <c r="J74" s="87">
        <v>17</v>
      </c>
      <c r="K74" s="57">
        <v>1440</v>
      </c>
      <c r="L74" s="86">
        <v>84.705882352941174</v>
      </c>
      <c r="M74" s="711">
        <v>17</v>
      </c>
      <c r="N74" s="44">
        <f t="shared" si="45"/>
        <v>1294.7826086956509</v>
      </c>
      <c r="O74" s="47">
        <f t="shared" si="46"/>
        <v>76.163682864450053</v>
      </c>
      <c r="P74" s="48">
        <f t="shared" si="47"/>
        <v>0</v>
      </c>
      <c r="Q74" s="49">
        <f t="shared" si="48"/>
        <v>-8.5421994884911214</v>
      </c>
      <c r="R74" s="717">
        <f t="shared" si="44"/>
        <v>0.89915458937197978</v>
      </c>
      <c r="S74" s="943"/>
      <c r="T74" s="50">
        <v>0.52083333333333326</v>
      </c>
      <c r="U74" s="50">
        <v>0.56874999999999998</v>
      </c>
      <c r="V74" s="713">
        <v>4</v>
      </c>
      <c r="W74" s="710">
        <f t="shared" si="49"/>
        <v>69.000000000000071</v>
      </c>
      <c r="X74" s="180"/>
      <c r="Y74" s="180"/>
      <c r="Z74" s="124"/>
      <c r="AA74" s="124"/>
      <c r="AB74" s="928"/>
      <c r="AC74" s="928"/>
      <c r="AD74" s="726"/>
      <c r="AE74" s="726"/>
      <c r="AF74" s="48">
        <f t="shared" ref="AF74:AF80" si="51">N74-K74</f>
        <v>-145.21739130434912</v>
      </c>
      <c r="AG74" s="717">
        <f t="shared" ref="AG74:AG80" si="52">N74/K74</f>
        <v>0.89915458937197978</v>
      </c>
      <c r="AH74" s="943"/>
    </row>
    <row r="75" spans="1:34" ht="19.2" customHeight="1">
      <c r="A75" s="958"/>
      <c r="B75" s="713" t="s">
        <v>101</v>
      </c>
      <c r="C75" s="66"/>
      <c r="D75" s="176" t="s">
        <v>70</v>
      </c>
      <c r="E75" s="177"/>
      <c r="F75" s="273">
        <v>53.76</v>
      </c>
      <c r="G75" s="174">
        <v>2563</v>
      </c>
      <c r="H75" s="45">
        <f t="shared" si="50"/>
        <v>137786.88</v>
      </c>
      <c r="I75" s="713"/>
      <c r="J75" s="87">
        <v>16</v>
      </c>
      <c r="K75" s="57">
        <v>1440</v>
      </c>
      <c r="L75" s="86">
        <v>90</v>
      </c>
      <c r="M75" s="716">
        <v>16</v>
      </c>
      <c r="N75" s="44">
        <f t="shared" si="45"/>
        <v>1292.2689075630246</v>
      </c>
      <c r="O75" s="47">
        <f t="shared" si="46"/>
        <v>80.76680672268904</v>
      </c>
      <c r="P75" s="48">
        <f t="shared" si="47"/>
        <v>0</v>
      </c>
      <c r="Q75" s="49">
        <f t="shared" si="48"/>
        <v>-9.23319327731096</v>
      </c>
      <c r="R75" s="717">
        <f t="shared" si="44"/>
        <v>0.89740896358543376</v>
      </c>
      <c r="S75" s="943"/>
      <c r="T75" s="50">
        <v>0.57361111111111107</v>
      </c>
      <c r="U75" s="50">
        <v>0.65625</v>
      </c>
      <c r="V75" s="713">
        <v>7</v>
      </c>
      <c r="W75" s="710">
        <f t="shared" si="49"/>
        <v>119.00000000000006</v>
      </c>
      <c r="X75" s="180"/>
      <c r="Y75" s="180"/>
      <c r="Z75" s="124"/>
      <c r="AA75" s="124"/>
      <c r="AB75" s="928"/>
      <c r="AC75" s="928"/>
      <c r="AD75" s="726"/>
      <c r="AE75" s="726"/>
      <c r="AF75" s="48">
        <f t="shared" si="51"/>
        <v>-147.73109243697536</v>
      </c>
      <c r="AG75" s="717">
        <f t="shared" si="52"/>
        <v>0.89740896358543376</v>
      </c>
      <c r="AH75" s="943"/>
    </row>
    <row r="76" spans="1:34" ht="19.2" customHeight="1">
      <c r="A76" s="958"/>
      <c r="B76" s="71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13"/>
      <c r="J76" s="87"/>
      <c r="K76" s="57"/>
      <c r="L76" s="86"/>
      <c r="M76" s="716"/>
      <c r="N76" s="44"/>
      <c r="O76" s="47"/>
      <c r="P76" s="48"/>
      <c r="Q76" s="49"/>
      <c r="R76" s="717"/>
      <c r="S76" s="943"/>
      <c r="T76" s="50"/>
      <c r="U76" s="50"/>
      <c r="V76" s="713"/>
      <c r="W76" s="710">
        <f t="shared" si="49"/>
        <v>0</v>
      </c>
      <c r="X76" s="180"/>
      <c r="Y76" s="180"/>
      <c r="Z76" s="124"/>
      <c r="AA76" s="124"/>
      <c r="AB76" s="928"/>
      <c r="AC76" s="928"/>
      <c r="AD76" s="726"/>
      <c r="AE76" s="726"/>
      <c r="AF76" s="48">
        <f t="shared" si="51"/>
        <v>0</v>
      </c>
      <c r="AG76" s="717" t="e">
        <f t="shared" si="52"/>
        <v>#DIV/0!</v>
      </c>
      <c r="AH76" s="943"/>
    </row>
    <row r="77" spans="1:34" ht="19.2" customHeight="1">
      <c r="A77" s="958"/>
      <c r="B77" s="713">
        <v>0</v>
      </c>
      <c r="C77" s="723"/>
      <c r="D77" s="42"/>
      <c r="E77" s="43"/>
      <c r="F77" s="273" t="s">
        <v>106</v>
      </c>
      <c r="G77" s="174"/>
      <c r="H77" s="45"/>
      <c r="I77" s="726"/>
      <c r="J77" s="46"/>
      <c r="K77" s="174"/>
      <c r="L77" s="47"/>
      <c r="M77" s="716"/>
      <c r="N77" s="44"/>
      <c r="O77" s="47"/>
      <c r="P77" s="48"/>
      <c r="Q77" s="49"/>
      <c r="R77" s="717"/>
      <c r="S77" s="943"/>
      <c r="T77" s="50"/>
      <c r="U77" s="50"/>
      <c r="V77" s="713"/>
      <c r="W77" s="710">
        <f t="shared" si="49"/>
        <v>0</v>
      </c>
      <c r="X77" s="180"/>
      <c r="Y77" s="180"/>
      <c r="Z77" s="124"/>
      <c r="AA77" s="124"/>
      <c r="AB77" s="928"/>
      <c r="AC77" s="928"/>
      <c r="AD77" s="726"/>
      <c r="AE77" s="726"/>
      <c r="AF77" s="48">
        <f t="shared" si="51"/>
        <v>0</v>
      </c>
      <c r="AG77" s="717" t="e">
        <f t="shared" si="52"/>
        <v>#DIV/0!</v>
      </c>
      <c r="AH77" s="943"/>
    </row>
    <row r="78" spans="1:34" ht="19.2" customHeight="1">
      <c r="A78" s="958"/>
      <c r="B78" s="713">
        <v>0</v>
      </c>
      <c r="C78" s="723"/>
      <c r="D78" s="42"/>
      <c r="E78" s="43"/>
      <c r="F78" s="273" t="s">
        <v>106</v>
      </c>
      <c r="G78" s="57"/>
      <c r="H78" s="45"/>
      <c r="I78" s="726"/>
      <c r="J78" s="87"/>
      <c r="K78" s="57"/>
      <c r="L78" s="86"/>
      <c r="M78" s="716"/>
      <c r="N78" s="44"/>
      <c r="O78" s="47"/>
      <c r="P78" s="48"/>
      <c r="Q78" s="49"/>
      <c r="R78" s="717"/>
      <c r="S78" s="943"/>
      <c r="T78" s="50"/>
      <c r="U78" s="50"/>
      <c r="V78" s="713"/>
      <c r="W78" s="710">
        <f t="shared" si="49"/>
        <v>0</v>
      </c>
      <c r="X78" s="180"/>
      <c r="Y78" s="180"/>
      <c r="Z78" s="124"/>
      <c r="AA78" s="124"/>
      <c r="AB78" s="928"/>
      <c r="AC78" s="928"/>
      <c r="AD78" s="726"/>
      <c r="AE78" s="726"/>
      <c r="AF78" s="48">
        <f t="shared" si="51"/>
        <v>0</v>
      </c>
      <c r="AG78" s="717" t="e">
        <f t="shared" si="52"/>
        <v>#DIV/0!</v>
      </c>
      <c r="AH78" s="943"/>
    </row>
    <row r="79" spans="1:34" ht="19.2" customHeight="1">
      <c r="A79" s="958"/>
      <c r="B79" s="713">
        <v>0</v>
      </c>
      <c r="C79" s="175"/>
      <c r="D79" s="176"/>
      <c r="E79" s="177"/>
      <c r="F79" s="273" t="s">
        <v>106</v>
      </c>
      <c r="G79" s="57"/>
      <c r="H79" s="45"/>
      <c r="I79" s="726"/>
      <c r="J79" s="87"/>
      <c r="K79" s="57"/>
      <c r="L79" s="86"/>
      <c r="M79" s="716"/>
      <c r="N79" s="57"/>
      <c r="O79" s="181"/>
      <c r="P79" s="108"/>
      <c r="Q79" s="182"/>
      <c r="R79" s="109"/>
      <c r="S79" s="943"/>
      <c r="T79" s="50"/>
      <c r="U79" s="50"/>
      <c r="V79" s="713"/>
      <c r="W79" s="710">
        <f t="shared" si="49"/>
        <v>0</v>
      </c>
      <c r="X79" s="180"/>
      <c r="Y79" s="180"/>
      <c r="Z79" s="124"/>
      <c r="AA79" s="124"/>
      <c r="AB79" s="928"/>
      <c r="AC79" s="928"/>
      <c r="AD79" s="726"/>
      <c r="AE79" s="726"/>
      <c r="AF79" s="48">
        <f t="shared" si="51"/>
        <v>0</v>
      </c>
      <c r="AG79" s="717" t="e">
        <f t="shared" si="52"/>
        <v>#DIV/0!</v>
      </c>
      <c r="AH79" s="943"/>
    </row>
    <row r="80" spans="1:34" ht="19.2" customHeight="1">
      <c r="A80" s="958"/>
      <c r="B80" s="713">
        <v>0</v>
      </c>
      <c r="C80" s="723"/>
      <c r="D80" s="42"/>
      <c r="E80" s="43"/>
      <c r="F80" s="273" t="s">
        <v>106</v>
      </c>
      <c r="G80" s="57"/>
      <c r="H80" s="45"/>
      <c r="I80" s="726"/>
      <c r="J80" s="87"/>
      <c r="K80" s="57"/>
      <c r="L80" s="86"/>
      <c r="M80" s="716"/>
      <c r="N80" s="57"/>
      <c r="O80" s="183"/>
      <c r="P80" s="54"/>
      <c r="Q80" s="88"/>
      <c r="R80" s="725"/>
      <c r="S80" s="943"/>
      <c r="T80" s="50"/>
      <c r="U80" s="50"/>
      <c r="V80" s="713"/>
      <c r="W80" s="710">
        <f t="shared" si="49"/>
        <v>0</v>
      </c>
      <c r="X80" s="180"/>
      <c r="Y80" s="180"/>
      <c r="Z80" s="124"/>
      <c r="AA80" s="124"/>
      <c r="AB80" s="928"/>
      <c r="AC80" s="928"/>
      <c r="AD80" s="726"/>
      <c r="AE80" s="726"/>
      <c r="AF80" s="48">
        <f t="shared" si="51"/>
        <v>0</v>
      </c>
      <c r="AG80" s="717" t="e">
        <f t="shared" si="52"/>
        <v>#DIV/0!</v>
      </c>
      <c r="AH80" s="943"/>
    </row>
    <row r="81" spans="1:34" ht="19.2" customHeight="1">
      <c r="A81" s="958"/>
      <c r="B81" s="713">
        <v>0</v>
      </c>
      <c r="C81" s="723"/>
      <c r="D81" s="42"/>
      <c r="E81" s="43"/>
      <c r="F81" s="273" t="s">
        <v>106</v>
      </c>
      <c r="G81" s="57"/>
      <c r="H81" s="84"/>
      <c r="I81" s="726"/>
      <c r="J81" s="87"/>
      <c r="K81" s="57"/>
      <c r="L81" s="86"/>
      <c r="M81" s="716"/>
      <c r="N81" s="57"/>
      <c r="O81" s="183"/>
      <c r="P81" s="54"/>
      <c r="Q81" s="88"/>
      <c r="R81" s="725"/>
      <c r="S81" s="943"/>
      <c r="T81" s="50"/>
      <c r="U81" s="50"/>
      <c r="V81" s="713"/>
      <c r="W81" s="710">
        <f t="shared" si="49"/>
        <v>0</v>
      </c>
      <c r="X81" s="180"/>
      <c r="Y81" s="180"/>
      <c r="Z81" s="124"/>
      <c r="AA81" s="124"/>
      <c r="AB81" s="928"/>
      <c r="AC81" s="928"/>
      <c r="AD81" s="726"/>
      <c r="AE81" s="726"/>
      <c r="AF81" s="48"/>
      <c r="AG81" s="125"/>
      <c r="AH81" s="943"/>
    </row>
    <row r="82" spans="1:34" ht="19.2" customHeight="1">
      <c r="A82" s="959"/>
      <c r="B82" s="168">
        <v>0</v>
      </c>
      <c r="C82" s="100" t="s">
        <v>1281</v>
      </c>
      <c r="D82" s="924" t="s">
        <v>1282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1318.0535780340799</v>
      </c>
      <c r="O82" s="184">
        <f t="shared" si="53"/>
        <v>75.469133955243706</v>
      </c>
      <c r="P82" s="116">
        <f>M82-J82</f>
        <v>0.16666666666666785</v>
      </c>
      <c r="Q82" s="117">
        <f>N82-K82</f>
        <v>-164.61308863258682</v>
      </c>
      <c r="R82" s="172">
        <f>O82/L82</f>
        <v>0.8800019350118744</v>
      </c>
      <c r="S82" s="943"/>
      <c r="T82" s="50"/>
      <c r="U82" s="50"/>
      <c r="V82" s="713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0</v>
      </c>
      <c r="AE82" s="107">
        <f>SUM(AE70:AE81)</f>
        <v>0</v>
      </c>
      <c r="AF82" s="48">
        <f>N82-K82</f>
        <v>-164.61308863258682</v>
      </c>
      <c r="AG82" s="717">
        <f>N82/K82</f>
        <v>0.88897498518485607</v>
      </c>
      <c r="AH82" s="943"/>
    </row>
    <row r="83" spans="1:34" ht="19.2" customHeight="1">
      <c r="A83" s="951" t="s">
        <v>1283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1523.68</v>
      </c>
      <c r="H83" s="84">
        <f t="shared" ref="H83:H94" si="54">F83*G83</f>
        <v>65731.555200000003</v>
      </c>
      <c r="I83" s="726"/>
      <c r="J83" s="87">
        <v>17</v>
      </c>
      <c r="K83" s="57">
        <v>1500</v>
      </c>
      <c r="L83" s="86">
        <v>88.235294117647058</v>
      </c>
      <c r="M83" s="716">
        <v>17</v>
      </c>
      <c r="N83" s="57">
        <f t="shared" ref="N83:N88" si="55">G83/W83*60</f>
        <v>1324.9391304347826</v>
      </c>
      <c r="O83" s="183">
        <f t="shared" ref="O83:O88" si="56">N83/M83</f>
        <v>77.937595907928383</v>
      </c>
      <c r="P83" s="54">
        <f t="shared" ref="P83:P85" si="57">M83-J83</f>
        <v>0</v>
      </c>
      <c r="Q83" s="88">
        <f t="shared" ref="Q83:Q85" si="58">O83-L83</f>
        <v>-10.297698209718675</v>
      </c>
      <c r="R83" s="185">
        <f t="shared" ref="R83:R85" si="59">O83/L83</f>
        <v>0.88329275362318838</v>
      </c>
      <c r="S83" s="943">
        <f>R95</f>
        <v>0.89044167503507632</v>
      </c>
      <c r="T83" s="50">
        <v>0.33333333333333331</v>
      </c>
      <c r="U83" s="50">
        <v>0.38124999999999998</v>
      </c>
      <c r="V83" s="713">
        <v>5</v>
      </c>
      <c r="W83" s="710">
        <f t="shared" ref="W83:W93" si="60">(U83-T83)*24*60</f>
        <v>69</v>
      </c>
      <c r="X83" s="53"/>
      <c r="Y83" s="53"/>
      <c r="Z83" s="54"/>
      <c r="AA83" s="54"/>
      <c r="AB83" s="928"/>
      <c r="AC83" s="928"/>
      <c r="AD83" s="726"/>
      <c r="AE83" s="726"/>
      <c r="AF83" s="48">
        <f t="shared" ref="AF83:AF173" si="61">N83-K83</f>
        <v>-175.06086956521744</v>
      </c>
      <c r="AG83" s="717">
        <f t="shared" ref="AG83:AG173" si="62">N83/K83</f>
        <v>0.88329275362318838</v>
      </c>
      <c r="AH83" s="943">
        <f>AG95</f>
        <v>0.88933072715450001</v>
      </c>
    </row>
    <row r="84" spans="1:34" ht="19.2" customHeight="1">
      <c r="A84" s="952"/>
      <c r="B84" s="110" t="s">
        <v>101</v>
      </c>
      <c r="C84" s="723"/>
      <c r="D84" s="186" t="s">
        <v>154</v>
      </c>
      <c r="E84" s="43"/>
      <c r="F84" s="280">
        <v>61.02</v>
      </c>
      <c r="G84" s="44">
        <v>2327</v>
      </c>
      <c r="H84" s="84">
        <f t="shared" si="54"/>
        <v>141993.54</v>
      </c>
      <c r="I84" s="713"/>
      <c r="J84" s="87">
        <v>16</v>
      </c>
      <c r="K84" s="57">
        <v>1440</v>
      </c>
      <c r="L84" s="86">
        <v>90</v>
      </c>
      <c r="M84" s="716">
        <v>16</v>
      </c>
      <c r="N84" s="57">
        <f t="shared" si="55"/>
        <v>1342.4999999999995</v>
      </c>
      <c r="O84" s="183">
        <f t="shared" si="56"/>
        <v>83.906249999999972</v>
      </c>
      <c r="P84" s="54">
        <f t="shared" si="57"/>
        <v>0</v>
      </c>
      <c r="Q84" s="88">
        <f t="shared" si="58"/>
        <v>-6.0937500000000284</v>
      </c>
      <c r="R84" s="185">
        <f t="shared" si="59"/>
        <v>0.9322916666666663</v>
      </c>
      <c r="S84" s="943"/>
      <c r="T84" s="50">
        <v>0.3972222222222222</v>
      </c>
      <c r="U84" s="50">
        <v>0.46944444444444444</v>
      </c>
      <c r="V84" s="713">
        <v>23</v>
      </c>
      <c r="W84" s="710">
        <f t="shared" si="60"/>
        <v>104.00000000000003</v>
      </c>
      <c r="X84" s="53">
        <v>0.38611111111111113</v>
      </c>
      <c r="Y84" s="53">
        <v>0.39652777777777781</v>
      </c>
      <c r="Z84" s="54"/>
      <c r="AA84" s="54"/>
      <c r="AB84" s="928"/>
      <c r="AC84" s="928"/>
      <c r="AD84" s="726"/>
      <c r="AE84" s="726"/>
      <c r="AF84" s="48">
        <f t="shared" si="61"/>
        <v>-97.500000000000455</v>
      </c>
      <c r="AG84" s="717">
        <f t="shared" si="62"/>
        <v>0.9322916666666663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2082</v>
      </c>
      <c r="H85" s="84">
        <f t="shared" si="54"/>
        <v>127189.38</v>
      </c>
      <c r="I85" s="713"/>
      <c r="J85" s="87">
        <v>17</v>
      </c>
      <c r="K85" s="57">
        <v>1440</v>
      </c>
      <c r="L85" s="86">
        <v>84.705882352941174</v>
      </c>
      <c r="M85" s="716">
        <v>17</v>
      </c>
      <c r="N85" s="57">
        <f t="shared" si="55"/>
        <v>1301.2500000000005</v>
      </c>
      <c r="O85" s="183">
        <f t="shared" si="56"/>
        <v>76.544117647058854</v>
      </c>
      <c r="P85" s="54">
        <f t="shared" si="57"/>
        <v>0</v>
      </c>
      <c r="Q85" s="88">
        <f t="shared" si="58"/>
        <v>-8.1617647058823195</v>
      </c>
      <c r="R85" s="185">
        <f t="shared" si="59"/>
        <v>0.9036458333333337</v>
      </c>
      <c r="S85" s="943"/>
      <c r="T85" s="50">
        <v>0.50972222222222219</v>
      </c>
      <c r="U85" s="50">
        <v>0.57638888888888884</v>
      </c>
      <c r="V85" s="713">
        <v>5</v>
      </c>
      <c r="W85" s="710">
        <f t="shared" si="60"/>
        <v>95.999999999999972</v>
      </c>
      <c r="X85" s="53"/>
      <c r="Y85" s="53"/>
      <c r="Z85" s="54"/>
      <c r="AA85" s="54"/>
      <c r="AB85" s="928"/>
      <c r="AC85" s="928"/>
      <c r="AD85" s="726"/>
      <c r="AE85" s="726"/>
      <c r="AF85" s="48">
        <f t="shared" si="61"/>
        <v>-138.74999999999955</v>
      </c>
      <c r="AG85" s="717">
        <f t="shared" si="62"/>
        <v>0.9036458333333337</v>
      </c>
      <c r="AH85" s="943"/>
    </row>
    <row r="86" spans="1:34" ht="19.2" customHeight="1">
      <c r="A86" s="952"/>
      <c r="B86" s="110" t="s">
        <v>102</v>
      </c>
      <c r="C86" s="97"/>
      <c r="D86" s="186" t="s">
        <v>164</v>
      </c>
      <c r="E86" s="43"/>
      <c r="F86" s="280">
        <v>50.67</v>
      </c>
      <c r="G86" s="44">
        <v>645.6</v>
      </c>
      <c r="H86" s="84">
        <f t="shared" si="54"/>
        <v>32712.552000000003</v>
      </c>
      <c r="I86" s="713">
        <v>1</v>
      </c>
      <c r="J86" s="87">
        <v>19</v>
      </c>
      <c r="K86" s="57">
        <v>1500</v>
      </c>
      <c r="L86" s="86">
        <v>78.94736842105263</v>
      </c>
      <c r="M86" s="716">
        <v>19</v>
      </c>
      <c r="N86" s="57">
        <f t="shared" si="55"/>
        <v>1335.7241379310319</v>
      </c>
      <c r="O86" s="183">
        <f t="shared" si="56"/>
        <v>70.301270417422728</v>
      </c>
      <c r="P86" s="54">
        <f>M86-J86</f>
        <v>0</v>
      </c>
      <c r="Q86" s="88">
        <f>O86-L86</f>
        <v>-8.646098003629902</v>
      </c>
      <c r="R86" s="185">
        <f>O86/L86</f>
        <v>0.89048275862068793</v>
      </c>
      <c r="S86" s="943"/>
      <c r="T86" s="50">
        <v>0.58124999999999993</v>
      </c>
      <c r="U86" s="50">
        <v>0.60138888888888886</v>
      </c>
      <c r="V86" s="713">
        <v>7</v>
      </c>
      <c r="W86" s="710">
        <f t="shared" si="60"/>
        <v>29.000000000000057</v>
      </c>
      <c r="X86" s="53"/>
      <c r="Y86" s="53"/>
      <c r="Z86" s="54"/>
      <c r="AA86" s="54"/>
      <c r="AB86" s="928"/>
      <c r="AC86" s="928"/>
      <c r="AD86" s="726"/>
      <c r="AE86" s="726"/>
      <c r="AF86" s="48">
        <f>N86-K86</f>
        <v>-164.27586206896808</v>
      </c>
      <c r="AG86" s="717">
        <f>N86/K86</f>
        <v>0.89048275862068793</v>
      </c>
      <c r="AH86" s="943"/>
    </row>
    <row r="87" spans="1:34" ht="19.2" customHeight="1">
      <c r="A87" s="952"/>
      <c r="B87" s="110" t="s">
        <v>100</v>
      </c>
      <c r="C87" s="97"/>
      <c r="D87" s="186" t="s">
        <v>170</v>
      </c>
      <c r="E87" s="43"/>
      <c r="F87" s="280">
        <v>43.96</v>
      </c>
      <c r="G87" s="44">
        <v>1186</v>
      </c>
      <c r="H87" s="84">
        <f t="shared" si="54"/>
        <v>52136.56</v>
      </c>
      <c r="I87" s="713"/>
      <c r="J87" s="87">
        <v>19</v>
      </c>
      <c r="K87" s="57">
        <v>2400</v>
      </c>
      <c r="L87" s="86">
        <v>126.31578947368421</v>
      </c>
      <c r="M87" s="716">
        <v>19</v>
      </c>
      <c r="N87" s="57">
        <f t="shared" si="55"/>
        <v>2092.9411764705856</v>
      </c>
      <c r="O87" s="183">
        <f t="shared" si="56"/>
        <v>110.15479876160977</v>
      </c>
      <c r="P87" s="54">
        <f>M87-J87</f>
        <v>0</v>
      </c>
      <c r="Q87" s="88">
        <f>O87-L87</f>
        <v>-16.160990712074437</v>
      </c>
      <c r="R87" s="185">
        <f>O87/L87</f>
        <v>0.87205882352941066</v>
      </c>
      <c r="S87" s="943"/>
      <c r="T87" s="50">
        <v>0.61666666666666659</v>
      </c>
      <c r="U87" s="50">
        <v>0.64027777777777772</v>
      </c>
      <c r="V87" s="713">
        <v>22</v>
      </c>
      <c r="W87" s="710">
        <f t="shared" si="60"/>
        <v>34.000000000000043</v>
      </c>
      <c r="X87" s="53">
        <v>0.60625000000000007</v>
      </c>
      <c r="Y87" s="53">
        <v>0.61597222222222225</v>
      </c>
      <c r="Z87" s="54"/>
      <c r="AA87" s="54"/>
      <c r="AB87" s="928"/>
      <c r="AC87" s="928"/>
      <c r="AD87" s="726"/>
      <c r="AE87" s="726"/>
      <c r="AF87" s="48">
        <f>N87-K87</f>
        <v>-307.05882352941444</v>
      </c>
      <c r="AG87" s="717">
        <f>N87/K87</f>
        <v>0.87205882352941066</v>
      </c>
      <c r="AH87" s="943"/>
    </row>
    <row r="88" spans="1:34" ht="19.2" customHeight="1">
      <c r="A88" s="952"/>
      <c r="B88" s="110" t="s">
        <v>100</v>
      </c>
      <c r="C88" s="723"/>
      <c r="D88" s="42" t="s">
        <v>54</v>
      </c>
      <c r="E88" s="43"/>
      <c r="F88" s="280">
        <v>38.479999999999997</v>
      </c>
      <c r="G88" s="57">
        <v>3198</v>
      </c>
      <c r="H88" s="84">
        <f t="shared" si="54"/>
        <v>123059.04</v>
      </c>
      <c r="I88" s="713"/>
      <c r="J88" s="87">
        <v>19</v>
      </c>
      <c r="K88" s="57">
        <v>2769</v>
      </c>
      <c r="L88" s="86">
        <v>145.73684210526315</v>
      </c>
      <c r="M88" s="716">
        <v>19</v>
      </c>
      <c r="N88" s="57">
        <f t="shared" si="55"/>
        <v>2428.8607594936693</v>
      </c>
      <c r="O88" s="183">
        <f t="shared" si="56"/>
        <v>127.83477681545628</v>
      </c>
      <c r="P88" s="54">
        <f t="shared" ref="P88" si="63">M88-J88</f>
        <v>0</v>
      </c>
      <c r="Q88" s="88">
        <f t="shared" ref="Q88" si="64">O88-L88</f>
        <v>-17.90206528980687</v>
      </c>
      <c r="R88" s="185">
        <f t="shared" ref="R88" si="65">O88/L88</f>
        <v>0.8771617044036365</v>
      </c>
      <c r="S88" s="943"/>
      <c r="T88" s="50">
        <v>0.64513888888888882</v>
      </c>
      <c r="U88" s="50">
        <v>0.7</v>
      </c>
      <c r="V88" s="713">
        <v>8</v>
      </c>
      <c r="W88" s="710">
        <f t="shared" si="60"/>
        <v>79.000000000000043</v>
      </c>
      <c r="X88" s="53"/>
      <c r="Y88" s="53"/>
      <c r="Z88" s="54"/>
      <c r="AA88" s="54"/>
      <c r="AB88" s="928"/>
      <c r="AC88" s="928"/>
      <c r="AD88" s="726"/>
      <c r="AE88" s="726">
        <v>1</v>
      </c>
      <c r="AF88" s="48">
        <f>N88-K88</f>
        <v>-340.13924050633068</v>
      </c>
      <c r="AG88" s="717">
        <f>N88/K88</f>
        <v>0.8771617044036365</v>
      </c>
      <c r="AH88" s="943"/>
    </row>
    <row r="89" spans="1:34" ht="19.2" customHeight="1">
      <c r="A89" s="952"/>
      <c r="B89" s="110">
        <v>0</v>
      </c>
      <c r="C89" s="723"/>
      <c r="D89" s="42"/>
      <c r="E89" s="43"/>
      <c r="F89" s="280" t="s">
        <v>106</v>
      </c>
      <c r="G89" s="114"/>
      <c r="H89" s="84">
        <f t="shared" si="54"/>
        <v>0</v>
      </c>
      <c r="I89" s="713"/>
      <c r="J89" s="87"/>
      <c r="K89" s="57"/>
      <c r="L89" s="86"/>
      <c r="M89" s="716"/>
      <c r="N89" s="57"/>
      <c r="O89" s="183"/>
      <c r="P89" s="54"/>
      <c r="Q89" s="88"/>
      <c r="R89" s="185"/>
      <c r="S89" s="943"/>
      <c r="T89" s="50"/>
      <c r="U89" s="50"/>
      <c r="V89" s="713"/>
      <c r="W89" s="710">
        <f t="shared" si="60"/>
        <v>0</v>
      </c>
      <c r="X89" s="53"/>
      <c r="Y89" s="53"/>
      <c r="Z89" s="54"/>
      <c r="AA89" s="54"/>
      <c r="AB89" s="928"/>
      <c r="AC89" s="928"/>
      <c r="AD89" s="726"/>
      <c r="AE89" s="726"/>
      <c r="AF89" s="48">
        <f>N89-K89</f>
        <v>0</v>
      </c>
      <c r="AG89" s="717" t="e">
        <f>N89/K89</f>
        <v>#DIV/0!</v>
      </c>
      <c r="AH89" s="943"/>
    </row>
    <row r="90" spans="1:34" ht="19.2" customHeight="1">
      <c r="A90" s="952"/>
      <c r="B90" s="110">
        <v>0</v>
      </c>
      <c r="C90" s="72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16"/>
      <c r="N90" s="57"/>
      <c r="O90" s="183"/>
      <c r="P90" s="54"/>
      <c r="Q90" s="88"/>
      <c r="R90" s="185"/>
      <c r="S90" s="943"/>
      <c r="T90" s="50"/>
      <c r="U90" s="50"/>
      <c r="V90" s="713" t="s">
        <v>15</v>
      </c>
      <c r="W90" s="710">
        <f t="shared" si="60"/>
        <v>0</v>
      </c>
      <c r="X90" s="188"/>
      <c r="Y90" s="188"/>
      <c r="Z90" s="54"/>
      <c r="AA90" s="54"/>
      <c r="AB90" s="928"/>
      <c r="AC90" s="928"/>
      <c r="AD90" s="726"/>
      <c r="AE90" s="726"/>
      <c r="AF90" s="48">
        <f t="shared" si="61"/>
        <v>0</v>
      </c>
      <c r="AG90" s="717" t="e">
        <f t="shared" si="62"/>
        <v>#DIV/0!</v>
      </c>
      <c r="AH90" s="943"/>
    </row>
    <row r="91" spans="1:34" ht="19.2" customHeight="1">
      <c r="A91" s="952"/>
      <c r="B91" s="110">
        <v>0</v>
      </c>
      <c r="C91" s="72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16"/>
      <c r="N91" s="57"/>
      <c r="O91" s="183"/>
      <c r="P91" s="54"/>
      <c r="Q91" s="88"/>
      <c r="R91" s="185"/>
      <c r="S91" s="944"/>
      <c r="T91" s="50"/>
      <c r="U91" s="50"/>
      <c r="V91" s="713"/>
      <c r="W91" s="710">
        <f t="shared" si="60"/>
        <v>0</v>
      </c>
      <c r="X91" s="115"/>
      <c r="Y91" s="115"/>
      <c r="Z91" s="54"/>
      <c r="AA91" s="54"/>
      <c r="AB91" s="928"/>
      <c r="AC91" s="928"/>
      <c r="AD91" s="726"/>
      <c r="AE91" s="726"/>
      <c r="AF91" s="48">
        <f t="shared" si="61"/>
        <v>0</v>
      </c>
      <c r="AG91" s="717" t="e">
        <f t="shared" si="62"/>
        <v>#DIV/0!</v>
      </c>
      <c r="AH91" s="944"/>
    </row>
    <row r="92" spans="1:34" ht="19.2" customHeight="1">
      <c r="A92" s="952"/>
      <c r="B92" s="110">
        <v>0</v>
      </c>
      <c r="C92" s="72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713"/>
      <c r="W92" s="710">
        <f t="shared" si="60"/>
        <v>0</v>
      </c>
      <c r="X92" s="180"/>
      <c r="Y92" s="180"/>
      <c r="Z92" s="124"/>
      <c r="AA92" s="124"/>
      <c r="AB92" s="928"/>
      <c r="AC92" s="928"/>
      <c r="AD92" s="726"/>
      <c r="AE92" s="726"/>
      <c r="AF92" s="48">
        <f t="shared" si="61"/>
        <v>0</v>
      </c>
      <c r="AG92" s="717" t="e">
        <f t="shared" si="62"/>
        <v>#DIV/0!</v>
      </c>
      <c r="AH92" s="944"/>
    </row>
    <row r="93" spans="1:34" ht="19.2" customHeight="1">
      <c r="A93" s="952"/>
      <c r="B93" s="71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16"/>
      <c r="N93" s="57"/>
      <c r="O93" s="86"/>
      <c r="P93" s="54"/>
      <c r="Q93" s="88"/>
      <c r="R93" s="720"/>
      <c r="S93" s="953"/>
      <c r="T93" s="63"/>
      <c r="U93" s="63"/>
      <c r="V93" s="714"/>
      <c r="W93" s="710">
        <f t="shared" si="60"/>
        <v>0</v>
      </c>
      <c r="X93" s="194"/>
      <c r="Y93" s="194"/>
      <c r="Z93" s="124"/>
      <c r="AA93" s="124"/>
      <c r="AB93" s="928"/>
      <c r="AC93" s="928"/>
      <c r="AD93" s="726"/>
      <c r="AE93" s="726"/>
      <c r="AF93" s="48">
        <f t="shared" si="61"/>
        <v>0</v>
      </c>
      <c r="AG93" s="717" t="e">
        <f t="shared" si="62"/>
        <v>#DIV/0!</v>
      </c>
      <c r="AH93" s="944"/>
    </row>
    <row r="94" spans="1:34" ht="19.2" customHeight="1">
      <c r="A94" s="952"/>
      <c r="B94" s="71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20"/>
      <c r="S94" s="953"/>
      <c r="T94" s="63"/>
      <c r="U94" s="63"/>
      <c r="V94" s="714"/>
      <c r="W94" s="710">
        <f>(U94-T94)*24*60</f>
        <v>0</v>
      </c>
      <c r="X94" s="194"/>
      <c r="Y94" s="194"/>
      <c r="Z94" s="124"/>
      <c r="AA94" s="124"/>
      <c r="AB94" s="928"/>
      <c r="AC94" s="928"/>
      <c r="AD94" s="726"/>
      <c r="AE94" s="726"/>
      <c r="AF94" s="48">
        <f t="shared" si="61"/>
        <v>0</v>
      </c>
      <c r="AG94" s="717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1284</v>
      </c>
      <c r="D95" s="924" t="s">
        <v>1276</v>
      </c>
      <c r="E95" s="924"/>
      <c r="F95" s="274"/>
      <c r="G95" s="70"/>
      <c r="H95" s="198"/>
      <c r="I95" s="103"/>
      <c r="J95" s="199">
        <v>17.833333333333332</v>
      </c>
      <c r="K95" s="199">
        <v>1841.5</v>
      </c>
      <c r="L95" s="200">
        <v>102.32352941176471</v>
      </c>
      <c r="M95" s="199">
        <f t="shared" ref="M95:O95" si="66">AVERAGE(M83:M94)</f>
        <v>17.833333333333332</v>
      </c>
      <c r="N95" s="199">
        <f t="shared" si="66"/>
        <v>1637.7025340550117</v>
      </c>
      <c r="O95" s="200">
        <f t="shared" si="66"/>
        <v>91.113134924912671</v>
      </c>
      <c r="P95" s="201">
        <f>M95-J95</f>
        <v>0</v>
      </c>
      <c r="Q95" s="202">
        <f t="shared" ref="Q95:Q101" si="67">O95-L95</f>
        <v>-11.210394486852039</v>
      </c>
      <c r="R95" s="203">
        <f>O95/L95</f>
        <v>0.89044167503507632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0</v>
      </c>
      <c r="AE95" s="107">
        <f>SUM(AE83:AE94)</f>
        <v>1</v>
      </c>
      <c r="AF95" s="65">
        <f t="shared" si="61"/>
        <v>-203.79746594498829</v>
      </c>
      <c r="AG95" s="718">
        <f t="shared" si="62"/>
        <v>0.88933072715450001</v>
      </c>
      <c r="AH95" s="944"/>
    </row>
    <row r="96" spans="1:34" ht="19.2" customHeight="1">
      <c r="A96" s="954" t="s">
        <v>1285</v>
      </c>
      <c r="B96" s="713" t="s">
        <v>105</v>
      </c>
      <c r="C96" s="97"/>
      <c r="D96" s="42" t="s">
        <v>75</v>
      </c>
      <c r="E96" s="43"/>
      <c r="F96" s="273">
        <v>56.43</v>
      </c>
      <c r="G96" s="44">
        <v>1359.3999999999999</v>
      </c>
      <c r="H96" s="45">
        <f t="shared" ref="H96:H105" si="68">F96*G96</f>
        <v>76710.941999999995</v>
      </c>
      <c r="I96" s="713"/>
      <c r="J96" s="46">
        <v>18</v>
      </c>
      <c r="K96" s="44">
        <v>1500</v>
      </c>
      <c r="L96" s="47">
        <v>83.333333333333329</v>
      </c>
      <c r="M96" s="711">
        <v>18</v>
      </c>
      <c r="N96" s="44">
        <f t="shared" ref="N96:N101" si="69">G96/W96*60</f>
        <v>1254.830769230769</v>
      </c>
      <c r="O96" s="47">
        <f t="shared" ref="O96:O101" si="70">N96/M96</f>
        <v>69.7128205128205</v>
      </c>
      <c r="P96" s="48">
        <f t="shared" ref="P96:P101" si="71">M96-J96</f>
        <v>0</v>
      </c>
      <c r="Q96" s="49">
        <f t="shared" si="67"/>
        <v>-13.620512820512829</v>
      </c>
      <c r="R96" s="717">
        <f t="shared" ref="R96:R101" si="72">O96/L96</f>
        <v>0.83655384615384609</v>
      </c>
      <c r="S96" s="943">
        <f>R108</f>
        <v>0.86407848674161458</v>
      </c>
      <c r="T96" s="89">
        <v>0.33333333333333331</v>
      </c>
      <c r="U96" s="89">
        <v>0.37847222222222221</v>
      </c>
      <c r="V96" s="726">
        <v>5</v>
      </c>
      <c r="W96" s="90">
        <f t="shared" ref="W96:W133" si="73">(U96-T96)*24*60</f>
        <v>65.000000000000014</v>
      </c>
      <c r="X96" s="96"/>
      <c r="Y96" s="96"/>
      <c r="Z96" s="54"/>
      <c r="AA96" s="54"/>
      <c r="AB96" s="928"/>
      <c r="AC96" s="928"/>
      <c r="AD96" s="726"/>
      <c r="AE96" s="726"/>
      <c r="AF96" s="54">
        <f t="shared" si="61"/>
        <v>-245.16923076923104</v>
      </c>
      <c r="AG96" s="720">
        <f t="shared" si="62"/>
        <v>0.83655384615384598</v>
      </c>
      <c r="AH96" s="927">
        <f>AG108</f>
        <v>0.86500915358708697</v>
      </c>
    </row>
    <row r="97" spans="1:34" s="212" customFormat="1" ht="19.2" customHeight="1">
      <c r="A97" s="954"/>
      <c r="B97" s="713" t="s">
        <v>103</v>
      </c>
      <c r="C97" s="204"/>
      <c r="D97" s="205" t="s">
        <v>63</v>
      </c>
      <c r="E97" s="56"/>
      <c r="F97" s="284">
        <v>29.113149847094796</v>
      </c>
      <c r="G97" s="206">
        <v>2985</v>
      </c>
      <c r="H97" s="207">
        <f t="shared" si="68"/>
        <v>86902.752293577971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1279.2857142857147</v>
      </c>
      <c r="O97" s="47">
        <f t="shared" si="70"/>
        <v>63.964285714285737</v>
      </c>
      <c r="P97" s="48">
        <f t="shared" si="71"/>
        <v>0</v>
      </c>
      <c r="Q97" s="49">
        <f t="shared" si="67"/>
        <v>-5.2857142857142634</v>
      </c>
      <c r="R97" s="717">
        <f t="shared" si="72"/>
        <v>0.92367199587416227</v>
      </c>
      <c r="S97" s="943"/>
      <c r="T97" s="208">
        <v>0.39374999999999999</v>
      </c>
      <c r="U97" s="208">
        <v>0.4909722222222222</v>
      </c>
      <c r="V97" s="209">
        <v>22</v>
      </c>
      <c r="W97" s="90">
        <f t="shared" si="73"/>
        <v>139.99999999999997</v>
      </c>
      <c r="X97" s="53">
        <v>0.3833333333333333</v>
      </c>
      <c r="Y97" s="53">
        <v>0.39305555555555555</v>
      </c>
      <c r="Z97" s="54"/>
      <c r="AA97" s="54"/>
      <c r="AB97" s="928"/>
      <c r="AC97" s="928"/>
      <c r="AD97" s="209">
        <v>1</v>
      </c>
      <c r="AE97" s="209"/>
      <c r="AF97" s="210">
        <f t="shared" si="61"/>
        <v>-105.71428571428532</v>
      </c>
      <c r="AG97" s="211">
        <f t="shared" si="62"/>
        <v>0.92367199587416227</v>
      </c>
      <c r="AH97" s="927"/>
    </row>
    <row r="98" spans="1:34" s="215" customFormat="1" ht="19.2" customHeight="1">
      <c r="A98" s="954"/>
      <c r="B98" s="713" t="s">
        <v>101</v>
      </c>
      <c r="C98" s="55"/>
      <c r="D98" s="42" t="s">
        <v>58</v>
      </c>
      <c r="E98" s="83"/>
      <c r="F98" s="284">
        <v>59.54</v>
      </c>
      <c r="G98" s="57">
        <v>1278</v>
      </c>
      <c r="H98" s="207">
        <f t="shared" si="68"/>
        <v>76092.12</v>
      </c>
      <c r="I98" s="72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1236.7741935483882</v>
      </c>
      <c r="O98" s="47">
        <f t="shared" si="70"/>
        <v>68.709677419354904</v>
      </c>
      <c r="P98" s="48">
        <f t="shared" si="71"/>
        <v>0</v>
      </c>
      <c r="Q98" s="49">
        <f t="shared" si="67"/>
        <v>-8.2347670250895391</v>
      </c>
      <c r="R98" s="717">
        <f t="shared" si="72"/>
        <v>0.89297775707464855</v>
      </c>
      <c r="S98" s="943"/>
      <c r="T98" s="89">
        <v>0.53124999999999989</v>
      </c>
      <c r="U98" s="89">
        <v>0.5743055555555554</v>
      </c>
      <c r="V98" s="726">
        <v>5</v>
      </c>
      <c r="W98" s="90">
        <f t="shared" si="73"/>
        <v>61.999999999999943</v>
      </c>
      <c r="X98" s="213"/>
      <c r="Y98" s="213"/>
      <c r="Z98" s="214"/>
      <c r="AA98" s="214"/>
      <c r="AB98" s="928"/>
      <c r="AC98" s="928"/>
      <c r="AD98" s="726"/>
      <c r="AE98" s="726"/>
      <c r="AF98" s="54">
        <f t="shared" si="61"/>
        <v>-148.22580645161179</v>
      </c>
      <c r="AG98" s="720">
        <f t="shared" si="62"/>
        <v>0.89297775707464855</v>
      </c>
      <c r="AH98" s="927"/>
    </row>
    <row r="99" spans="1:34" ht="19.2" customHeight="1">
      <c r="A99" s="954"/>
      <c r="B99" s="713" t="s">
        <v>105</v>
      </c>
      <c r="C99" s="81"/>
      <c r="D99" s="82" t="s">
        <v>177</v>
      </c>
      <c r="E99" s="83"/>
      <c r="F99" s="284">
        <v>51.44</v>
      </c>
      <c r="G99" s="57">
        <v>1166</v>
      </c>
      <c r="H99" s="207">
        <f t="shared" si="68"/>
        <v>59979.040000000001</v>
      </c>
      <c r="I99" s="726"/>
      <c r="J99" s="46">
        <v>20</v>
      </c>
      <c r="K99" s="44">
        <v>1440</v>
      </c>
      <c r="L99" s="47">
        <v>72</v>
      </c>
      <c r="M99" s="711">
        <v>20</v>
      </c>
      <c r="N99" s="44">
        <f t="shared" si="69"/>
        <v>1272.0000000000009</v>
      </c>
      <c r="O99" s="47">
        <f t="shared" si="70"/>
        <v>63.600000000000044</v>
      </c>
      <c r="P99" s="48">
        <f t="shared" si="71"/>
        <v>0</v>
      </c>
      <c r="Q99" s="49">
        <f t="shared" si="67"/>
        <v>-8.3999999999999559</v>
      </c>
      <c r="R99" s="717">
        <f t="shared" si="72"/>
        <v>0.88333333333333397</v>
      </c>
      <c r="S99" s="943"/>
      <c r="T99" s="89">
        <v>0.57847222222222205</v>
      </c>
      <c r="U99" s="89">
        <v>0.61666666666666647</v>
      </c>
      <c r="V99" s="726">
        <v>6</v>
      </c>
      <c r="W99" s="90">
        <f t="shared" si="73"/>
        <v>54.999999999999964</v>
      </c>
      <c r="X99" s="180"/>
      <c r="Y99" s="180"/>
      <c r="Z99" s="124"/>
      <c r="AA99" s="124"/>
      <c r="AB99" s="928"/>
      <c r="AC99" s="928"/>
      <c r="AD99" s="726"/>
      <c r="AE99" s="726"/>
      <c r="AF99" s="210">
        <f t="shared" si="61"/>
        <v>-167.99999999999909</v>
      </c>
      <c r="AG99" s="211">
        <f t="shared" si="62"/>
        <v>0.88333333333333397</v>
      </c>
      <c r="AH99" s="927"/>
    </row>
    <row r="100" spans="1:34" s="215" customFormat="1" ht="19.2" customHeight="1">
      <c r="A100" s="954"/>
      <c r="B100" s="713" t="s">
        <v>105</v>
      </c>
      <c r="C100" s="55"/>
      <c r="D100" s="42" t="s">
        <v>75</v>
      </c>
      <c r="E100" s="83"/>
      <c r="F100" s="284">
        <v>56.43</v>
      </c>
      <c r="G100" s="57">
        <v>582.6</v>
      </c>
      <c r="H100" s="207">
        <f t="shared" si="68"/>
        <v>32876.118000000002</v>
      </c>
      <c r="I100" s="72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1248.4285714285688</v>
      </c>
      <c r="O100" s="47">
        <f t="shared" si="70"/>
        <v>69.357142857142719</v>
      </c>
      <c r="P100" s="48">
        <f t="shared" si="71"/>
        <v>0</v>
      </c>
      <c r="Q100" s="49">
        <f t="shared" si="67"/>
        <v>-13.97619047619061</v>
      </c>
      <c r="R100" s="717">
        <f t="shared" si="72"/>
        <v>0.83228571428571263</v>
      </c>
      <c r="S100" s="943"/>
      <c r="T100" s="208">
        <v>0.63263888888888875</v>
      </c>
      <c r="U100" s="208">
        <v>0.65208333333333324</v>
      </c>
      <c r="V100" s="209">
        <v>23</v>
      </c>
      <c r="W100" s="90">
        <f t="shared" si="73"/>
        <v>28.00000000000006</v>
      </c>
      <c r="X100" s="216">
        <v>0.62083333333333335</v>
      </c>
      <c r="Y100" s="216">
        <v>0.63194444444444442</v>
      </c>
      <c r="Z100" s="214"/>
      <c r="AA100" s="214"/>
      <c r="AB100" s="928"/>
      <c r="AC100" s="928"/>
      <c r="AD100" s="726"/>
      <c r="AE100" s="726"/>
      <c r="AF100" s="54">
        <f t="shared" si="61"/>
        <v>-251.57142857143117</v>
      </c>
      <c r="AG100" s="720">
        <f t="shared" si="62"/>
        <v>0.83228571428571252</v>
      </c>
      <c r="AH100" s="927"/>
    </row>
    <row r="101" spans="1:34" s="215" customFormat="1" ht="19.2" customHeight="1">
      <c r="A101" s="954"/>
      <c r="B101" s="713" t="s">
        <v>101</v>
      </c>
      <c r="C101" s="55"/>
      <c r="D101" s="82" t="s">
        <v>69</v>
      </c>
      <c r="E101" s="83"/>
      <c r="F101" s="284">
        <v>53.36</v>
      </c>
      <c r="G101" s="57">
        <v>657.6</v>
      </c>
      <c r="H101" s="207">
        <f t="shared" si="68"/>
        <v>35089.536</v>
      </c>
      <c r="I101" s="72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1360.5517241379284</v>
      </c>
      <c r="O101" s="47">
        <f t="shared" si="70"/>
        <v>71.607985480943597</v>
      </c>
      <c r="P101" s="48">
        <f t="shared" si="71"/>
        <v>0</v>
      </c>
      <c r="Q101" s="49">
        <f t="shared" si="67"/>
        <v>-14.497277676951143</v>
      </c>
      <c r="R101" s="717">
        <f t="shared" si="72"/>
        <v>0.83163308321389262</v>
      </c>
      <c r="S101" s="943"/>
      <c r="T101" s="208">
        <v>0.65694444444444433</v>
      </c>
      <c r="U101" s="89">
        <v>0.67708333333333326</v>
      </c>
      <c r="V101" s="209">
        <v>7</v>
      </c>
      <c r="W101" s="90">
        <f t="shared" si="73"/>
        <v>29.000000000000057</v>
      </c>
      <c r="X101" s="217"/>
      <c r="Y101" s="217"/>
      <c r="Z101" s="214"/>
      <c r="AA101" s="214"/>
      <c r="AB101" s="928"/>
      <c r="AC101" s="928"/>
      <c r="AD101" s="726"/>
      <c r="AE101" s="726"/>
      <c r="AF101" s="210">
        <f t="shared" si="61"/>
        <v>-275.44827586207157</v>
      </c>
      <c r="AG101" s="211">
        <f t="shared" si="62"/>
        <v>0.83163308321389273</v>
      </c>
      <c r="AH101" s="927"/>
    </row>
    <row r="102" spans="1:34" s="215" customFormat="1" ht="19.2" customHeight="1">
      <c r="A102" s="954"/>
      <c r="B102" s="71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13"/>
      <c r="J102" s="46"/>
      <c r="K102" s="44"/>
      <c r="L102" s="47"/>
      <c r="M102" s="87"/>
      <c r="N102" s="44"/>
      <c r="O102" s="47"/>
      <c r="P102" s="48"/>
      <c r="Q102" s="49"/>
      <c r="R102" s="717"/>
      <c r="S102" s="94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928"/>
      <c r="AC102" s="928"/>
      <c r="AD102" s="726"/>
      <c r="AE102" s="726"/>
      <c r="AF102" s="54">
        <f t="shared" si="61"/>
        <v>0</v>
      </c>
      <c r="AG102" s="720" t="e">
        <f t="shared" si="62"/>
        <v>#DIV/0!</v>
      </c>
      <c r="AH102" s="927"/>
    </row>
    <row r="103" spans="1:34" s="215" customFormat="1" ht="19.2" customHeight="1">
      <c r="A103" s="954"/>
      <c r="B103" s="71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17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726"/>
      <c r="AE103" s="726"/>
      <c r="AF103" s="54">
        <f t="shared" si="61"/>
        <v>0</v>
      </c>
      <c r="AG103" s="720" t="e">
        <f t="shared" si="62"/>
        <v>#DIV/0!</v>
      </c>
      <c r="AH103" s="927"/>
    </row>
    <row r="104" spans="1:34" s="215" customFormat="1" ht="19.2" customHeight="1">
      <c r="A104" s="954"/>
      <c r="B104" s="71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17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726"/>
      <c r="AE104" s="726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71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17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726"/>
      <c r="AE105" s="726"/>
      <c r="AF105" s="54">
        <f t="shared" si="61"/>
        <v>0</v>
      </c>
      <c r="AG105" s="72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17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726"/>
      <c r="AE106" s="726"/>
      <c r="AF106" s="54">
        <f t="shared" si="61"/>
        <v>0</v>
      </c>
      <c r="AG106" s="72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2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726"/>
      <c r="AE107" s="726"/>
      <c r="AF107" s="214"/>
      <c r="AG107" s="720"/>
      <c r="AH107" s="927"/>
    </row>
    <row r="108" spans="1:34" ht="19.2" customHeight="1">
      <c r="A108" s="954"/>
      <c r="B108" s="110">
        <v>0</v>
      </c>
      <c r="C108" s="100" t="s">
        <v>1286</v>
      </c>
      <c r="D108" s="924" t="s">
        <v>1287</v>
      </c>
      <c r="E108" s="924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1275.3118287718951</v>
      </c>
      <c r="O108" s="104">
        <f t="shared" si="74"/>
        <v>67.825318664091242</v>
      </c>
      <c r="P108" s="54">
        <f t="shared" ref="P108:P115" si="75">M108-J108</f>
        <v>0</v>
      </c>
      <c r="Q108" s="88">
        <f t="shared" ref="Q108:Q115" si="76">O108-L108</f>
        <v>-10.669077047409729</v>
      </c>
      <c r="R108" s="105">
        <f t="shared" ref="R108:R115" si="77">O108/L108</f>
        <v>0.86407848674161458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1"/>
        <v>-199.02150456143818</v>
      </c>
      <c r="AG108" s="720">
        <f t="shared" si="62"/>
        <v>0.86500915358708697</v>
      </c>
      <c r="AH108" s="927"/>
    </row>
    <row r="109" spans="1:34" ht="19.2" customHeight="1">
      <c r="A109" s="945" t="s">
        <v>1288</v>
      </c>
      <c r="B109" s="713" t="s">
        <v>104</v>
      </c>
      <c r="C109" s="723"/>
      <c r="D109" s="320" t="s">
        <v>176</v>
      </c>
      <c r="E109" s="43"/>
      <c r="F109" s="273">
        <v>29.965493443754308</v>
      </c>
      <c r="G109" s="44">
        <v>1726</v>
      </c>
      <c r="H109" s="45">
        <f t="shared" ref="H109:H119" si="78">F109*G109</f>
        <v>51720.441683919933</v>
      </c>
      <c r="I109" s="713"/>
      <c r="J109" s="46">
        <v>18</v>
      </c>
      <c r="K109" s="44">
        <v>1200</v>
      </c>
      <c r="L109" s="47">
        <v>66.666666666666671</v>
      </c>
      <c r="M109" s="711">
        <v>19</v>
      </c>
      <c r="N109" s="44">
        <f t="shared" ref="N109:N115" si="79">G109/W109*60</f>
        <v>1190.3448275862067</v>
      </c>
      <c r="O109" s="47">
        <f t="shared" ref="O109:O115" si="80">N109/M109</f>
        <v>62.64972776769509</v>
      </c>
      <c r="P109" s="48">
        <f t="shared" si="75"/>
        <v>1</v>
      </c>
      <c r="Q109" s="49">
        <f t="shared" si="76"/>
        <v>-4.0169388989715813</v>
      </c>
      <c r="R109" s="717">
        <f t="shared" si="77"/>
        <v>0.93974591651542627</v>
      </c>
      <c r="S109" s="948">
        <f>R121</f>
        <v>0.91076034026811314</v>
      </c>
      <c r="T109" s="223">
        <v>0.5</v>
      </c>
      <c r="U109" s="223">
        <v>0.56041666666666667</v>
      </c>
      <c r="V109" s="224">
        <v>5</v>
      </c>
      <c r="W109" s="710">
        <f t="shared" si="73"/>
        <v>87.000000000000014</v>
      </c>
      <c r="X109" s="53"/>
      <c r="Y109" s="53"/>
      <c r="Z109" s="54"/>
      <c r="AA109" s="54"/>
      <c r="AB109" s="928"/>
      <c r="AC109" s="928"/>
      <c r="AD109" s="726"/>
      <c r="AE109" s="726"/>
      <c r="AF109" s="48">
        <f t="shared" si="61"/>
        <v>-9.6551724137932524</v>
      </c>
      <c r="AG109" s="125">
        <f t="shared" si="62"/>
        <v>0.99195402298850566</v>
      </c>
      <c r="AH109" s="927">
        <f>AG121</f>
        <v>0.9246108883117018</v>
      </c>
    </row>
    <row r="110" spans="1:34" ht="19.2" customHeight="1">
      <c r="A110" s="946"/>
      <c r="B110" s="713" t="s">
        <v>104</v>
      </c>
      <c r="C110" s="175"/>
      <c r="D110" s="42" t="s">
        <v>175</v>
      </c>
      <c r="E110" s="177"/>
      <c r="F110" s="273">
        <v>30.13</v>
      </c>
      <c r="G110" s="174">
        <v>475.44</v>
      </c>
      <c r="H110" s="45">
        <f t="shared" si="78"/>
        <v>14325.0072</v>
      </c>
      <c r="I110" s="713">
        <v>1</v>
      </c>
      <c r="J110" s="46">
        <v>18</v>
      </c>
      <c r="K110" s="44">
        <v>1200</v>
      </c>
      <c r="L110" s="47">
        <v>66.666666666666671</v>
      </c>
      <c r="M110" s="711">
        <v>19</v>
      </c>
      <c r="N110" s="44">
        <f t="shared" si="79"/>
        <v>1188.5999999999963</v>
      </c>
      <c r="O110" s="47">
        <f t="shared" si="80"/>
        <v>62.557894736841909</v>
      </c>
      <c r="P110" s="48">
        <f t="shared" si="75"/>
        <v>1</v>
      </c>
      <c r="Q110" s="49">
        <f t="shared" si="76"/>
        <v>-4.108771929824762</v>
      </c>
      <c r="R110" s="717">
        <f t="shared" si="77"/>
        <v>0.93836842105262852</v>
      </c>
      <c r="S110" s="934"/>
      <c r="T110" s="223">
        <v>0.56527777777777777</v>
      </c>
      <c r="U110" s="223">
        <v>0.58194444444444449</v>
      </c>
      <c r="V110" s="224">
        <v>7</v>
      </c>
      <c r="W110" s="710">
        <f t="shared" si="73"/>
        <v>24.000000000000075</v>
      </c>
      <c r="X110" s="188"/>
      <c r="Y110" s="188"/>
      <c r="Z110" s="54"/>
      <c r="AA110" s="54"/>
      <c r="AB110" s="928"/>
      <c r="AC110" s="928"/>
      <c r="AD110" s="726"/>
      <c r="AE110" s="726"/>
      <c r="AF110" s="48">
        <f t="shared" si="61"/>
        <v>-11.400000000003729</v>
      </c>
      <c r="AG110" s="125">
        <f t="shared" si="62"/>
        <v>0.99049999999999694</v>
      </c>
      <c r="AH110" s="927"/>
    </row>
    <row r="111" spans="1:34" ht="19.2" customHeight="1">
      <c r="A111" s="946"/>
      <c r="B111" s="713" t="s">
        <v>105</v>
      </c>
      <c r="C111" s="175"/>
      <c r="D111" s="176" t="s">
        <v>160</v>
      </c>
      <c r="E111" s="177"/>
      <c r="F111" s="273">
        <v>53.27</v>
      </c>
      <c r="G111" s="57">
        <v>1212</v>
      </c>
      <c r="H111" s="45">
        <f t="shared" si="78"/>
        <v>64563.240000000005</v>
      </c>
      <c r="I111" s="726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1372.0754716981139</v>
      </c>
      <c r="O111" s="47">
        <f t="shared" si="80"/>
        <v>85.75471698113212</v>
      </c>
      <c r="P111" s="48">
        <f t="shared" si="75"/>
        <v>0</v>
      </c>
      <c r="Q111" s="49">
        <f t="shared" si="76"/>
        <v>-7.9952830188678803</v>
      </c>
      <c r="R111" s="717">
        <f t="shared" si="77"/>
        <v>0.91471698113207589</v>
      </c>
      <c r="S111" s="934"/>
      <c r="T111" s="223">
        <v>0.58680555555555558</v>
      </c>
      <c r="U111" s="223">
        <v>0.62361111111111112</v>
      </c>
      <c r="V111" s="224">
        <v>7</v>
      </c>
      <c r="W111" s="710">
        <f t="shared" si="73"/>
        <v>52.999999999999972</v>
      </c>
      <c r="X111" s="53"/>
      <c r="Y111" s="53"/>
      <c r="Z111" s="54"/>
      <c r="AA111" s="54"/>
      <c r="AB111" s="928"/>
      <c r="AC111" s="928"/>
      <c r="AD111" s="726"/>
      <c r="AE111" s="726"/>
      <c r="AF111" s="48">
        <f t="shared" si="61"/>
        <v>-127.92452830188608</v>
      </c>
      <c r="AG111" s="125">
        <f t="shared" si="62"/>
        <v>0.91471698113207589</v>
      </c>
      <c r="AH111" s="927"/>
    </row>
    <row r="112" spans="1:34" ht="19.2" customHeight="1">
      <c r="A112" s="946"/>
      <c r="B112" s="713" t="s">
        <v>105</v>
      </c>
      <c r="C112" s="175"/>
      <c r="D112" s="176" t="s">
        <v>76</v>
      </c>
      <c r="E112" s="83"/>
      <c r="F112" s="273">
        <v>55.56</v>
      </c>
      <c r="G112" s="57">
        <v>978</v>
      </c>
      <c r="H112" s="45">
        <f t="shared" si="78"/>
        <v>54337.68</v>
      </c>
      <c r="I112" s="726"/>
      <c r="J112" s="46">
        <v>16</v>
      </c>
      <c r="K112" s="44">
        <v>1440</v>
      </c>
      <c r="L112" s="47">
        <v>90</v>
      </c>
      <c r="M112" s="711">
        <v>16</v>
      </c>
      <c r="N112" s="44">
        <f t="shared" si="79"/>
        <v>1304</v>
      </c>
      <c r="O112" s="47">
        <f t="shared" si="80"/>
        <v>81.5</v>
      </c>
      <c r="P112" s="48">
        <f t="shared" si="75"/>
        <v>0</v>
      </c>
      <c r="Q112" s="49">
        <f t="shared" si="76"/>
        <v>-8.5</v>
      </c>
      <c r="R112" s="717">
        <f t="shared" si="77"/>
        <v>0.90555555555555556</v>
      </c>
      <c r="S112" s="934"/>
      <c r="T112" s="223">
        <v>0.70833333333333337</v>
      </c>
      <c r="U112" s="223">
        <v>0.73958333333333337</v>
      </c>
      <c r="V112" s="224">
        <v>5</v>
      </c>
      <c r="W112" s="710">
        <f t="shared" si="73"/>
        <v>45</v>
      </c>
      <c r="X112" s="213"/>
      <c r="Y112" s="213"/>
      <c r="Z112" s="54"/>
      <c r="AA112" s="54"/>
      <c r="AB112" s="928"/>
      <c r="AC112" s="928"/>
      <c r="AD112" s="726"/>
      <c r="AE112" s="726"/>
      <c r="AF112" s="48">
        <f t="shared" si="61"/>
        <v>-136</v>
      </c>
      <c r="AG112" s="125">
        <f t="shared" si="62"/>
        <v>0.90555555555555556</v>
      </c>
      <c r="AH112" s="927"/>
    </row>
    <row r="113" spans="1:34" s="215" customFormat="1" ht="19.2" customHeight="1">
      <c r="A113" s="946"/>
      <c r="B113" s="713" t="s">
        <v>105</v>
      </c>
      <c r="C113" s="175"/>
      <c r="D113" s="176" t="s">
        <v>474</v>
      </c>
      <c r="E113" s="83"/>
      <c r="F113" s="273">
        <v>58.17</v>
      </c>
      <c r="G113" s="57">
        <v>1580</v>
      </c>
      <c r="H113" s="45">
        <f t="shared" si="78"/>
        <v>91908.6</v>
      </c>
      <c r="I113" s="726"/>
      <c r="J113" s="46">
        <v>15</v>
      </c>
      <c r="K113" s="44">
        <v>1440</v>
      </c>
      <c r="L113" s="47">
        <v>96</v>
      </c>
      <c r="M113" s="716">
        <v>15</v>
      </c>
      <c r="N113" s="44">
        <f t="shared" si="79"/>
        <v>1298.6301369863004</v>
      </c>
      <c r="O113" s="47">
        <f t="shared" si="80"/>
        <v>86.575342465753366</v>
      </c>
      <c r="P113" s="48">
        <f t="shared" si="75"/>
        <v>0</v>
      </c>
      <c r="Q113" s="49">
        <f t="shared" si="76"/>
        <v>-9.4246575342466343</v>
      </c>
      <c r="R113" s="717">
        <f t="shared" si="77"/>
        <v>0.90182648401826426</v>
      </c>
      <c r="S113" s="934"/>
      <c r="T113" s="223">
        <v>0.74444444444444446</v>
      </c>
      <c r="U113" s="223">
        <v>0.79513888888888895</v>
      </c>
      <c r="V113" s="224">
        <v>7</v>
      </c>
      <c r="W113" s="710">
        <f t="shared" si="73"/>
        <v>73.000000000000057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-141.36986301369961</v>
      </c>
      <c r="AG113" s="125">
        <f t="shared" si="62"/>
        <v>0.90182648401826415</v>
      </c>
      <c r="AH113" s="927"/>
    </row>
    <row r="114" spans="1:34" s="215" customFormat="1" ht="19.2" customHeight="1">
      <c r="A114" s="946"/>
      <c r="B114" s="713" t="s">
        <v>105</v>
      </c>
      <c r="C114" s="175"/>
      <c r="D114" s="82" t="s">
        <v>162</v>
      </c>
      <c r="E114" s="43"/>
      <c r="F114" s="273">
        <v>51.06</v>
      </c>
      <c r="G114" s="44">
        <v>1206</v>
      </c>
      <c r="H114" s="45">
        <f t="shared" si="78"/>
        <v>61578.36</v>
      </c>
      <c r="I114" s="726"/>
      <c r="J114" s="46">
        <v>16</v>
      </c>
      <c r="K114" s="44">
        <v>1500</v>
      </c>
      <c r="L114" s="47">
        <v>93.75</v>
      </c>
      <c r="M114" s="716">
        <v>16</v>
      </c>
      <c r="N114" s="44">
        <f t="shared" si="79"/>
        <v>1315.6363636363644</v>
      </c>
      <c r="O114" s="47">
        <f t="shared" si="80"/>
        <v>82.227272727272776</v>
      </c>
      <c r="P114" s="48">
        <f t="shared" si="75"/>
        <v>0</v>
      </c>
      <c r="Q114" s="49">
        <f t="shared" si="76"/>
        <v>-11.522727272727224</v>
      </c>
      <c r="R114" s="717">
        <f t="shared" si="77"/>
        <v>0.87709090909090959</v>
      </c>
      <c r="S114" s="934"/>
      <c r="T114" s="223">
        <v>0.81041666666666667</v>
      </c>
      <c r="U114" s="223">
        <v>0.84861111111111109</v>
      </c>
      <c r="V114" s="224">
        <v>22</v>
      </c>
      <c r="W114" s="710">
        <f t="shared" si="73"/>
        <v>54.999999999999964</v>
      </c>
      <c r="X114" s="213">
        <v>0.79999999999999993</v>
      </c>
      <c r="Y114" s="213">
        <v>0.80972222222222223</v>
      </c>
      <c r="Z114" s="214"/>
      <c r="AA114" s="214"/>
      <c r="AB114" s="928"/>
      <c r="AC114" s="928"/>
      <c r="AD114" s="218"/>
      <c r="AE114" s="218"/>
      <c r="AF114" s="48">
        <f t="shared" si="61"/>
        <v>-184.36363636363558</v>
      </c>
      <c r="AG114" s="125">
        <f t="shared" si="62"/>
        <v>0.87709090909090959</v>
      </c>
      <c r="AH114" s="927"/>
    </row>
    <row r="115" spans="1:34" s="215" customFormat="1" ht="19.2" customHeight="1">
      <c r="A115" s="946"/>
      <c r="B115" s="713" t="s">
        <v>105</v>
      </c>
      <c r="C115" s="175"/>
      <c r="D115" s="82" t="s">
        <v>184</v>
      </c>
      <c r="E115" s="83"/>
      <c r="F115" s="273">
        <v>54.09</v>
      </c>
      <c r="G115" s="226">
        <v>1274</v>
      </c>
      <c r="H115" s="45">
        <f t="shared" si="78"/>
        <v>68910.66</v>
      </c>
      <c r="I115" s="726"/>
      <c r="J115" s="46">
        <v>19</v>
      </c>
      <c r="K115" s="44">
        <v>1440</v>
      </c>
      <c r="L115" s="47">
        <v>75.78947368421052</v>
      </c>
      <c r="M115" s="716">
        <v>19</v>
      </c>
      <c r="N115" s="44">
        <f t="shared" si="79"/>
        <v>1317.9310344827597</v>
      </c>
      <c r="O115" s="47">
        <f t="shared" si="80"/>
        <v>69.364791288566309</v>
      </c>
      <c r="P115" s="48">
        <f t="shared" si="75"/>
        <v>0</v>
      </c>
      <c r="Q115" s="49">
        <f t="shared" si="76"/>
        <v>-6.4246823956442114</v>
      </c>
      <c r="R115" s="717">
        <f t="shared" si="77"/>
        <v>0.91522988505747216</v>
      </c>
      <c r="S115" s="934"/>
      <c r="T115" s="223">
        <v>0.85347222222222219</v>
      </c>
      <c r="U115" s="223">
        <v>0.89374999999999993</v>
      </c>
      <c r="V115" s="224">
        <v>7</v>
      </c>
      <c r="W115" s="710">
        <f t="shared" si="73"/>
        <v>57.999999999999957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-122.06896551724026</v>
      </c>
      <c r="AG115" s="125">
        <f t="shared" si="62"/>
        <v>0.91522988505747205</v>
      </c>
      <c r="AH115" s="927"/>
    </row>
    <row r="116" spans="1:34" s="215" customFormat="1" ht="19.2" customHeight="1">
      <c r="A116" s="946"/>
      <c r="B116" s="713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726"/>
      <c r="J116" s="46"/>
      <c r="K116" s="44"/>
      <c r="L116" s="47"/>
      <c r="M116" s="716"/>
      <c r="N116" s="44"/>
      <c r="O116" s="47"/>
      <c r="P116" s="48"/>
      <c r="Q116" s="49"/>
      <c r="R116" s="717"/>
      <c r="S116" s="934"/>
      <c r="T116" s="223"/>
      <c r="U116" s="223"/>
      <c r="V116" s="224"/>
      <c r="W116" s="710">
        <f t="shared" si="73"/>
        <v>0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0</v>
      </c>
      <c r="AG116" s="125" t="e">
        <f t="shared" si="62"/>
        <v>#DIV/0!</v>
      </c>
      <c r="AH116" s="927"/>
    </row>
    <row r="117" spans="1:34" s="215" customFormat="1" ht="19.2" customHeight="1">
      <c r="A117" s="946"/>
      <c r="B117" s="71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26"/>
      <c r="J117" s="46"/>
      <c r="K117" s="44"/>
      <c r="L117" s="47"/>
      <c r="M117" s="716"/>
      <c r="N117" s="44"/>
      <c r="O117" s="47"/>
      <c r="P117" s="48"/>
      <c r="Q117" s="49"/>
      <c r="R117" s="717"/>
      <c r="S117" s="934"/>
      <c r="T117" s="223"/>
      <c r="U117" s="223"/>
      <c r="V117" s="224"/>
      <c r="W117" s="710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71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26"/>
      <c r="J118" s="46"/>
      <c r="K118" s="44"/>
      <c r="L118" s="47"/>
      <c r="M118" s="716"/>
      <c r="N118" s="44"/>
      <c r="O118" s="47"/>
      <c r="P118" s="48"/>
      <c r="Q118" s="49"/>
      <c r="R118" s="717"/>
      <c r="S118" s="934"/>
      <c r="T118" s="223"/>
      <c r="U118" s="223"/>
      <c r="V118" s="224"/>
      <c r="W118" s="710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71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26"/>
      <c r="J119" s="46"/>
      <c r="K119" s="44"/>
      <c r="L119" s="47"/>
      <c r="M119" s="716"/>
      <c r="N119" s="44"/>
      <c r="O119" s="47"/>
      <c r="P119" s="48"/>
      <c r="Q119" s="49"/>
      <c r="R119" s="717"/>
      <c r="S119" s="934"/>
      <c r="T119" s="223"/>
      <c r="U119" s="223"/>
      <c r="V119" s="224"/>
      <c r="W119" s="710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71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26"/>
      <c r="J120" s="178"/>
      <c r="K120" s="228"/>
      <c r="L120" s="47"/>
      <c r="M120" s="716"/>
      <c r="N120" s="179"/>
      <c r="O120" s="221"/>
      <c r="P120" s="165"/>
      <c r="Q120" s="49"/>
      <c r="R120" s="717"/>
      <c r="S120" s="934"/>
      <c r="T120" s="223"/>
      <c r="U120" s="223"/>
      <c r="V120" s="224"/>
      <c r="W120" s="710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1289</v>
      </c>
      <c r="D121" s="229" t="s">
        <v>1287</v>
      </c>
      <c r="E121" s="230"/>
      <c r="F121" s="282"/>
      <c r="G121" s="231"/>
      <c r="H121" s="232"/>
      <c r="I121" s="233"/>
      <c r="J121" s="199">
        <v>16.857142857142858</v>
      </c>
      <c r="K121" s="199">
        <v>1388.5714285714287</v>
      </c>
      <c r="L121" s="200">
        <v>83.231829573934846</v>
      </c>
      <c r="M121" s="199">
        <f t="shared" ref="M121:O121" si="81">AVERAGE(M109:M120)</f>
        <v>17.142857142857142</v>
      </c>
      <c r="N121" s="199">
        <f t="shared" si="81"/>
        <v>1283.8882620556774</v>
      </c>
      <c r="O121" s="200">
        <f t="shared" si="81"/>
        <v>75.804249423894504</v>
      </c>
      <c r="P121" s="48">
        <f t="shared" ref="P121:P130" si="82">M121-J121</f>
        <v>0.2857142857142847</v>
      </c>
      <c r="Q121" s="49">
        <f t="shared" ref="Q121:Q130" si="83">O121-L121</f>
        <v>-7.4275801500403418</v>
      </c>
      <c r="R121" s="172">
        <f t="shared" ref="R121:R130" si="84">O121/L121</f>
        <v>0.91076034026811314</v>
      </c>
      <c r="S121" s="942"/>
      <c r="T121" s="50"/>
      <c r="U121" s="50"/>
      <c r="V121" s="44"/>
      <c r="W121" s="71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0</v>
      </c>
      <c r="AF121" s="48">
        <f>N121-K121</f>
        <v>-104.68316651575128</v>
      </c>
      <c r="AG121" s="125">
        <f>N121/K121</f>
        <v>0.9246108883117018</v>
      </c>
      <c r="AH121" s="927"/>
    </row>
    <row r="122" spans="1:34" ht="19.2" customHeight="1">
      <c r="A122" s="949" t="s">
        <v>1290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1710</v>
      </c>
      <c r="H122" s="45">
        <f t="shared" ref="H122:H132" si="85">F122*G122</f>
        <v>100325.7</v>
      </c>
      <c r="I122" s="713"/>
      <c r="J122" s="46">
        <v>19</v>
      </c>
      <c r="K122" s="44">
        <v>1440</v>
      </c>
      <c r="L122" s="47">
        <v>75.78947368421052</v>
      </c>
      <c r="M122" s="711">
        <v>19</v>
      </c>
      <c r="N122" s="174">
        <f t="shared" ref="N122:N130" si="86">G122/W122*60</f>
        <v>1298.7341772151892</v>
      </c>
      <c r="O122" s="234">
        <f t="shared" ref="O122:O130" si="87">N122/M122</f>
        <v>68.354430379746802</v>
      </c>
      <c r="P122" s="108">
        <f t="shared" si="82"/>
        <v>0</v>
      </c>
      <c r="Q122" s="182">
        <f t="shared" si="83"/>
        <v>-7.4350433044637185</v>
      </c>
      <c r="R122" s="109">
        <f t="shared" si="84"/>
        <v>0.90189873417721478</v>
      </c>
      <c r="S122" s="943">
        <f>R134</f>
        <v>0.88979916180980723</v>
      </c>
      <c r="T122" s="50">
        <v>0.5</v>
      </c>
      <c r="U122" s="50">
        <v>0.55486111111111114</v>
      </c>
      <c r="V122" s="224">
        <v>5</v>
      </c>
      <c r="W122" s="710">
        <f t="shared" si="73"/>
        <v>79.000000000000043</v>
      </c>
      <c r="X122" s="53"/>
      <c r="Y122" s="53"/>
      <c r="Z122" s="54"/>
      <c r="AA122" s="54"/>
      <c r="AB122" s="928"/>
      <c r="AC122" s="928"/>
      <c r="AD122" s="726"/>
      <c r="AE122" s="726"/>
      <c r="AF122" s="48">
        <f t="shared" si="61"/>
        <v>-141.26582278481078</v>
      </c>
      <c r="AG122" s="717">
        <f t="shared" si="62"/>
        <v>0.90189873417721478</v>
      </c>
      <c r="AH122" s="942">
        <f>AG134</f>
        <v>0.89105919576056936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2025</v>
      </c>
      <c r="H123" s="45">
        <f t="shared" si="85"/>
        <v>120528</v>
      </c>
      <c r="I123" s="726"/>
      <c r="J123" s="46">
        <v>21</v>
      </c>
      <c r="K123" s="44">
        <v>1385</v>
      </c>
      <c r="L123" s="47">
        <v>65.952380952380949</v>
      </c>
      <c r="M123" s="716">
        <v>21</v>
      </c>
      <c r="N123" s="57">
        <f t="shared" si="86"/>
        <v>1292.5531914893618</v>
      </c>
      <c r="O123" s="86">
        <f t="shared" si="87"/>
        <v>61.550151975683896</v>
      </c>
      <c r="P123" s="54">
        <f t="shared" si="82"/>
        <v>0</v>
      </c>
      <c r="Q123" s="88">
        <f t="shared" si="83"/>
        <v>-4.402228976697053</v>
      </c>
      <c r="R123" s="720">
        <f t="shared" si="84"/>
        <v>0.9332514017973732</v>
      </c>
      <c r="S123" s="943"/>
      <c r="T123" s="50">
        <v>0.5708333333333333</v>
      </c>
      <c r="U123" s="50">
        <v>0.63611111111111107</v>
      </c>
      <c r="V123" s="224">
        <v>23</v>
      </c>
      <c r="W123" s="710">
        <f t="shared" si="73"/>
        <v>93.999999999999986</v>
      </c>
      <c r="X123" s="53">
        <v>0.55902777777777779</v>
      </c>
      <c r="Y123" s="53">
        <v>0.56944444444444442</v>
      </c>
      <c r="Z123" s="54"/>
      <c r="AA123" s="54"/>
      <c r="AB123" s="928"/>
      <c r="AC123" s="928"/>
      <c r="AD123" s="726"/>
      <c r="AE123" s="726"/>
      <c r="AF123" s="48">
        <f t="shared" si="61"/>
        <v>-92.44680851063822</v>
      </c>
      <c r="AG123" s="717">
        <f t="shared" si="62"/>
        <v>0.93325140179737309</v>
      </c>
      <c r="AH123" s="943"/>
    </row>
    <row r="124" spans="1:34" ht="19.2" customHeight="1">
      <c r="A124" s="94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255.72</v>
      </c>
      <c r="H124" s="45">
        <f t="shared" si="85"/>
        <v>19777.3848</v>
      </c>
      <c r="I124" s="235">
        <v>1</v>
      </c>
      <c r="J124" s="46">
        <v>18</v>
      </c>
      <c r="K124" s="44">
        <v>1440</v>
      </c>
      <c r="L124" s="47">
        <v>80</v>
      </c>
      <c r="M124" s="711">
        <v>18</v>
      </c>
      <c r="N124" s="174">
        <f t="shared" si="86"/>
        <v>1278.6000000000047</v>
      </c>
      <c r="O124" s="234">
        <f t="shared" si="87"/>
        <v>71.033333333333587</v>
      </c>
      <c r="P124" s="108">
        <f t="shared" si="82"/>
        <v>0</v>
      </c>
      <c r="Q124" s="182">
        <f t="shared" si="83"/>
        <v>-8.9666666666664128</v>
      </c>
      <c r="R124" s="109">
        <f t="shared" si="84"/>
        <v>0.8879166666666698</v>
      </c>
      <c r="S124" s="950"/>
      <c r="T124" s="50">
        <v>0.64097222222222217</v>
      </c>
      <c r="U124" s="50">
        <v>0.64930555555555547</v>
      </c>
      <c r="V124" s="224">
        <v>7</v>
      </c>
      <c r="W124" s="710">
        <f t="shared" si="73"/>
        <v>11.999999999999957</v>
      </c>
      <c r="X124" s="188"/>
      <c r="Y124" s="188"/>
      <c r="Z124" s="54"/>
      <c r="AA124" s="54"/>
      <c r="AB124" s="928"/>
      <c r="AC124" s="928"/>
      <c r="AD124" s="726"/>
      <c r="AE124" s="726"/>
      <c r="AF124" s="108">
        <f t="shared" si="61"/>
        <v>-161.39999999999532</v>
      </c>
      <c r="AG124" s="109">
        <f t="shared" si="62"/>
        <v>0.88791666666666991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1123</v>
      </c>
      <c r="H125" s="45">
        <f t="shared" si="85"/>
        <v>63775.17</v>
      </c>
      <c r="I125" s="713"/>
      <c r="J125" s="46">
        <v>18</v>
      </c>
      <c r="K125" s="44">
        <v>1636</v>
      </c>
      <c r="L125" s="47">
        <v>90.888888888888886</v>
      </c>
      <c r="M125" s="711">
        <v>18</v>
      </c>
      <c r="N125" s="174">
        <f t="shared" si="86"/>
        <v>1433.617021276596</v>
      </c>
      <c r="O125" s="234">
        <f t="shared" si="87"/>
        <v>79.645390070922005</v>
      </c>
      <c r="P125" s="108">
        <f t="shared" si="82"/>
        <v>0</v>
      </c>
      <c r="Q125" s="182">
        <f t="shared" si="83"/>
        <v>-11.243498817966881</v>
      </c>
      <c r="R125" s="109">
        <f t="shared" si="84"/>
        <v>0.87629402278520552</v>
      </c>
      <c r="S125" s="950"/>
      <c r="T125" s="50">
        <v>0.70833333333333337</v>
      </c>
      <c r="U125" s="50">
        <v>0.74097222222222225</v>
      </c>
      <c r="V125" s="224">
        <v>5</v>
      </c>
      <c r="W125" s="710">
        <f t="shared" si="73"/>
        <v>46.999999999999993</v>
      </c>
      <c r="X125" s="64"/>
      <c r="Y125" s="64"/>
      <c r="Z125" s="54"/>
      <c r="AA125" s="54"/>
      <c r="AB125" s="928"/>
      <c r="AC125" s="928"/>
      <c r="AD125" s="726"/>
      <c r="AE125" s="726"/>
      <c r="AF125" s="48">
        <f t="shared" si="61"/>
        <v>-202.38297872340399</v>
      </c>
      <c r="AG125" s="717">
        <f t="shared" si="62"/>
        <v>0.87629402278520541</v>
      </c>
      <c r="AH125" s="944"/>
    </row>
    <row r="126" spans="1:34" ht="19.2" customHeight="1">
      <c r="A126" s="949"/>
      <c r="B126" s="130" t="s">
        <v>105</v>
      </c>
      <c r="C126" s="726"/>
      <c r="D126" s="321" t="s">
        <v>80</v>
      </c>
      <c r="E126" s="177"/>
      <c r="F126" s="273">
        <v>56.87</v>
      </c>
      <c r="G126" s="57">
        <v>908</v>
      </c>
      <c r="H126" s="45">
        <f t="shared" si="85"/>
        <v>51637.96</v>
      </c>
      <c r="I126" s="726"/>
      <c r="J126" s="46">
        <v>18</v>
      </c>
      <c r="K126" s="44">
        <v>1636</v>
      </c>
      <c r="L126" s="47">
        <v>90.888888888888886</v>
      </c>
      <c r="M126" s="716">
        <v>18</v>
      </c>
      <c r="N126" s="57">
        <f t="shared" si="86"/>
        <v>1396.9230769230762</v>
      </c>
      <c r="O126" s="86">
        <f t="shared" si="87"/>
        <v>77.606837606837573</v>
      </c>
      <c r="P126" s="54">
        <f t="shared" si="82"/>
        <v>0</v>
      </c>
      <c r="Q126" s="88">
        <f t="shared" si="83"/>
        <v>-13.282051282051313</v>
      </c>
      <c r="R126" s="720">
        <f t="shared" si="84"/>
        <v>0.85386496144442325</v>
      </c>
      <c r="S126" s="950"/>
      <c r="T126" s="50">
        <v>0.74583333333333335</v>
      </c>
      <c r="U126" s="50">
        <v>0.7729166666666667</v>
      </c>
      <c r="V126" s="224">
        <v>7</v>
      </c>
      <c r="W126" s="710">
        <f t="shared" si="73"/>
        <v>39.000000000000021</v>
      </c>
      <c r="X126" s="64"/>
      <c r="Y126" s="64"/>
      <c r="Z126" s="54"/>
      <c r="AA126" s="54"/>
      <c r="AB126" s="928"/>
      <c r="AC126" s="928"/>
      <c r="AD126" s="726"/>
      <c r="AE126" s="726"/>
      <c r="AF126" s="108">
        <f t="shared" si="61"/>
        <v>-239.07692307692378</v>
      </c>
      <c r="AG126" s="109">
        <f t="shared" si="62"/>
        <v>0.85386496144442314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1198</v>
      </c>
      <c r="H127" s="45">
        <f t="shared" si="85"/>
        <v>57024.800000000003</v>
      </c>
      <c r="I127" s="218"/>
      <c r="J127" s="46">
        <v>19</v>
      </c>
      <c r="K127" s="44">
        <v>1440</v>
      </c>
      <c r="L127" s="47">
        <v>75.78947368421052</v>
      </c>
      <c r="M127" s="711">
        <v>19</v>
      </c>
      <c r="N127" s="57">
        <f t="shared" si="86"/>
        <v>1331.1111111111118</v>
      </c>
      <c r="O127" s="86">
        <f t="shared" si="87"/>
        <v>70.058479532163773</v>
      </c>
      <c r="P127" s="54">
        <f t="shared" si="82"/>
        <v>0</v>
      </c>
      <c r="Q127" s="88">
        <f t="shared" si="83"/>
        <v>-5.7309941520467476</v>
      </c>
      <c r="R127" s="720">
        <f t="shared" si="84"/>
        <v>0.92438271604938316</v>
      </c>
      <c r="S127" s="950"/>
      <c r="T127" s="50">
        <v>0.77708333333333335</v>
      </c>
      <c r="U127" s="50">
        <v>0.81458333333333333</v>
      </c>
      <c r="V127" s="713">
        <v>6</v>
      </c>
      <c r="W127" s="710">
        <f t="shared" si="73"/>
        <v>53.999999999999972</v>
      </c>
      <c r="X127" s="64"/>
      <c r="Y127" s="64"/>
      <c r="Z127" s="54"/>
      <c r="AA127" s="54"/>
      <c r="AB127" s="928"/>
      <c r="AC127" s="928"/>
      <c r="AD127" s="726"/>
      <c r="AE127" s="726"/>
      <c r="AF127" s="108">
        <f t="shared" si="61"/>
        <v>-108.88888888888823</v>
      </c>
      <c r="AG127" s="109">
        <f t="shared" si="62"/>
        <v>0.92438271604938316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1057</v>
      </c>
      <c r="H128" s="45">
        <f t="shared" si="85"/>
        <v>53558.19</v>
      </c>
      <c r="I128" s="72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1349.3617021276598</v>
      </c>
      <c r="O128" s="86">
        <f t="shared" si="87"/>
        <v>74.964539007092213</v>
      </c>
      <c r="P128" s="54">
        <f t="shared" si="82"/>
        <v>0</v>
      </c>
      <c r="Q128" s="88">
        <f t="shared" si="83"/>
        <v>-8.3687943262411153</v>
      </c>
      <c r="R128" s="720">
        <f t="shared" si="84"/>
        <v>0.89957446808510666</v>
      </c>
      <c r="S128" s="950"/>
      <c r="T128" s="50">
        <v>0.82986111111111105</v>
      </c>
      <c r="U128" s="50">
        <v>0.86249999999999993</v>
      </c>
      <c r="V128" s="713">
        <v>22</v>
      </c>
      <c r="W128" s="710">
        <f t="shared" si="73"/>
        <v>46.999999999999993</v>
      </c>
      <c r="X128" s="64">
        <v>0.81944444444444453</v>
      </c>
      <c r="Y128" s="64">
        <v>0.82916666666666661</v>
      </c>
      <c r="Z128" s="54"/>
      <c r="AA128" s="54"/>
      <c r="AB128" s="928"/>
      <c r="AC128" s="928"/>
      <c r="AD128" s="726"/>
      <c r="AE128" s="726"/>
      <c r="AF128" s="48">
        <f t="shared" si="61"/>
        <v>-150.63829787234022</v>
      </c>
      <c r="AG128" s="717">
        <f t="shared" si="62"/>
        <v>0.89957446808510655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755</v>
      </c>
      <c r="H129" s="45">
        <f t="shared" si="85"/>
        <v>43918.35</v>
      </c>
      <c r="I129" s="72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1415.6249999999982</v>
      </c>
      <c r="O129" s="86">
        <f t="shared" si="87"/>
        <v>88.476562499999886</v>
      </c>
      <c r="P129" s="54">
        <f t="shared" si="82"/>
        <v>0</v>
      </c>
      <c r="Q129" s="88">
        <f t="shared" si="83"/>
        <v>-13.773437500000114</v>
      </c>
      <c r="R129" s="720">
        <f t="shared" si="84"/>
        <v>0.8652964547677251</v>
      </c>
      <c r="S129" s="950"/>
      <c r="T129" s="50">
        <v>0.86736111111111103</v>
      </c>
      <c r="U129" s="50">
        <v>0.88958333333333328</v>
      </c>
      <c r="V129" s="713">
        <v>7</v>
      </c>
      <c r="W129" s="710">
        <f t="shared" si="73"/>
        <v>32.000000000000043</v>
      </c>
      <c r="X129" s="64"/>
      <c r="Y129" s="64"/>
      <c r="Z129" s="54"/>
      <c r="AA129" s="54"/>
      <c r="AB129" s="928"/>
      <c r="AC129" s="928"/>
      <c r="AD129" s="726"/>
      <c r="AE129" s="726"/>
      <c r="AF129" s="108">
        <f t="shared" si="61"/>
        <v>-220.37500000000182</v>
      </c>
      <c r="AG129" s="109">
        <f t="shared" si="62"/>
        <v>0.8652964547677251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832</v>
      </c>
      <c r="H130" s="45">
        <f t="shared" si="85"/>
        <v>47673.599999999999</v>
      </c>
      <c r="I130" s="726"/>
      <c r="J130" s="46">
        <v>19</v>
      </c>
      <c r="K130" s="44">
        <v>1440</v>
      </c>
      <c r="L130" s="47">
        <v>75.78947368421052</v>
      </c>
      <c r="M130" s="716">
        <v>19</v>
      </c>
      <c r="N130" s="57">
        <f t="shared" si="86"/>
        <v>1279.9999999999993</v>
      </c>
      <c r="O130" s="86">
        <f t="shared" si="87"/>
        <v>67.368421052631547</v>
      </c>
      <c r="P130" s="54">
        <f t="shared" si="82"/>
        <v>0</v>
      </c>
      <c r="Q130" s="88">
        <f t="shared" si="83"/>
        <v>-8.4210526315789735</v>
      </c>
      <c r="R130" s="720">
        <f t="shared" si="84"/>
        <v>0.88888888888888851</v>
      </c>
      <c r="S130" s="950"/>
      <c r="T130" s="50">
        <v>0.89444444444444438</v>
      </c>
      <c r="U130" s="50">
        <v>0.92152777777777772</v>
      </c>
      <c r="V130" s="713">
        <v>7</v>
      </c>
      <c r="W130" s="710">
        <f t="shared" si="73"/>
        <v>39.000000000000021</v>
      </c>
      <c r="X130" s="64"/>
      <c r="Y130" s="64"/>
      <c r="Z130" s="54"/>
      <c r="AA130" s="54"/>
      <c r="AB130" s="928"/>
      <c r="AC130" s="928"/>
      <c r="AD130" s="726"/>
      <c r="AE130" s="726"/>
      <c r="AF130" s="108">
        <f t="shared" si="61"/>
        <v>-160.00000000000068</v>
      </c>
      <c r="AG130" s="109">
        <f t="shared" si="62"/>
        <v>0.8888888888888884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20"/>
      <c r="S131" s="950"/>
      <c r="T131" s="50"/>
      <c r="U131" s="50"/>
      <c r="V131" s="713"/>
      <c r="W131" s="710">
        <f t="shared" si="73"/>
        <v>0</v>
      </c>
      <c r="X131" s="64"/>
      <c r="Y131" s="64"/>
      <c r="Z131" s="54"/>
      <c r="AA131" s="54"/>
      <c r="AB131" s="928"/>
      <c r="AC131" s="928"/>
      <c r="AD131" s="726"/>
      <c r="AE131" s="726"/>
      <c r="AF131" s="48">
        <f t="shared" si="61"/>
        <v>0</v>
      </c>
      <c r="AG131" s="717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26"/>
      <c r="J132" s="87"/>
      <c r="K132" s="57"/>
      <c r="L132" s="86"/>
      <c r="M132" s="716"/>
      <c r="N132" s="57"/>
      <c r="O132" s="86"/>
      <c r="P132" s="54"/>
      <c r="Q132" s="88"/>
      <c r="R132" s="720"/>
      <c r="S132" s="950"/>
      <c r="T132" s="50"/>
      <c r="U132" s="50"/>
      <c r="V132" s="713"/>
      <c r="W132" s="710">
        <f t="shared" si="73"/>
        <v>0</v>
      </c>
      <c r="X132" s="64"/>
      <c r="Y132" s="64"/>
      <c r="Z132" s="54"/>
      <c r="AA132" s="54"/>
      <c r="AB132" s="928"/>
      <c r="AC132" s="928"/>
      <c r="AD132" s="726"/>
      <c r="AE132" s="726"/>
      <c r="AF132" s="65"/>
      <c r="AG132" s="718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26"/>
      <c r="J133" s="87"/>
      <c r="K133" s="57"/>
      <c r="L133" s="86"/>
      <c r="M133" s="716"/>
      <c r="N133" s="57"/>
      <c r="O133" s="86"/>
      <c r="P133" s="54"/>
      <c r="Q133" s="88"/>
      <c r="R133" s="720"/>
      <c r="S133" s="950"/>
      <c r="T133" s="50"/>
      <c r="U133" s="50"/>
      <c r="V133" s="713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726"/>
      <c r="AE133" s="726"/>
      <c r="AF133" s="65"/>
      <c r="AG133" s="718"/>
      <c r="AH133" s="944"/>
    </row>
    <row r="134" spans="1:34" ht="19.2" customHeight="1">
      <c r="A134" s="949"/>
      <c r="B134" s="168">
        <v>0</v>
      </c>
      <c r="C134" s="100" t="s">
        <v>1291</v>
      </c>
      <c r="D134" s="924" t="s">
        <v>1287</v>
      </c>
      <c r="E134" s="92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1341.8361422381108</v>
      </c>
      <c r="O134" s="240">
        <f t="shared" si="88"/>
        <v>73.228682828712365</v>
      </c>
      <c r="P134" s="51">
        <f t="shared" ref="P134:P143" si="89">M134-J134</f>
        <v>0</v>
      </c>
      <c r="Q134" s="139">
        <f t="shared" ref="Q134:Q143" si="90">O134-L134</f>
        <v>-9.0693075175235975</v>
      </c>
      <c r="R134" s="241">
        <f t="shared" ref="R134:R143" si="91">O134/L134</f>
        <v>0.88979916180980723</v>
      </c>
      <c r="S134" s="943"/>
      <c r="T134" s="50"/>
      <c r="U134" s="50"/>
      <c r="V134" s="713"/>
      <c r="W134" s="713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0</v>
      </c>
      <c r="AF134" s="48">
        <f t="shared" si="61"/>
        <v>-164.05274665077809</v>
      </c>
      <c r="AG134" s="717">
        <f t="shared" si="62"/>
        <v>0.89105919576056936</v>
      </c>
      <c r="AH134" s="944"/>
    </row>
    <row r="135" spans="1:34" ht="19.2" customHeight="1">
      <c r="A135" s="930" t="s">
        <v>1292</v>
      </c>
      <c r="B135" s="713" t="s">
        <v>105</v>
      </c>
      <c r="C135" s="726"/>
      <c r="D135" s="82" t="s">
        <v>115</v>
      </c>
      <c r="E135" s="83"/>
      <c r="F135" s="273">
        <v>54.09</v>
      </c>
      <c r="G135" s="57">
        <v>1883.2</v>
      </c>
      <c r="H135" s="242">
        <f t="shared" ref="H135:H146" si="92">F135*G135</f>
        <v>101862.28800000002</v>
      </c>
      <c r="I135" s="72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1361.3493975903609</v>
      </c>
      <c r="O135" s="115">
        <f t="shared" ref="O135:O143" si="94">N135/M135</f>
        <v>80.079376328844759</v>
      </c>
      <c r="P135" s="54">
        <f t="shared" si="89"/>
        <v>1</v>
      </c>
      <c r="Q135" s="88">
        <f t="shared" si="90"/>
        <v>-13.670623671155241</v>
      </c>
      <c r="R135" s="720">
        <f t="shared" si="91"/>
        <v>0.85418001417434408</v>
      </c>
      <c r="S135" s="934">
        <f>R147</f>
        <v>0.87135404240785996</v>
      </c>
      <c r="T135" s="243">
        <v>0.5</v>
      </c>
      <c r="U135" s="50">
        <v>0.55763888888888891</v>
      </c>
      <c r="V135" s="142">
        <v>5</v>
      </c>
      <c r="W135" s="244">
        <f t="shared" ref="W135:W147" si="95">(U135-T135)*24*60</f>
        <v>83.000000000000028</v>
      </c>
      <c r="X135" s="53"/>
      <c r="Y135" s="53"/>
      <c r="Z135" s="54"/>
      <c r="AA135" s="54"/>
      <c r="AB135" s="928"/>
      <c r="AC135" s="928"/>
      <c r="AD135" s="726"/>
      <c r="AE135" s="726"/>
      <c r="AF135" s="116">
        <f t="shared" si="61"/>
        <v>-138.65060240963908</v>
      </c>
      <c r="AG135" s="120">
        <f t="shared" si="62"/>
        <v>0.90756626506024063</v>
      </c>
      <c r="AH135" s="927">
        <f>AG147</f>
        <v>0.89218103803597137</v>
      </c>
    </row>
    <row r="136" spans="1:34" ht="19.2" customHeight="1">
      <c r="A136" s="931"/>
      <c r="B136" s="713" t="s">
        <v>105</v>
      </c>
      <c r="C136" s="726"/>
      <c r="D136" s="82" t="s">
        <v>74</v>
      </c>
      <c r="E136" s="83"/>
      <c r="F136" s="273">
        <v>57.734999999999999</v>
      </c>
      <c r="G136" s="57">
        <v>1552</v>
      </c>
      <c r="H136" s="84">
        <f t="shared" si="92"/>
        <v>89604.72</v>
      </c>
      <c r="I136" s="726"/>
      <c r="J136" s="46">
        <v>16</v>
      </c>
      <c r="K136" s="57">
        <v>1565</v>
      </c>
      <c r="L136" s="86">
        <v>97.8125</v>
      </c>
      <c r="M136" s="716">
        <v>16</v>
      </c>
      <c r="N136" s="57">
        <f t="shared" si="93"/>
        <v>1330.2857142857129</v>
      </c>
      <c r="O136" s="86">
        <f t="shared" si="94"/>
        <v>83.142857142857054</v>
      </c>
      <c r="P136" s="54">
        <f t="shared" si="89"/>
        <v>0</v>
      </c>
      <c r="Q136" s="88">
        <f t="shared" si="90"/>
        <v>-14.669642857142946</v>
      </c>
      <c r="R136" s="720">
        <f t="shared" si="91"/>
        <v>0.85002282062984846</v>
      </c>
      <c r="S136" s="934"/>
      <c r="T136" s="243">
        <v>0.5625</v>
      </c>
      <c r="U136" s="50">
        <v>0.61111111111111116</v>
      </c>
      <c r="V136" s="142">
        <v>7</v>
      </c>
      <c r="W136" s="244">
        <f t="shared" si="95"/>
        <v>70.000000000000071</v>
      </c>
      <c r="X136" s="53"/>
      <c r="Y136" s="53"/>
      <c r="Z136" s="54"/>
      <c r="AA136" s="54"/>
      <c r="AB136" s="928"/>
      <c r="AC136" s="928"/>
      <c r="AD136" s="726"/>
      <c r="AE136" s="726"/>
      <c r="AF136" s="48">
        <f t="shared" si="61"/>
        <v>-234.71428571428714</v>
      </c>
      <c r="AG136" s="125">
        <f t="shared" si="62"/>
        <v>0.85002282062984846</v>
      </c>
      <c r="AH136" s="927"/>
    </row>
    <row r="137" spans="1:34" ht="19.2" customHeight="1">
      <c r="A137" s="931"/>
      <c r="B137" s="713" t="s">
        <v>105</v>
      </c>
      <c r="C137" s="726"/>
      <c r="D137" s="82" t="s">
        <v>146</v>
      </c>
      <c r="E137" s="83"/>
      <c r="F137" s="273">
        <v>50.67</v>
      </c>
      <c r="G137" s="206">
        <v>1152</v>
      </c>
      <c r="H137" s="84">
        <f t="shared" si="92"/>
        <v>58371.840000000004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1355.2941176470592</v>
      </c>
      <c r="O137" s="86">
        <f t="shared" si="94"/>
        <v>75.29411764705884</v>
      </c>
      <c r="P137" s="54">
        <f t="shared" si="89"/>
        <v>0</v>
      </c>
      <c r="Q137" s="88">
        <f t="shared" si="90"/>
        <v>-8.0392156862744883</v>
      </c>
      <c r="R137" s="720">
        <f t="shared" si="91"/>
        <v>0.90352941176470614</v>
      </c>
      <c r="S137" s="934"/>
      <c r="T137" s="50">
        <v>0.62708333333333344</v>
      </c>
      <c r="U137" s="50">
        <v>0.66250000000000009</v>
      </c>
      <c r="V137" s="246">
        <v>23</v>
      </c>
      <c r="W137" s="244">
        <f t="shared" si="95"/>
        <v>50.999999999999979</v>
      </c>
      <c r="X137" s="53">
        <v>0.61527777777777781</v>
      </c>
      <c r="Y137" s="53">
        <v>0.62638888888888888</v>
      </c>
      <c r="Z137" s="54"/>
      <c r="AA137" s="54"/>
      <c r="AB137" s="928"/>
      <c r="AC137" s="928"/>
      <c r="AD137" s="726"/>
      <c r="AE137" s="726">
        <v>1</v>
      </c>
      <c r="AF137" s="48">
        <f t="shared" si="61"/>
        <v>-144.70588235294076</v>
      </c>
      <c r="AG137" s="125">
        <f t="shared" si="62"/>
        <v>0.90352941176470614</v>
      </c>
      <c r="AH137" s="927"/>
    </row>
    <row r="138" spans="1:34" ht="19.2" customHeight="1">
      <c r="A138" s="931"/>
      <c r="B138" s="713" t="s">
        <v>105</v>
      </c>
      <c r="C138" s="220"/>
      <c r="D138" s="82" t="s">
        <v>83</v>
      </c>
      <c r="E138" s="83"/>
      <c r="F138" s="273">
        <v>50.98</v>
      </c>
      <c r="G138" s="57">
        <v>1281</v>
      </c>
      <c r="H138" s="84">
        <f t="shared" si="92"/>
        <v>65305.38</v>
      </c>
      <c r="I138" s="726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1302.7118644067807</v>
      </c>
      <c r="O138" s="86">
        <f t="shared" si="94"/>
        <v>65.135593220339032</v>
      </c>
      <c r="P138" s="54">
        <f t="shared" si="89"/>
        <v>0</v>
      </c>
      <c r="Q138" s="88">
        <f t="shared" si="90"/>
        <v>-6.8644067796609676</v>
      </c>
      <c r="R138" s="725">
        <f t="shared" si="91"/>
        <v>0.90466101694915324</v>
      </c>
      <c r="S138" s="934"/>
      <c r="T138" s="50">
        <v>0.70833333333333337</v>
      </c>
      <c r="U138" s="50">
        <v>0.74930555555555556</v>
      </c>
      <c r="V138" s="246">
        <v>5</v>
      </c>
      <c r="W138" s="244">
        <f t="shared" si="95"/>
        <v>58.99999999999995</v>
      </c>
      <c r="X138" s="53"/>
      <c r="Y138" s="53"/>
      <c r="Z138" s="54"/>
      <c r="AA138" s="54"/>
      <c r="AB138" s="928"/>
      <c r="AC138" s="928"/>
      <c r="AD138" s="726"/>
      <c r="AE138" s="726"/>
      <c r="AF138" s="48">
        <f t="shared" si="61"/>
        <v>-137.28813559321929</v>
      </c>
      <c r="AG138" s="125">
        <f t="shared" si="62"/>
        <v>0.90466101694915324</v>
      </c>
      <c r="AH138" s="927"/>
    </row>
    <row r="139" spans="1:34" ht="19.2" customHeight="1">
      <c r="A139" s="931"/>
      <c r="B139" s="713" t="s">
        <v>105</v>
      </c>
      <c r="C139" s="723"/>
      <c r="D139" s="42" t="s">
        <v>82</v>
      </c>
      <c r="E139" s="43"/>
      <c r="F139" s="273">
        <v>50.67</v>
      </c>
      <c r="G139" s="57">
        <v>836</v>
      </c>
      <c r="H139" s="84">
        <f t="shared" si="92"/>
        <v>42360.12</v>
      </c>
      <c r="I139" s="72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1319.9999999999989</v>
      </c>
      <c r="O139" s="115">
        <f t="shared" si="94"/>
        <v>77.647058823529349</v>
      </c>
      <c r="P139" s="54">
        <f t="shared" si="89"/>
        <v>0</v>
      </c>
      <c r="Q139" s="88">
        <f t="shared" si="90"/>
        <v>-10.588235294117709</v>
      </c>
      <c r="R139" s="720">
        <f t="shared" si="91"/>
        <v>0.87999999999999934</v>
      </c>
      <c r="S139" s="934"/>
      <c r="T139" s="50">
        <v>0.75416666666666665</v>
      </c>
      <c r="U139" s="50">
        <v>0.78055555555555556</v>
      </c>
      <c r="V139" s="247">
        <v>7</v>
      </c>
      <c r="W139" s="244">
        <f t="shared" si="95"/>
        <v>38.000000000000028</v>
      </c>
      <c r="X139" s="53"/>
      <c r="Y139" s="53"/>
      <c r="Z139" s="54"/>
      <c r="AA139" s="54"/>
      <c r="AB139" s="928"/>
      <c r="AC139" s="928"/>
      <c r="AD139" s="726"/>
      <c r="AE139" s="726"/>
      <c r="AF139" s="48">
        <f t="shared" si="61"/>
        <v>-180.00000000000114</v>
      </c>
      <c r="AG139" s="125">
        <f t="shared" si="62"/>
        <v>0.87999999999999923</v>
      </c>
      <c r="AH139" s="927"/>
    </row>
    <row r="140" spans="1:34" ht="19.2" customHeight="1">
      <c r="A140" s="932"/>
      <c r="B140" s="713" t="s">
        <v>105</v>
      </c>
      <c r="C140" s="723"/>
      <c r="D140" s="248" t="s">
        <v>84</v>
      </c>
      <c r="E140" s="83"/>
      <c r="F140" s="273">
        <v>50.92</v>
      </c>
      <c r="G140" s="57">
        <v>1460</v>
      </c>
      <c r="H140" s="84">
        <f t="shared" si="92"/>
        <v>74343.199999999997</v>
      </c>
      <c r="I140" s="72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1307.4626865671626</v>
      </c>
      <c r="O140" s="86">
        <f t="shared" si="94"/>
        <v>68.813825608798027</v>
      </c>
      <c r="P140" s="54">
        <f t="shared" si="89"/>
        <v>0</v>
      </c>
      <c r="Q140" s="88">
        <f t="shared" si="90"/>
        <v>-6.9756480754124937</v>
      </c>
      <c r="R140" s="720">
        <f t="shared" si="91"/>
        <v>0.90796019900497404</v>
      </c>
      <c r="S140" s="935"/>
      <c r="T140" s="63">
        <v>0.78472222222222221</v>
      </c>
      <c r="U140" s="249">
        <v>0.83125000000000004</v>
      </c>
      <c r="V140" s="250">
        <v>6</v>
      </c>
      <c r="W140" s="244">
        <f t="shared" si="95"/>
        <v>67.000000000000085</v>
      </c>
      <c r="X140" s="53"/>
      <c r="Y140" s="53"/>
      <c r="Z140" s="54"/>
      <c r="AA140" s="54"/>
      <c r="AB140" s="928"/>
      <c r="AC140" s="928"/>
      <c r="AD140" s="726"/>
      <c r="AE140" s="726"/>
      <c r="AF140" s="48">
        <f t="shared" si="61"/>
        <v>-132.53731343283744</v>
      </c>
      <c r="AG140" s="125">
        <f t="shared" si="62"/>
        <v>0.90796019900497404</v>
      </c>
      <c r="AH140" s="927"/>
    </row>
    <row r="141" spans="1:34" ht="19.2" customHeight="1">
      <c r="A141" s="932"/>
      <c r="B141" s="713" t="s">
        <v>105</v>
      </c>
      <c r="C141" s="723"/>
      <c r="D141" s="42" t="s">
        <v>85</v>
      </c>
      <c r="E141" s="251"/>
      <c r="F141" s="273">
        <v>50.67</v>
      </c>
      <c r="G141" s="57">
        <v>664</v>
      </c>
      <c r="H141" s="84">
        <f t="shared" si="92"/>
        <v>33644.880000000005</v>
      </c>
      <c r="I141" s="72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1285.1612903225787</v>
      </c>
      <c r="O141" s="86">
        <f t="shared" si="94"/>
        <v>75.597722960151685</v>
      </c>
      <c r="P141" s="54">
        <f t="shared" si="89"/>
        <v>0</v>
      </c>
      <c r="Q141" s="88">
        <f t="shared" si="90"/>
        <v>-9.1081593927894886</v>
      </c>
      <c r="R141" s="720">
        <f t="shared" si="91"/>
        <v>0.89247311827956854</v>
      </c>
      <c r="S141" s="935"/>
      <c r="T141" s="63">
        <v>0.84652777777777777</v>
      </c>
      <c r="U141" s="249">
        <v>0.86805555555555558</v>
      </c>
      <c r="V141" s="55">
        <v>22</v>
      </c>
      <c r="W141" s="244">
        <f t="shared" si="95"/>
        <v>31.00000000000005</v>
      </c>
      <c r="X141" s="53">
        <v>0.83611111111111114</v>
      </c>
      <c r="Y141" s="53">
        <v>0.84583333333333333</v>
      </c>
      <c r="Z141" s="54"/>
      <c r="AA141" s="54"/>
      <c r="AB141" s="928"/>
      <c r="AC141" s="928"/>
      <c r="AD141" s="726"/>
      <c r="AE141" s="726"/>
      <c r="AF141" s="48">
        <f t="shared" si="61"/>
        <v>-154.83870967742132</v>
      </c>
      <c r="AG141" s="125">
        <f t="shared" si="62"/>
        <v>0.89247311827956854</v>
      </c>
      <c r="AH141" s="927"/>
    </row>
    <row r="142" spans="1:34" ht="19.2" customHeight="1">
      <c r="A142" s="932"/>
      <c r="B142" s="713" t="s">
        <v>105</v>
      </c>
      <c r="C142" s="723"/>
      <c r="D142" s="42" t="s">
        <v>86</v>
      </c>
      <c r="E142" s="251"/>
      <c r="F142" s="273">
        <v>50.49</v>
      </c>
      <c r="G142" s="57">
        <v>1055</v>
      </c>
      <c r="H142" s="84">
        <f t="shared" si="92"/>
        <v>53266.950000000004</v>
      </c>
      <c r="I142" s="72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1291.836734693878</v>
      </c>
      <c r="O142" s="86">
        <f t="shared" si="94"/>
        <v>86.122448979591866</v>
      </c>
      <c r="P142" s="54">
        <f t="shared" si="89"/>
        <v>1</v>
      </c>
      <c r="Q142" s="88">
        <f t="shared" si="90"/>
        <v>-16.734693877550995</v>
      </c>
      <c r="R142" s="725">
        <f t="shared" si="91"/>
        <v>0.83730158730158755</v>
      </c>
      <c r="S142" s="935"/>
      <c r="T142" s="63">
        <v>0.87291666666666667</v>
      </c>
      <c r="U142" s="249">
        <v>0.90694444444444444</v>
      </c>
      <c r="V142" s="55">
        <v>7</v>
      </c>
      <c r="W142" s="244">
        <f t="shared" si="95"/>
        <v>48.999999999999986</v>
      </c>
      <c r="X142" s="53"/>
      <c r="Y142" s="53"/>
      <c r="Z142" s="54"/>
      <c r="AA142" s="54"/>
      <c r="AB142" s="928"/>
      <c r="AC142" s="928"/>
      <c r="AD142" s="726"/>
      <c r="AE142" s="726"/>
      <c r="AF142" s="48">
        <f t="shared" si="61"/>
        <v>-148.16326530612196</v>
      </c>
      <c r="AG142" s="125">
        <f t="shared" si="62"/>
        <v>0.89710884353741527</v>
      </c>
      <c r="AH142" s="927"/>
    </row>
    <row r="143" spans="1:34" ht="19.2" customHeight="1">
      <c r="A143" s="932"/>
      <c r="B143" s="713" t="s">
        <v>105</v>
      </c>
      <c r="C143" s="252"/>
      <c r="D143" s="82" t="s">
        <v>166</v>
      </c>
      <c r="E143" s="83"/>
      <c r="F143" s="273">
        <v>56.43</v>
      </c>
      <c r="G143" s="57">
        <v>845</v>
      </c>
      <c r="H143" s="84">
        <f t="shared" si="92"/>
        <v>47683.35</v>
      </c>
      <c r="I143" s="72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1334.2105263157885</v>
      </c>
      <c r="O143" s="115">
        <f t="shared" si="94"/>
        <v>78.482972136222855</v>
      </c>
      <c r="P143" s="54">
        <f t="shared" si="89"/>
        <v>1</v>
      </c>
      <c r="Q143" s="88">
        <f t="shared" si="90"/>
        <v>-15.267027863777145</v>
      </c>
      <c r="R143" s="720">
        <f t="shared" si="91"/>
        <v>0.83715170278637707</v>
      </c>
      <c r="S143" s="935"/>
      <c r="T143" s="63">
        <v>0.91111111111111109</v>
      </c>
      <c r="U143" s="249">
        <v>0.9375</v>
      </c>
      <c r="V143" s="55">
        <v>6</v>
      </c>
      <c r="W143" s="244">
        <f t="shared" si="95"/>
        <v>38.000000000000028</v>
      </c>
      <c r="X143" s="53"/>
      <c r="Y143" s="53"/>
      <c r="Z143" s="54"/>
      <c r="AA143" s="54"/>
      <c r="AB143" s="928"/>
      <c r="AC143" s="928"/>
      <c r="AD143" s="726"/>
      <c r="AE143" s="726"/>
      <c r="AF143" s="48">
        <f t="shared" si="61"/>
        <v>-165.78947368421154</v>
      </c>
      <c r="AG143" s="125">
        <f t="shared" si="62"/>
        <v>0.88947368421052564</v>
      </c>
      <c r="AH143" s="927"/>
    </row>
    <row r="144" spans="1:34" ht="19.2" customHeight="1">
      <c r="A144" s="932"/>
      <c r="B144" s="713">
        <v>0</v>
      </c>
      <c r="C144" s="723"/>
      <c r="D144" s="42"/>
      <c r="E144" s="251"/>
      <c r="F144" s="273" t="s">
        <v>106</v>
      </c>
      <c r="G144" s="57"/>
      <c r="H144" s="84">
        <f t="shared" si="92"/>
        <v>0</v>
      </c>
      <c r="I144" s="726"/>
      <c r="J144" s="87"/>
      <c r="K144" s="57"/>
      <c r="L144" s="86"/>
      <c r="M144" s="716"/>
      <c r="N144" s="57"/>
      <c r="O144" s="86"/>
      <c r="P144" s="54"/>
      <c r="Q144" s="88"/>
      <c r="R144" s="720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726"/>
      <c r="AE144" s="726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713">
        <v>0</v>
      </c>
      <c r="C145" s="723"/>
      <c r="D145" s="42"/>
      <c r="E145" s="251"/>
      <c r="F145" s="273" t="s">
        <v>106</v>
      </c>
      <c r="G145" s="57"/>
      <c r="H145" s="84"/>
      <c r="I145" s="726"/>
      <c r="J145" s="87"/>
      <c r="K145" s="57"/>
      <c r="L145" s="86"/>
      <c r="M145" s="716"/>
      <c r="N145" s="57"/>
      <c r="O145" s="86"/>
      <c r="P145" s="54"/>
      <c r="Q145" s="88"/>
      <c r="R145" s="72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726"/>
      <c r="AE145" s="726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71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26"/>
      <c r="J146" s="87"/>
      <c r="K146" s="57"/>
      <c r="L146" s="86"/>
      <c r="M146" s="716"/>
      <c r="N146" s="57"/>
      <c r="O146" s="86"/>
      <c r="P146" s="54"/>
      <c r="Q146" s="88"/>
      <c r="R146" s="72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726"/>
      <c r="AE146" s="726"/>
      <c r="AF146" s="54"/>
      <c r="AG146" s="720"/>
      <c r="AH146" s="927"/>
    </row>
    <row r="147" spans="1:34" ht="19.2" customHeight="1">
      <c r="A147" s="933"/>
      <c r="B147" s="254">
        <v>0</v>
      </c>
      <c r="C147" s="100" t="s">
        <v>1293</v>
      </c>
      <c r="D147" s="924" t="s">
        <v>1287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1320.9235924254799</v>
      </c>
      <c r="O147" s="240">
        <f t="shared" si="96"/>
        <v>76.701774760821493</v>
      </c>
      <c r="P147" s="51">
        <f t="shared" ref="P147:P153" si="97">M147-J147</f>
        <v>0.33333333333333215</v>
      </c>
      <c r="Q147" s="139">
        <f t="shared" ref="Q147:Q153" si="98">O147-L147</f>
        <v>-11.324183721986842</v>
      </c>
      <c r="R147" s="255">
        <f t="shared" ref="R147:R153" si="99">O147/L147</f>
        <v>0.87135404240785996</v>
      </c>
      <c r="S147" s="936"/>
      <c r="T147" s="63"/>
      <c r="U147" s="63"/>
      <c r="V147" s="55"/>
      <c r="W147" s="71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1</v>
      </c>
      <c r="AF147" s="201">
        <f t="shared" si="61"/>
        <v>-159.63196313007575</v>
      </c>
      <c r="AG147" s="256">
        <f t="shared" si="62"/>
        <v>0.89218103803597137</v>
      </c>
      <c r="AH147" s="927"/>
    </row>
    <row r="148" spans="1:34" ht="19.2" customHeight="1">
      <c r="A148" s="939" t="s">
        <v>1294</v>
      </c>
      <c r="B148" s="726" t="s">
        <v>103</v>
      </c>
      <c r="C148" s="121"/>
      <c r="D148" s="173" t="s">
        <v>114</v>
      </c>
      <c r="E148" s="43"/>
      <c r="F148" s="280">
        <v>36.92</v>
      </c>
      <c r="G148" s="57">
        <v>2886</v>
      </c>
      <c r="H148" s="84">
        <f t="shared" ref="H148:H172" si="100">F148*G148</f>
        <v>106551.12000000001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1546.0714285714284</v>
      </c>
      <c r="O148" s="47">
        <f t="shared" ref="O148:O153" si="102">N148/M148</f>
        <v>128.83928571428569</v>
      </c>
      <c r="P148" s="48">
        <f t="shared" si="97"/>
        <v>0</v>
      </c>
      <c r="Q148" s="49">
        <f t="shared" si="98"/>
        <v>-37.827380952380963</v>
      </c>
      <c r="R148" s="717">
        <f t="shared" si="99"/>
        <v>0.77303571428571416</v>
      </c>
      <c r="S148" s="940">
        <f>R160</f>
        <v>0.80530126611319486</v>
      </c>
      <c r="T148" s="243">
        <v>0.45833333333333331</v>
      </c>
      <c r="U148" s="50">
        <v>0.53611111111111109</v>
      </c>
      <c r="V148" s="713">
        <v>5</v>
      </c>
      <c r="W148" s="710">
        <f>(U148-T148)*24*60</f>
        <v>112</v>
      </c>
      <c r="X148" s="53"/>
      <c r="Y148" s="53"/>
      <c r="Z148" s="54"/>
      <c r="AA148" s="54"/>
      <c r="AB148" s="928"/>
      <c r="AC148" s="928"/>
      <c r="AD148" s="726">
        <v>1</v>
      </c>
      <c r="AE148" s="726"/>
      <c r="AF148" s="48">
        <f t="shared" si="61"/>
        <v>-453.92857142857156</v>
      </c>
      <c r="AG148" s="125">
        <f t="shared" si="62"/>
        <v>0.77303571428571427</v>
      </c>
      <c r="AH148" s="927">
        <f>AG160</f>
        <v>0.82237357371663999</v>
      </c>
    </row>
    <row r="149" spans="1:34" ht="19.2" customHeight="1">
      <c r="A149" s="939"/>
      <c r="B149" s="726" t="s">
        <v>103</v>
      </c>
      <c r="C149" s="218"/>
      <c r="D149" s="248" t="s">
        <v>165</v>
      </c>
      <c r="E149" s="60"/>
      <c r="F149" s="280">
        <v>55.51</v>
      </c>
      <c r="G149" s="57">
        <v>136</v>
      </c>
      <c r="H149" s="84">
        <f t="shared" si="100"/>
        <v>7549.36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1360.0000000000048</v>
      </c>
      <c r="O149" s="47">
        <f t="shared" si="102"/>
        <v>113.33333333333373</v>
      </c>
      <c r="P149" s="48">
        <f t="shared" si="97"/>
        <v>0</v>
      </c>
      <c r="Q149" s="49">
        <f t="shared" si="98"/>
        <v>-11.666666666666273</v>
      </c>
      <c r="R149" s="717">
        <f t="shared" si="99"/>
        <v>0.90666666666666984</v>
      </c>
      <c r="S149" s="941"/>
      <c r="T149" s="243">
        <v>0.70833333333333337</v>
      </c>
      <c r="U149" s="50">
        <v>0.71250000000000002</v>
      </c>
      <c r="V149" s="713">
        <v>5</v>
      </c>
      <c r="W149" s="710">
        <f t="shared" ref="W149:W159" si="103">(U149-T149)*24*60</f>
        <v>5.9999999999999787</v>
      </c>
      <c r="X149" s="53"/>
      <c r="Y149" s="53"/>
      <c r="Z149" s="54"/>
      <c r="AA149" s="54"/>
      <c r="AB149" s="928"/>
      <c r="AC149" s="928"/>
      <c r="AD149" s="726"/>
      <c r="AE149" s="726"/>
      <c r="AF149" s="48">
        <f t="shared" si="61"/>
        <v>-139.99999999999523</v>
      </c>
      <c r="AG149" s="125">
        <f t="shared" si="62"/>
        <v>0.90666666666666984</v>
      </c>
      <c r="AH149" s="929"/>
    </row>
    <row r="150" spans="1:34" ht="19.2" customHeight="1">
      <c r="A150" s="939"/>
      <c r="B150" s="726" t="s">
        <v>104</v>
      </c>
      <c r="C150" s="218"/>
      <c r="D150" s="176" t="s">
        <v>155</v>
      </c>
      <c r="E150" s="60"/>
      <c r="F150" s="280">
        <v>28.57</v>
      </c>
      <c r="G150" s="57">
        <v>1229</v>
      </c>
      <c r="H150" s="84">
        <f t="shared" si="100"/>
        <v>35112.53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1445.882352941177</v>
      </c>
      <c r="O150" s="47">
        <f t="shared" si="102"/>
        <v>120.49019607843142</v>
      </c>
      <c r="P150" s="48">
        <f t="shared" si="97"/>
        <v>0</v>
      </c>
      <c r="Q150" s="49">
        <f t="shared" si="98"/>
        <v>-4.5098039215685759</v>
      </c>
      <c r="R150" s="717">
        <f t="shared" si="99"/>
        <v>0.96392156862745138</v>
      </c>
      <c r="S150" s="941"/>
      <c r="T150" s="243">
        <v>0.71597222222222223</v>
      </c>
      <c r="U150" s="50">
        <v>0.75138888888888888</v>
      </c>
      <c r="V150" s="713">
        <v>5</v>
      </c>
      <c r="W150" s="710">
        <f t="shared" si="103"/>
        <v>50.999999999999979</v>
      </c>
      <c r="X150" s="213"/>
      <c r="Y150" s="213"/>
      <c r="Z150" s="214"/>
      <c r="AA150" s="214"/>
      <c r="AB150" s="928"/>
      <c r="AC150" s="928"/>
      <c r="AD150" s="726"/>
      <c r="AE150" s="726"/>
      <c r="AF150" s="48">
        <f t="shared" si="61"/>
        <v>-54.117647058822968</v>
      </c>
      <c r="AG150" s="125">
        <f t="shared" si="62"/>
        <v>0.96392156862745138</v>
      </c>
      <c r="AH150" s="929"/>
    </row>
    <row r="151" spans="1:34" s="215" customFormat="1" ht="19.2" customHeight="1">
      <c r="A151" s="939"/>
      <c r="B151" s="726" t="s">
        <v>104</v>
      </c>
      <c r="C151" s="218"/>
      <c r="D151" s="59" t="s">
        <v>179</v>
      </c>
      <c r="E151" s="60"/>
      <c r="F151" s="280">
        <v>18.920000000000002</v>
      </c>
      <c r="G151" s="57">
        <v>299</v>
      </c>
      <c r="H151" s="84">
        <f t="shared" si="100"/>
        <v>5657.0800000000008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1630.9090909090967</v>
      </c>
      <c r="O151" s="47">
        <f t="shared" si="102"/>
        <v>326.18181818181932</v>
      </c>
      <c r="P151" s="48">
        <f t="shared" si="97"/>
        <v>0</v>
      </c>
      <c r="Q151" s="49">
        <f t="shared" si="98"/>
        <v>-113.81818181818068</v>
      </c>
      <c r="R151" s="717">
        <f t="shared" si="99"/>
        <v>0.74132231404958937</v>
      </c>
      <c r="S151" s="941"/>
      <c r="T151" s="243">
        <v>0.75555555555555554</v>
      </c>
      <c r="U151" s="50">
        <v>0.7631944444444444</v>
      </c>
      <c r="V151" s="713">
        <v>6</v>
      </c>
      <c r="W151" s="710">
        <f t="shared" si="103"/>
        <v>10.999999999999961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-569.09090909090332</v>
      </c>
      <c r="AG151" s="125">
        <f t="shared" si="62"/>
        <v>0.74132231404958937</v>
      </c>
      <c r="AH151" s="929"/>
    </row>
    <row r="152" spans="1:34" s="215" customFormat="1" ht="19.2" customHeight="1">
      <c r="A152" s="939"/>
      <c r="B152" s="726" t="s">
        <v>104</v>
      </c>
      <c r="C152" s="218"/>
      <c r="D152" s="59" t="s">
        <v>180</v>
      </c>
      <c r="E152" s="60"/>
      <c r="F152" s="280">
        <v>17.71</v>
      </c>
      <c r="G152" s="57">
        <v>176</v>
      </c>
      <c r="H152" s="84">
        <f t="shared" si="100"/>
        <v>3116.96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1760.0000000000064</v>
      </c>
      <c r="O152" s="47">
        <f t="shared" si="102"/>
        <v>352.00000000000125</v>
      </c>
      <c r="P152" s="48">
        <f t="shared" si="97"/>
        <v>0</v>
      </c>
      <c r="Q152" s="49">
        <f t="shared" si="98"/>
        <v>-87.999999999998749</v>
      </c>
      <c r="R152" s="717">
        <f t="shared" si="99"/>
        <v>0.80000000000000282</v>
      </c>
      <c r="S152" s="941"/>
      <c r="T152" s="258">
        <v>0.76736111111111105</v>
      </c>
      <c r="U152" s="63">
        <v>0.7715277777777777</v>
      </c>
      <c r="V152" s="714">
        <v>6</v>
      </c>
      <c r="W152" s="710">
        <f t="shared" si="103"/>
        <v>5.9999999999999787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-439.99999999999363</v>
      </c>
      <c r="AG152" s="125">
        <f t="shared" si="62"/>
        <v>0.80000000000000293</v>
      </c>
      <c r="AH152" s="929"/>
    </row>
    <row r="153" spans="1:34" s="215" customFormat="1" ht="19.2" customHeight="1">
      <c r="A153" s="939"/>
      <c r="B153" s="726" t="s">
        <v>105</v>
      </c>
      <c r="C153" s="218"/>
      <c r="D153" s="248" t="s">
        <v>182</v>
      </c>
      <c r="E153" s="60"/>
      <c r="F153" s="280">
        <v>54.5</v>
      </c>
      <c r="G153" s="57">
        <v>703</v>
      </c>
      <c r="H153" s="84">
        <f t="shared" si="100"/>
        <v>38313.5</v>
      </c>
      <c r="I153" s="257"/>
      <c r="J153" s="87">
        <v>21</v>
      </c>
      <c r="K153" s="57">
        <v>1440</v>
      </c>
      <c r="L153" s="86">
        <v>68.571428571428569</v>
      </c>
      <c r="M153" s="87">
        <v>20</v>
      </c>
      <c r="N153" s="44">
        <f t="shared" si="101"/>
        <v>1171.6666666666656</v>
      </c>
      <c r="O153" s="47">
        <f t="shared" si="102"/>
        <v>58.583333333333279</v>
      </c>
      <c r="P153" s="48">
        <f t="shared" si="97"/>
        <v>-1</v>
      </c>
      <c r="Q153" s="49">
        <f t="shared" si="98"/>
        <v>-9.9880952380952905</v>
      </c>
      <c r="R153" s="717">
        <f t="shared" si="99"/>
        <v>0.85434027777777699</v>
      </c>
      <c r="S153" s="941"/>
      <c r="T153" s="258">
        <v>0.77708333333333324</v>
      </c>
      <c r="U153" s="63">
        <v>0.80208333333333326</v>
      </c>
      <c r="V153" s="714">
        <v>8</v>
      </c>
      <c r="W153" s="710">
        <f t="shared" si="103"/>
        <v>36.000000000000028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-268.33333333333439</v>
      </c>
      <c r="AG153" s="125">
        <f t="shared" si="62"/>
        <v>0.81365740740740666</v>
      </c>
      <c r="AH153" s="929"/>
    </row>
    <row r="154" spans="1:34" s="215" customFormat="1" ht="19.2" customHeight="1">
      <c r="A154" s="939"/>
      <c r="B154" s="726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17"/>
      <c r="S154" s="941"/>
      <c r="T154" s="258"/>
      <c r="U154" s="63"/>
      <c r="V154" s="714"/>
      <c r="W154" s="710">
        <f t="shared" si="103"/>
        <v>0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0</v>
      </c>
      <c r="AG154" s="125" t="e">
        <f t="shared" si="62"/>
        <v>#DIV/0!</v>
      </c>
      <c r="AH154" s="929"/>
    </row>
    <row r="155" spans="1:34" s="215" customFormat="1" ht="19.2" customHeight="1">
      <c r="A155" s="939"/>
      <c r="B155" s="72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17"/>
      <c r="S155" s="941"/>
      <c r="T155" s="258"/>
      <c r="U155" s="63"/>
      <c r="V155" s="714"/>
      <c r="W155" s="710">
        <f t="shared" si="103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17"/>
      <c r="S156" s="941"/>
      <c r="T156" s="258"/>
      <c r="U156" s="63"/>
      <c r="V156" s="714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714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714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16"/>
      <c r="N159" s="179"/>
      <c r="O159" s="221"/>
      <c r="P159" s="260"/>
      <c r="Q159" s="74"/>
      <c r="R159" s="129"/>
      <c r="S159" s="941"/>
      <c r="T159" s="258"/>
      <c r="U159" s="63"/>
      <c r="V159" s="714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1295</v>
      </c>
      <c r="D160" s="937" t="s">
        <v>1287</v>
      </c>
      <c r="E160" s="938"/>
      <c r="F160" s="274"/>
      <c r="G160" s="199"/>
      <c r="H160" s="198"/>
      <c r="I160" s="72"/>
      <c r="J160" s="266">
        <v>11.166666666666666</v>
      </c>
      <c r="K160" s="266">
        <v>1806.6666666666667</v>
      </c>
      <c r="L160" s="267">
        <v>227.53968253968253</v>
      </c>
      <c r="M160" s="266">
        <f t="shared" ref="M160:O160" si="104">AVERAGE(M148:M159)</f>
        <v>11</v>
      </c>
      <c r="N160" s="266">
        <f t="shared" si="104"/>
        <v>1485.7549231813964</v>
      </c>
      <c r="O160" s="267">
        <f t="shared" si="104"/>
        <v>183.23799444020077</v>
      </c>
      <c r="P160" s="65">
        <f t="shared" ref="P160:P164" si="105">M160-J160</f>
        <v>-0.16666666666666607</v>
      </c>
      <c r="Q160" s="74">
        <f t="shared" ref="Q160:Q164" si="106">O160-L160</f>
        <v>-44.301688099481765</v>
      </c>
      <c r="R160" s="268">
        <f>O160/L160</f>
        <v>0.80530126611319486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1</v>
      </c>
      <c r="AE160" s="79">
        <f>SUM(AE148:AE159)</f>
        <v>0</v>
      </c>
      <c r="AF160" s="65">
        <f t="shared" si="61"/>
        <v>-320.91174348527034</v>
      </c>
      <c r="AG160" s="129">
        <f t="shared" si="62"/>
        <v>0.82237357371663999</v>
      </c>
      <c r="AH160" s="929"/>
    </row>
    <row r="161" spans="1:36" ht="19.2" customHeight="1">
      <c r="A161" s="926" t="s">
        <v>1296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3486.56</v>
      </c>
      <c r="H161" s="84">
        <f t="shared" ref="H161:H170" si="107">F161*G161</f>
        <v>105050.05279999999</v>
      </c>
      <c r="I161" s="72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1143.1344262295083</v>
      </c>
      <c r="O161" s="86">
        <f t="shared" ref="O161:O164" si="109">N161/M161</f>
        <v>63.507468123861571</v>
      </c>
      <c r="P161" s="54">
        <f t="shared" si="105"/>
        <v>0</v>
      </c>
      <c r="Q161" s="88">
        <f t="shared" si="106"/>
        <v>-3.1591985428051004</v>
      </c>
      <c r="R161" s="720">
        <f t="shared" ref="R161:R164" si="110">O161/L161</f>
        <v>0.95261202185792349</v>
      </c>
      <c r="S161" s="927">
        <f>R173</f>
        <v>0.92373667181820063</v>
      </c>
      <c r="T161" s="89">
        <v>0.16666666666666666</v>
      </c>
      <c r="U161" s="89">
        <v>0.29374999999999996</v>
      </c>
      <c r="V161" s="726">
        <v>5</v>
      </c>
      <c r="W161" s="90">
        <f t="shared" ref="W161:W172" si="111">(U161-T161)*24*60</f>
        <v>182.99999999999994</v>
      </c>
      <c r="X161" s="96"/>
      <c r="Y161" s="96"/>
      <c r="Z161" s="54"/>
      <c r="AA161" s="54"/>
      <c r="AB161" s="928"/>
      <c r="AC161" s="928"/>
      <c r="AD161" s="726"/>
      <c r="AE161" s="726"/>
      <c r="AF161" s="54">
        <f t="shared" si="61"/>
        <v>-56.865573770491665</v>
      </c>
      <c r="AG161" s="720">
        <f t="shared" si="62"/>
        <v>0.9526120218579236</v>
      </c>
      <c r="AH161" s="927">
        <f>AG173</f>
        <v>0.92921111105858811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3024</v>
      </c>
      <c r="H162" s="84">
        <f t="shared" si="107"/>
        <v>103511.51999999999</v>
      </c>
      <c r="I162" s="72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2186.0240963855413</v>
      </c>
      <c r="O162" s="86">
        <f t="shared" si="109"/>
        <v>168.15569972196471</v>
      </c>
      <c r="P162" s="54">
        <f t="shared" si="105"/>
        <v>0</v>
      </c>
      <c r="Q162" s="88">
        <f t="shared" si="106"/>
        <v>-4.9212233549583573</v>
      </c>
      <c r="R162" s="720">
        <f t="shared" si="110"/>
        <v>0.97156626506024057</v>
      </c>
      <c r="S162" s="927"/>
      <c r="T162" s="89">
        <v>0.30972222222222218</v>
      </c>
      <c r="U162" s="89">
        <v>0.36736111111111108</v>
      </c>
      <c r="V162" s="726">
        <v>21</v>
      </c>
      <c r="W162" s="90">
        <f t="shared" si="111"/>
        <v>83.000000000000028</v>
      </c>
      <c r="X162" s="96">
        <v>0.2986111111111111</v>
      </c>
      <c r="Y162" s="96">
        <v>0.30902777777777779</v>
      </c>
      <c r="Z162" s="54"/>
      <c r="AA162" s="54"/>
      <c r="AB162" s="928"/>
      <c r="AC162" s="928"/>
      <c r="AD162" s="726"/>
      <c r="AE162" s="726"/>
      <c r="AF162" s="54">
        <f t="shared" si="61"/>
        <v>-63.97590361445873</v>
      </c>
      <c r="AG162" s="720">
        <f t="shared" si="62"/>
        <v>0.97156626506024057</v>
      </c>
      <c r="AH162" s="927"/>
    </row>
    <row r="163" spans="1:36" ht="19.2" customHeight="1">
      <c r="A163" s="92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6545</v>
      </c>
      <c r="H163" s="84">
        <f t="shared" si="107"/>
        <v>238303.44999999998</v>
      </c>
      <c r="I163" s="72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2394.5121951219517</v>
      </c>
      <c r="O163" s="86">
        <f t="shared" si="109"/>
        <v>239.45121951219517</v>
      </c>
      <c r="P163" s="54">
        <f t="shared" si="105"/>
        <v>0</v>
      </c>
      <c r="Q163" s="88">
        <f t="shared" si="106"/>
        <v>-37.448780487804811</v>
      </c>
      <c r="R163" s="720">
        <f t="shared" si="110"/>
        <v>0.86475702243479657</v>
      </c>
      <c r="S163" s="927"/>
      <c r="T163" s="89">
        <v>0.37291666666666662</v>
      </c>
      <c r="U163" s="89">
        <v>0.48680555555555549</v>
      </c>
      <c r="V163" s="726">
        <v>8</v>
      </c>
      <c r="W163" s="90">
        <f t="shared" si="111"/>
        <v>163.99999999999997</v>
      </c>
      <c r="X163" s="96"/>
      <c r="Y163" s="96"/>
      <c r="Z163" s="54"/>
      <c r="AA163" s="54"/>
      <c r="AB163" s="928"/>
      <c r="AC163" s="928"/>
      <c r="AD163" s="726"/>
      <c r="AE163" s="726"/>
      <c r="AF163" s="54">
        <f t="shared" si="61"/>
        <v>-374.48780487804834</v>
      </c>
      <c r="AG163" s="720">
        <f t="shared" si="62"/>
        <v>0.86475702243479657</v>
      </c>
      <c r="AH163" s="927"/>
    </row>
    <row r="164" spans="1:36" ht="19.2" customHeight="1">
      <c r="A164" s="92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1573.6</v>
      </c>
      <c r="H164" s="84">
        <f t="shared" si="107"/>
        <v>56382.087999999996</v>
      </c>
      <c r="I164" s="72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2145.8181818181815</v>
      </c>
      <c r="O164" s="86">
        <f t="shared" si="109"/>
        <v>195.07438016528923</v>
      </c>
      <c r="P164" s="54">
        <f t="shared" si="105"/>
        <v>0</v>
      </c>
      <c r="Q164" s="88">
        <f t="shared" si="106"/>
        <v>-9.4710743801653052</v>
      </c>
      <c r="R164" s="720">
        <f t="shared" si="110"/>
        <v>0.9536969696969696</v>
      </c>
      <c r="S164" s="927"/>
      <c r="T164" s="89">
        <v>0.5263888888888888</v>
      </c>
      <c r="U164" s="89">
        <v>0.55694444444444435</v>
      </c>
      <c r="V164" s="726">
        <v>4</v>
      </c>
      <c r="W164" s="90">
        <f t="shared" si="111"/>
        <v>44</v>
      </c>
      <c r="X164" s="96"/>
      <c r="Y164" s="96"/>
      <c r="Z164" s="54"/>
      <c r="AA164" s="54"/>
      <c r="AB164" s="928"/>
      <c r="AC164" s="928"/>
      <c r="AD164" s="726"/>
      <c r="AE164" s="726"/>
      <c r="AF164" s="54">
        <f>N164-K164</f>
        <v>-104.18181818181847</v>
      </c>
      <c r="AG164" s="720">
        <f>N164/K164</f>
        <v>0.9536969696969696</v>
      </c>
      <c r="AH164" s="927"/>
    </row>
    <row r="165" spans="1:36" ht="19.2" customHeight="1">
      <c r="A165" s="92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726"/>
      <c r="J165" s="87"/>
      <c r="K165" s="57"/>
      <c r="L165" s="86"/>
      <c r="M165" s="87"/>
      <c r="N165" s="57"/>
      <c r="O165" s="86"/>
      <c r="P165" s="54"/>
      <c r="Q165" s="88"/>
      <c r="R165" s="720"/>
      <c r="S165" s="927"/>
      <c r="T165" s="89"/>
      <c r="U165" s="89"/>
      <c r="V165" s="726"/>
      <c r="W165" s="90">
        <f t="shared" si="111"/>
        <v>0</v>
      </c>
      <c r="X165" s="96"/>
      <c r="Y165" s="96"/>
      <c r="Z165" s="54"/>
      <c r="AA165" s="54"/>
      <c r="AB165" s="928"/>
      <c r="AC165" s="928"/>
      <c r="AD165" s="726"/>
      <c r="AE165" s="726"/>
      <c r="AF165" s="54">
        <f>N165-K165</f>
        <v>0</v>
      </c>
      <c r="AG165" s="720" t="e">
        <f>N165/K165</f>
        <v>#DIV/0!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26"/>
      <c r="J166" s="87"/>
      <c r="K166" s="57"/>
      <c r="L166" s="86"/>
      <c r="M166" s="87"/>
      <c r="N166" s="57"/>
      <c r="O166" s="86"/>
      <c r="P166" s="54"/>
      <c r="Q166" s="88"/>
      <c r="R166" s="720"/>
      <c r="S166" s="927"/>
      <c r="T166" s="89"/>
      <c r="U166" s="89"/>
      <c r="V166" s="726"/>
      <c r="W166" s="90">
        <f t="shared" si="111"/>
        <v>0</v>
      </c>
      <c r="X166" s="96"/>
      <c r="Y166" s="96"/>
      <c r="Z166" s="54"/>
      <c r="AA166" s="54"/>
      <c r="AB166" s="928"/>
      <c r="AC166" s="928"/>
      <c r="AD166" s="726"/>
      <c r="AE166" s="726"/>
      <c r="AF166" s="54">
        <f>N166-K166</f>
        <v>0</v>
      </c>
      <c r="AG166" s="72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26"/>
      <c r="J167" s="87"/>
      <c r="K167" s="57"/>
      <c r="L167" s="86"/>
      <c r="M167" s="87"/>
      <c r="N167" s="57"/>
      <c r="O167" s="86"/>
      <c r="P167" s="54"/>
      <c r="Q167" s="88"/>
      <c r="R167" s="720"/>
      <c r="S167" s="927"/>
      <c r="T167" s="89"/>
      <c r="U167" s="89"/>
      <c r="V167" s="726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726"/>
      <c r="AE167" s="726"/>
      <c r="AF167" s="54">
        <f t="shared" si="61"/>
        <v>0</v>
      </c>
      <c r="AG167" s="72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26"/>
      <c r="J168" s="87"/>
      <c r="K168" s="57"/>
      <c r="L168" s="86"/>
      <c r="M168" s="87"/>
      <c r="N168" s="57"/>
      <c r="O168" s="86"/>
      <c r="P168" s="54"/>
      <c r="Q168" s="88"/>
      <c r="R168" s="720"/>
      <c r="S168" s="927"/>
      <c r="T168" s="89"/>
      <c r="U168" s="89"/>
      <c r="V168" s="726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726"/>
      <c r="AE168" s="726"/>
      <c r="AF168" s="54">
        <f t="shared" si="61"/>
        <v>0</v>
      </c>
      <c r="AG168" s="72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26"/>
      <c r="J169" s="87"/>
      <c r="K169" s="57"/>
      <c r="L169" s="86"/>
      <c r="M169" s="87"/>
      <c r="N169" s="57"/>
      <c r="O169" s="86"/>
      <c r="P169" s="54"/>
      <c r="Q169" s="88"/>
      <c r="R169" s="720"/>
      <c r="S169" s="927"/>
      <c r="T169" s="89"/>
      <c r="U169" s="89"/>
      <c r="V169" s="726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726"/>
      <c r="AE169" s="726"/>
      <c r="AF169" s="54">
        <f t="shared" si="61"/>
        <v>0</v>
      </c>
      <c r="AG169" s="72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26"/>
      <c r="J170" s="87"/>
      <c r="K170" s="57"/>
      <c r="L170" s="86"/>
      <c r="M170" s="87"/>
      <c r="N170" s="57"/>
      <c r="O170" s="86"/>
      <c r="P170" s="54"/>
      <c r="Q170" s="88"/>
      <c r="R170" s="720"/>
      <c r="S170" s="927"/>
      <c r="T170" s="89"/>
      <c r="U170" s="89"/>
      <c r="V170" s="726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726"/>
      <c r="AE170" s="726"/>
      <c r="AF170" s="54">
        <f t="shared" si="61"/>
        <v>0</v>
      </c>
      <c r="AG170" s="72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26"/>
      <c r="J171" s="87"/>
      <c r="K171" s="57"/>
      <c r="L171" s="86"/>
      <c r="M171" s="87"/>
      <c r="N171" s="57"/>
      <c r="O171" s="86"/>
      <c r="P171" s="54"/>
      <c r="Q171" s="88"/>
      <c r="R171" s="720"/>
      <c r="S171" s="927"/>
      <c r="T171" s="89"/>
      <c r="U171" s="89"/>
      <c r="V171" s="726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726"/>
      <c r="AE171" s="726"/>
      <c r="AF171" s="54"/>
      <c r="AG171" s="72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26"/>
      <c r="J172" s="87"/>
      <c r="K172" s="57"/>
      <c r="L172" s="86"/>
      <c r="M172" s="87"/>
      <c r="N172" s="57"/>
      <c r="O172" s="86"/>
      <c r="P172" s="54"/>
      <c r="Q172" s="88"/>
      <c r="R172" s="720"/>
      <c r="S172" s="927"/>
      <c r="T172" s="89"/>
      <c r="U172" s="89"/>
      <c r="V172" s="726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726"/>
      <c r="AE172" s="726"/>
      <c r="AF172" s="54"/>
      <c r="AG172" s="720"/>
      <c r="AH172" s="927"/>
    </row>
    <row r="173" spans="1:36" ht="19.2" customHeight="1">
      <c r="A173" s="926"/>
      <c r="B173" s="121">
        <v>0</v>
      </c>
      <c r="C173" s="100" t="s">
        <v>1297</v>
      </c>
      <c r="D173" s="924" t="s">
        <v>1287</v>
      </c>
      <c r="E173" s="924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1967.3722248887957</v>
      </c>
      <c r="O173" s="104">
        <f t="shared" si="112"/>
        <v>166.54719188082765</v>
      </c>
      <c r="P173" s="54">
        <f>M173-J173</f>
        <v>0</v>
      </c>
      <c r="Q173" s="88">
        <f>O173-L173</f>
        <v>-13.750069191433397</v>
      </c>
      <c r="R173" s="105">
        <f>O173/L173</f>
        <v>0.92373667181820063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0</v>
      </c>
      <c r="AF173" s="54">
        <f t="shared" si="61"/>
        <v>-149.8777751112043</v>
      </c>
      <c r="AG173" s="720">
        <f t="shared" si="62"/>
        <v>0.92921111105858811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1298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1299</v>
      </c>
    </row>
    <row r="186" spans="23:36">
      <c r="W186" s="33"/>
      <c r="AJ186" s="272" t="s">
        <v>1300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21" sqref="H2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1399</v>
      </c>
      <c r="E3" s="860"/>
      <c r="F3" s="849" t="s">
        <v>2</v>
      </c>
      <c r="G3" s="810"/>
      <c r="H3" s="861">
        <v>202413.44999999998</v>
      </c>
      <c r="I3" s="862"/>
      <c r="J3" s="849" t="s">
        <v>3</v>
      </c>
      <c r="K3" s="810"/>
      <c r="L3" s="854">
        <v>6559296.8958439454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363.87738037391199</v>
      </c>
      <c r="G6" s="851"/>
      <c r="H6" s="829">
        <f>AVERAGE(D13:P13,Q13)</f>
        <v>149.74464198943946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5</v>
      </c>
      <c r="Q6" s="818">
        <v>4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341.56336985956347</v>
      </c>
      <c r="G7" s="822"/>
      <c r="H7" s="823">
        <f>AVERAGE(D14:P14,Q14)</f>
        <v>134.20367875845503</v>
      </c>
      <c r="I7" s="824"/>
      <c r="J7" s="823">
        <f>AVERAGE(D31:E31,G31:H31)</f>
        <v>742.65514193935815</v>
      </c>
      <c r="K7" s="824"/>
      <c r="L7" s="825">
        <f>AVERAGE(K31:M31)</f>
        <v>774.45289889167691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0.90758529846074731</v>
      </c>
      <c r="G8" s="828"/>
      <c r="H8" s="827">
        <f>AVERAGE(D15:O15,P15:Q15)</f>
        <v>0.89098189129102923</v>
      </c>
      <c r="I8" s="828"/>
      <c r="J8" s="827">
        <f>AVERAGE(D32:E32,G32:H32)</f>
        <v>1.001008781657257</v>
      </c>
      <c r="K8" s="828"/>
      <c r="L8" s="827">
        <f>AVERAGE(K32:M32)</f>
        <v>0.86050322099075205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140.18146714826284</v>
      </c>
      <c r="E13" s="19">
        <v>121.62194702442382</v>
      </c>
      <c r="F13" s="19">
        <v>161.2762006869979</v>
      </c>
      <c r="G13" s="19">
        <v>314.46258503401361</v>
      </c>
      <c r="H13" s="19">
        <v>228.57142857142858</v>
      </c>
      <c r="I13" s="19">
        <v>85.760190918472645</v>
      </c>
      <c r="J13" s="19">
        <v>99.144375644994824</v>
      </c>
      <c r="K13" s="19">
        <v>78.494395711500971</v>
      </c>
      <c r="L13" s="19">
        <v>83.503938417472241</v>
      </c>
      <c r="M13" s="19">
        <v>82.585239139515451</v>
      </c>
      <c r="N13" s="19">
        <v>88.025958482808335</v>
      </c>
      <c r="O13" s="19">
        <v>282.5</v>
      </c>
      <c r="P13" s="19">
        <v>180.29726107226105</v>
      </c>
      <c r="Q13" s="21">
        <v>150</v>
      </c>
    </row>
    <row r="14" spans="2:17" ht="39.9" customHeight="1">
      <c r="B14" s="802"/>
      <c r="C14" s="14" t="s">
        <v>133</v>
      </c>
      <c r="D14" s="19">
        <v>130.75817303202075</v>
      </c>
      <c r="E14" s="19">
        <v>99.647202758629149</v>
      </c>
      <c r="F14" s="19">
        <v>139.42410196810096</v>
      </c>
      <c r="G14" s="19">
        <v>280.46292321887955</v>
      </c>
      <c r="H14" s="19">
        <v>216.87182329629613</v>
      </c>
      <c r="I14" s="19">
        <v>74.402809963510251</v>
      </c>
      <c r="J14" s="19">
        <v>86.9090167643961</v>
      </c>
      <c r="K14" s="19">
        <v>67.918914053145144</v>
      </c>
      <c r="L14" s="19">
        <v>75.904645235565724</v>
      </c>
      <c r="M14" s="19">
        <v>74.29021159714874</v>
      </c>
      <c r="N14" s="19">
        <v>77.986287091935552</v>
      </c>
      <c r="O14" s="19">
        <v>253.95212765957228</v>
      </c>
      <c r="P14" s="19">
        <v>168.33392762521652</v>
      </c>
      <c r="Q14" s="9">
        <v>131.98933835395357</v>
      </c>
    </row>
    <row r="15" spans="2:17" ht="39.9" customHeight="1">
      <c r="B15" s="803"/>
      <c r="C15" s="290" t="s">
        <v>134</v>
      </c>
      <c r="D15" s="10">
        <f t="shared" ref="D15:Q15" si="0">D14/D13</f>
        <v>0.93277788920360238</v>
      </c>
      <c r="E15" s="10">
        <f t="shared" si="0"/>
        <v>0.81931925278764239</v>
      </c>
      <c r="F15" s="10">
        <f t="shared" si="0"/>
        <v>0.86450512458867301</v>
      </c>
      <c r="G15" s="10">
        <f t="shared" si="0"/>
        <v>0.89188010455534317</v>
      </c>
      <c r="H15" s="10">
        <f t="shared" si="0"/>
        <v>0.94881422692129547</v>
      </c>
      <c r="I15" s="10">
        <f t="shared" si="0"/>
        <v>0.86756814748979261</v>
      </c>
      <c r="J15" s="10">
        <f t="shared" si="0"/>
        <v>0.8765904893646238</v>
      </c>
      <c r="K15" s="10">
        <f t="shared" si="0"/>
        <v>0.86527086981820911</v>
      </c>
      <c r="L15" s="10">
        <f t="shared" si="0"/>
        <v>0.90899479322862153</v>
      </c>
      <c r="M15" s="10">
        <f t="shared" si="0"/>
        <v>0.89955798846385249</v>
      </c>
      <c r="N15" s="10">
        <f t="shared" si="0"/>
        <v>0.88594646892900852</v>
      </c>
      <c r="O15" s="10">
        <f t="shared" si="0"/>
        <v>0.8989455846356541</v>
      </c>
      <c r="P15" s="292">
        <f t="shared" si="0"/>
        <v>0.93364661572840102</v>
      </c>
      <c r="Q15" s="11">
        <f t="shared" si="0"/>
        <v>0.87992892235969045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0.38194444444444442</v>
      </c>
    </row>
    <row r="17" spans="2:23" ht="22.8" customHeight="1">
      <c r="B17" s="805"/>
      <c r="C17" s="290" t="s">
        <v>36</v>
      </c>
      <c r="D17" s="12">
        <v>0.63055555555555554</v>
      </c>
      <c r="E17" s="12">
        <v>0.49166666666666659</v>
      </c>
      <c r="F17" s="12">
        <v>0.52569444444444435</v>
      </c>
      <c r="G17" s="12">
        <v>0.58333333333333337</v>
      </c>
      <c r="H17" s="12">
        <v>0.59166666666666679</v>
      </c>
      <c r="I17" s="12">
        <v>0.64097222222222205</v>
      </c>
      <c r="J17" s="12">
        <v>0.61319444444444426</v>
      </c>
      <c r="K17" s="12">
        <v>0.63749999999999973</v>
      </c>
      <c r="L17" s="12">
        <v>0.9194444444444444</v>
      </c>
      <c r="M17" s="12">
        <v>0.92361111111111105</v>
      </c>
      <c r="N17" s="12">
        <v>0.94861111111111107</v>
      </c>
      <c r="O17" s="22">
        <v>0.76458333333333339</v>
      </c>
      <c r="P17" s="12">
        <v>0.50208333333333321</v>
      </c>
      <c r="Q17" s="293">
        <v>0.51388888888888895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>
        <v>1</v>
      </c>
      <c r="H20" s="295" t="s">
        <v>15</v>
      </c>
      <c r="I20" s="295">
        <v>1</v>
      </c>
      <c r="J20" s="295" t="s">
        <v>15</v>
      </c>
      <c r="K20" s="295" t="s">
        <v>15</v>
      </c>
      <c r="L20" s="295" t="s">
        <v>15</v>
      </c>
      <c r="M20" s="295" t="s">
        <v>15</v>
      </c>
      <c r="N20" s="295">
        <v>2</v>
      </c>
      <c r="O20" s="295" t="s">
        <v>15</v>
      </c>
      <c r="P20" s="295">
        <v>1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>
        <v>1</v>
      </c>
      <c r="I21" s="295" t="s">
        <v>15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787" t="s">
        <v>140</v>
      </c>
      <c r="C22" s="810"/>
      <c r="D22" s="297">
        <v>18.666666666666668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17.399999999999999</v>
      </c>
      <c r="K22" s="297">
        <v>18.833333333333332</v>
      </c>
      <c r="L22" s="297">
        <v>17</v>
      </c>
      <c r="M22" s="297">
        <v>18.5</v>
      </c>
      <c r="N22" s="297">
        <v>17.111111111111111</v>
      </c>
      <c r="O22" s="297">
        <v>7.5</v>
      </c>
      <c r="P22" s="297">
        <v>13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179.55435897435882</v>
      </c>
      <c r="E31" s="8">
        <v>858.27330316742166</v>
      </c>
      <c r="F31" s="8">
        <v>0</v>
      </c>
      <c r="G31" s="8">
        <v>941.68951683237208</v>
      </c>
      <c r="H31" s="306">
        <v>991.1033887832798</v>
      </c>
      <c r="I31" s="305">
        <v>0</v>
      </c>
      <c r="J31" s="8">
        <v>0</v>
      </c>
      <c r="K31" s="8">
        <v>573.13888888888971</v>
      </c>
      <c r="L31" s="8">
        <v>879.80435897895336</v>
      </c>
      <c r="M31" s="306">
        <v>870.41544880718754</v>
      </c>
      <c r="N31" s="289"/>
      <c r="O31" s="289"/>
      <c r="P31" s="289"/>
      <c r="Q31" s="289"/>
    </row>
    <row r="32" spans="2:23" ht="39.9" customHeight="1">
      <c r="B32" s="803"/>
      <c r="C32" s="727" t="s">
        <v>134</v>
      </c>
      <c r="D32" s="307">
        <f t="shared" ref="D32:M32" si="1">D31/D30</f>
        <v>0.8161561771561765</v>
      </c>
      <c r="E32" s="10">
        <f t="shared" si="1"/>
        <v>1.0403312765665718</v>
      </c>
      <c r="F32" s="10">
        <f t="shared" si="1"/>
        <v>0</v>
      </c>
      <c r="G32" s="10">
        <f t="shared" si="1"/>
        <v>1.0463216853693023</v>
      </c>
      <c r="H32" s="10">
        <f t="shared" si="1"/>
        <v>1.1012259875369776</v>
      </c>
      <c r="I32" s="305">
        <f t="shared" si="1"/>
        <v>0</v>
      </c>
      <c r="J32" s="10">
        <f t="shared" si="1"/>
        <v>0</v>
      </c>
      <c r="K32" s="10">
        <f t="shared" si="1"/>
        <v>0.63682098765432193</v>
      </c>
      <c r="L32" s="10">
        <f t="shared" si="1"/>
        <v>0.97756039886550372</v>
      </c>
      <c r="M32" s="11">
        <f t="shared" si="1"/>
        <v>0.9671282764524306</v>
      </c>
      <c r="N32" s="289"/>
      <c r="O32" s="289"/>
      <c r="P32" s="289"/>
      <c r="Q32" s="289"/>
    </row>
    <row r="33" spans="2:17" ht="25.8" customHeight="1">
      <c r="B33" s="804" t="s">
        <v>135</v>
      </c>
      <c r="C33" s="727" t="s">
        <v>136</v>
      </c>
      <c r="D33" s="308">
        <v>0.17013888888888887</v>
      </c>
      <c r="E33" s="12">
        <v>0.17708333333333334</v>
      </c>
      <c r="F33" s="12">
        <v>0</v>
      </c>
      <c r="G33" s="12">
        <v>2628.0000000000091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2.0833333333333332E-2</v>
      </c>
      <c r="N33" s="289"/>
      <c r="O33" s="289"/>
      <c r="P33" s="289"/>
      <c r="Q33" s="289"/>
    </row>
    <row r="34" spans="2:17" ht="25.8" customHeight="1">
      <c r="B34" s="805"/>
      <c r="C34" s="727" t="s">
        <v>36</v>
      </c>
      <c r="D34" s="308">
        <v>0.34027777777777773</v>
      </c>
      <c r="E34" s="12">
        <v>0.35972222222222222</v>
      </c>
      <c r="F34" s="12">
        <v>0</v>
      </c>
      <c r="G34" s="12">
        <v>1148.3333333333296</v>
      </c>
      <c r="H34" s="293">
        <v>0.4291666666666667</v>
      </c>
      <c r="I34" s="23">
        <v>0</v>
      </c>
      <c r="J34" s="12">
        <v>0</v>
      </c>
      <c r="K34" s="12">
        <v>0.79652777777777783</v>
      </c>
      <c r="L34" s="12">
        <v>46249.003472222219</v>
      </c>
      <c r="M34" s="13">
        <v>46249.006944444445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9" zoomScale="85" zoomScaleNormal="85" workbookViewId="0">
      <selection activeCell="D103" sqref="D10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1402</v>
      </c>
      <c r="B1" s="347"/>
      <c r="C1" s="348"/>
      <c r="D1" s="349" t="s">
        <v>1331</v>
      </c>
      <c r="E1" s="350">
        <f>SUM(G5:G124)</f>
        <v>66996</v>
      </c>
      <c r="F1" s="351" t="s">
        <v>3</v>
      </c>
      <c r="G1" s="352">
        <f>SUM(H5:H124)</f>
        <v>1243680.7742857144</v>
      </c>
      <c r="H1" s="353" t="s">
        <v>1403</v>
      </c>
      <c r="I1" s="354">
        <f>+J16+J64+J24+J38+J51+J81+J100+J91+J57+J124+J111</f>
        <v>43.473809523809521</v>
      </c>
      <c r="J1" s="863" t="s">
        <v>1404</v>
      </c>
      <c r="K1" s="864"/>
      <c r="L1" s="865"/>
      <c r="M1" s="863" t="s">
        <v>1334</v>
      </c>
      <c r="N1" s="864"/>
      <c r="O1" s="864"/>
      <c r="P1" s="864"/>
      <c r="Q1" s="864"/>
      <c r="R1" s="865"/>
    </row>
    <row r="2" spans="1:18" ht="26.25" customHeight="1" thickBot="1">
      <c r="A2" s="869" t="s">
        <v>1405</v>
      </c>
      <c r="B2" s="870"/>
      <c r="C2" s="356"/>
      <c r="D2" s="732" t="s">
        <v>1406</v>
      </c>
      <c r="E2" s="358">
        <f>AVERAGE(L16,L24,L38,L51,L100,L111,L91)</f>
        <v>524.5520496727155</v>
      </c>
      <c r="F2" s="359" t="s">
        <v>40</v>
      </c>
      <c r="G2" s="360">
        <f>G1/E1</f>
        <v>18.563507885332175</v>
      </c>
      <c r="H2" s="361" t="s">
        <v>1407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1408</v>
      </c>
      <c r="B3" s="873" t="s">
        <v>1409</v>
      </c>
      <c r="C3" s="734"/>
      <c r="D3" s="874" t="s">
        <v>1410</v>
      </c>
      <c r="E3" s="874"/>
      <c r="F3" s="875" t="s">
        <v>43</v>
      </c>
      <c r="G3" s="876" t="s">
        <v>1411</v>
      </c>
      <c r="H3" s="877" t="s">
        <v>1412</v>
      </c>
      <c r="I3" s="878" t="s">
        <v>1345</v>
      </c>
      <c r="J3" s="880" t="s">
        <v>1348</v>
      </c>
      <c r="K3" s="888" t="s">
        <v>1413</v>
      </c>
      <c r="L3" s="890" t="s">
        <v>1406</v>
      </c>
      <c r="M3" s="881" t="s">
        <v>48</v>
      </c>
      <c r="N3" s="881"/>
      <c r="O3" s="880" t="s">
        <v>273</v>
      </c>
      <c r="P3" s="883" t="s">
        <v>1352</v>
      </c>
      <c r="Q3" s="880" t="s">
        <v>1414</v>
      </c>
      <c r="R3" s="880"/>
    </row>
    <row r="4" spans="1:18" ht="15.75" customHeight="1">
      <c r="A4" s="872"/>
      <c r="B4" s="873"/>
      <c r="C4" s="734"/>
      <c r="D4" s="874"/>
      <c r="E4" s="874"/>
      <c r="F4" s="875"/>
      <c r="G4" s="876"/>
      <c r="H4" s="877"/>
      <c r="I4" s="879"/>
      <c r="J4" s="882"/>
      <c r="K4" s="889"/>
      <c r="L4" s="891"/>
      <c r="M4" s="731" t="s">
        <v>50</v>
      </c>
      <c r="N4" s="731" t="s">
        <v>51</v>
      </c>
      <c r="O4" s="882"/>
      <c r="P4" s="884"/>
      <c r="Q4" s="365" t="s">
        <v>1415</v>
      </c>
      <c r="R4" s="365" t="s">
        <v>1416</v>
      </c>
    </row>
    <row r="5" spans="1:18">
      <c r="A5" s="892" t="s">
        <v>1417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567</v>
      </c>
      <c r="H5" s="370">
        <f>F5*G5</f>
        <v>14537.880000000001</v>
      </c>
      <c r="I5" s="736"/>
      <c r="J5" s="372">
        <v>10</v>
      </c>
      <c r="K5" s="373">
        <f t="shared" ref="K5:K8" si="0">G5/P5*60</f>
        <v>1360.7999999999961</v>
      </c>
      <c r="L5" s="374">
        <f t="shared" ref="L5:L8" si="1">K5/J5</f>
        <v>136.07999999999961</v>
      </c>
      <c r="M5" s="375">
        <v>0.38194444444444442</v>
      </c>
      <c r="N5" s="375">
        <v>0.39930555555555558</v>
      </c>
      <c r="O5" s="365">
        <v>5</v>
      </c>
      <c r="P5" s="738">
        <f t="shared" ref="P5:P8" si="2">(N5-M5)*24*60</f>
        <v>25.000000000000071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734">
        <v>1836</v>
      </c>
      <c r="H6" s="370">
        <f t="shared" ref="H6:H15" si="3">F6*G6</f>
        <v>54804.600000000006</v>
      </c>
      <c r="I6" s="736"/>
      <c r="J6" s="372">
        <v>13</v>
      </c>
      <c r="K6" s="373">
        <f t="shared" si="0"/>
        <v>1694.7692307692287</v>
      </c>
      <c r="L6" s="374">
        <f t="shared" si="1"/>
        <v>130.36686390532529</v>
      </c>
      <c r="M6" s="375">
        <v>0.40277777777777773</v>
      </c>
      <c r="N6" s="375">
        <v>0.44791666666666669</v>
      </c>
      <c r="O6" s="365">
        <v>5</v>
      </c>
      <c r="P6" s="738">
        <f t="shared" si="2"/>
        <v>65.000000000000085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734">
        <v>1569</v>
      </c>
      <c r="H7" s="370">
        <f t="shared" si="3"/>
        <v>46316.88</v>
      </c>
      <c r="I7" s="736"/>
      <c r="J7" s="372">
        <v>13</v>
      </c>
      <c r="K7" s="373">
        <f t="shared" si="0"/>
        <v>1711.6363636363646</v>
      </c>
      <c r="L7" s="374">
        <f t="shared" si="1"/>
        <v>131.66433566433574</v>
      </c>
      <c r="M7" s="375">
        <v>0.4513888888888889</v>
      </c>
      <c r="N7" s="375">
        <v>0.48958333333333331</v>
      </c>
      <c r="O7" s="365">
        <v>5</v>
      </c>
      <c r="P7" s="738">
        <f t="shared" si="2"/>
        <v>54.999999999999964</v>
      </c>
      <c r="Q7" s="377"/>
      <c r="R7" s="377"/>
    </row>
    <row r="8" spans="1:18">
      <c r="A8" s="892"/>
      <c r="B8" s="366" t="s">
        <v>368</v>
      </c>
      <c r="C8" s="366"/>
      <c r="D8" s="367" t="s">
        <v>1418</v>
      </c>
      <c r="E8" s="368"/>
      <c r="F8" s="369">
        <v>30</v>
      </c>
      <c r="G8" s="734">
        <v>844</v>
      </c>
      <c r="H8" s="370">
        <f t="shared" si="3"/>
        <v>25320</v>
      </c>
      <c r="I8" s="736"/>
      <c r="J8" s="372">
        <v>13</v>
      </c>
      <c r="K8" s="373">
        <f t="shared" si="0"/>
        <v>1687.999999999997</v>
      </c>
      <c r="L8" s="374">
        <f t="shared" si="1"/>
        <v>129.84615384615361</v>
      </c>
      <c r="M8" s="375">
        <v>0.49305555555555558</v>
      </c>
      <c r="N8" s="375">
        <v>0.51388888888888895</v>
      </c>
      <c r="O8" s="365">
        <v>5</v>
      </c>
      <c r="P8" s="738">
        <f t="shared" si="2"/>
        <v>30.000000000000053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893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894"/>
      <c r="B16" s="366">
        <v>0</v>
      </c>
      <c r="C16" s="383" t="s">
        <v>1419</v>
      </c>
      <c r="D16" s="895" t="s">
        <v>1365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1613.8013986013966</v>
      </c>
      <c r="L16" s="389">
        <f>AVERAGE(L5:L15)</f>
        <v>131.98933835395357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1420</v>
      </c>
      <c r="B17" s="366">
        <v>0</v>
      </c>
      <c r="C17" s="735"/>
      <c r="D17" s="367" t="s">
        <v>1421</v>
      </c>
      <c r="E17" s="367"/>
      <c r="F17" s="369" t="s">
        <v>106</v>
      </c>
      <c r="G17" s="734">
        <v>844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2531.9999999999936</v>
      </c>
      <c r="L17" s="374">
        <f>K17/J17</f>
        <v>253.19999999999936</v>
      </c>
      <c r="M17" s="375">
        <v>0.17013888888888887</v>
      </c>
      <c r="N17" s="375">
        <v>0.18402777777777779</v>
      </c>
      <c r="O17" s="365">
        <v>5</v>
      </c>
      <c r="P17" s="738">
        <f>(N17-M17)*24*60</f>
        <v>20.00000000000005</v>
      </c>
      <c r="Q17" s="365"/>
      <c r="R17" s="365"/>
    </row>
    <row r="18" spans="1:18" ht="15.75" customHeight="1">
      <c r="A18" s="896"/>
      <c r="B18" s="366">
        <v>0</v>
      </c>
      <c r="C18" s="735"/>
      <c r="D18" s="367" t="s">
        <v>287</v>
      </c>
      <c r="E18" s="367"/>
      <c r="F18" s="369" t="s">
        <v>106</v>
      </c>
      <c r="G18" s="733">
        <v>1836</v>
      </c>
      <c r="H18" s="370">
        <f t="shared" si="4"/>
        <v>0</v>
      </c>
      <c r="I18" s="736"/>
      <c r="J18" s="372">
        <v>9</v>
      </c>
      <c r="K18" s="373">
        <f t="shared" si="5"/>
        <v>1468.7999999999997</v>
      </c>
      <c r="L18" s="374">
        <f t="shared" ref="L18:L21" si="6">K18/J18</f>
        <v>163.19999999999996</v>
      </c>
      <c r="M18" s="375">
        <v>0.19444444444444445</v>
      </c>
      <c r="N18" s="375">
        <v>0.24652777777777779</v>
      </c>
      <c r="O18" s="365">
        <v>5</v>
      </c>
      <c r="P18" s="738">
        <f t="shared" ref="P18:P21" si="7">(N18-M18)*24*60</f>
        <v>75.000000000000014</v>
      </c>
      <c r="Q18" s="377"/>
      <c r="R18" s="377"/>
    </row>
    <row r="19" spans="1:18" ht="15.75" customHeight="1">
      <c r="A19" s="896"/>
      <c r="B19" s="366">
        <v>0</v>
      </c>
      <c r="C19" s="735"/>
      <c r="D19" s="367" t="s">
        <v>288</v>
      </c>
      <c r="E19" s="367"/>
      <c r="F19" s="369" t="s">
        <v>106</v>
      </c>
      <c r="G19" s="733">
        <v>1569</v>
      </c>
      <c r="H19" s="370">
        <f t="shared" si="4"/>
        <v>0</v>
      </c>
      <c r="I19" s="736"/>
      <c r="J19" s="372">
        <v>9</v>
      </c>
      <c r="K19" s="373">
        <f t="shared" si="5"/>
        <v>1568.9999999999993</v>
      </c>
      <c r="L19" s="374">
        <f t="shared" si="6"/>
        <v>174.33333333333326</v>
      </c>
      <c r="M19" s="375">
        <v>0.25347222222222221</v>
      </c>
      <c r="N19" s="375">
        <v>0.2951388888888889</v>
      </c>
      <c r="O19" s="365">
        <v>15</v>
      </c>
      <c r="P19" s="738">
        <f t="shared" si="7"/>
        <v>60.000000000000028</v>
      </c>
      <c r="Q19" s="377"/>
      <c r="R19" s="377"/>
    </row>
    <row r="20" spans="1:18" ht="15.75" customHeight="1">
      <c r="A20" s="897"/>
      <c r="B20" s="366" t="s">
        <v>368</v>
      </c>
      <c r="C20" s="735"/>
      <c r="D20" s="367" t="s">
        <v>1422</v>
      </c>
      <c r="E20" s="367"/>
      <c r="F20" s="369">
        <v>19.63</v>
      </c>
      <c r="G20" s="733">
        <v>528</v>
      </c>
      <c r="H20" s="370">
        <f t="shared" si="4"/>
        <v>10364.64</v>
      </c>
      <c r="I20" s="736"/>
      <c r="J20" s="372">
        <v>13</v>
      </c>
      <c r="K20" s="373">
        <f t="shared" si="5"/>
        <v>2111.9999999999964</v>
      </c>
      <c r="L20" s="374">
        <f t="shared" si="6"/>
        <v>162.46153846153817</v>
      </c>
      <c r="M20" s="375">
        <v>0.2986111111111111</v>
      </c>
      <c r="N20" s="375">
        <v>0.30902777777777779</v>
      </c>
      <c r="O20" s="365">
        <v>5</v>
      </c>
      <c r="P20" s="738">
        <f t="shared" si="7"/>
        <v>15.000000000000027</v>
      </c>
      <c r="Q20" s="377"/>
      <c r="R20" s="377"/>
    </row>
    <row r="21" spans="1:18" ht="15.75" customHeight="1">
      <c r="A21" s="897"/>
      <c r="B21" s="366" t="s">
        <v>368</v>
      </c>
      <c r="C21" s="735"/>
      <c r="D21" s="367" t="s">
        <v>1423</v>
      </c>
      <c r="E21" s="367"/>
      <c r="F21" s="369">
        <v>36.450000000000003</v>
      </c>
      <c r="G21" s="733">
        <v>1253</v>
      </c>
      <c r="H21" s="370">
        <f t="shared" si="4"/>
        <v>45671.850000000006</v>
      </c>
      <c r="I21" s="736"/>
      <c r="J21" s="372">
        <v>13</v>
      </c>
      <c r="K21" s="373">
        <f t="shared" si="5"/>
        <v>1879.500000000003</v>
      </c>
      <c r="L21" s="374">
        <f t="shared" si="6"/>
        <v>144.57692307692329</v>
      </c>
      <c r="M21" s="375">
        <v>0.3125</v>
      </c>
      <c r="N21" s="375">
        <v>0.34027777777777773</v>
      </c>
      <c r="O21" s="365">
        <v>5</v>
      </c>
      <c r="P21" s="738">
        <f t="shared" si="7"/>
        <v>39.999999999999936</v>
      </c>
      <c r="Q21" s="377">
        <v>0.34027777777777773</v>
      </c>
      <c r="R21" s="377">
        <v>0.38194444444444442</v>
      </c>
    </row>
    <row r="22" spans="1:18" ht="15.75" customHeight="1">
      <c r="A22" s="897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897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898"/>
      <c r="B24" s="366">
        <v>0</v>
      </c>
      <c r="C24" s="6" t="s">
        <v>1424</v>
      </c>
      <c r="D24" s="895" t="s">
        <v>1365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1912.2599999999984</v>
      </c>
      <c r="L24" s="389">
        <f>AVERAGE(L17:L23)</f>
        <v>179.55435897435882</v>
      </c>
      <c r="M24" s="375"/>
      <c r="N24" s="375"/>
      <c r="O24" s="365"/>
      <c r="P24" s="365"/>
      <c r="Q24" s="365"/>
      <c r="R24" s="365"/>
    </row>
    <row r="25" spans="1:18">
      <c r="A25" s="885" t="s">
        <v>1425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1207</v>
      </c>
      <c r="H25" s="370">
        <f t="shared" ref="H25:H37" si="8">F25*G25</f>
        <v>22365.710000000003</v>
      </c>
      <c r="I25" s="736"/>
      <c r="J25" s="372">
        <v>3</v>
      </c>
      <c r="K25" s="373">
        <f t="shared" ref="K25:K28" si="9">G25/P25*60</f>
        <v>2896.8000000000011</v>
      </c>
      <c r="L25" s="374">
        <f t="shared" ref="L25:L28" si="10">K25/J25</f>
        <v>965.60000000000036</v>
      </c>
      <c r="M25" s="375">
        <v>0.17708333333333334</v>
      </c>
      <c r="N25" s="375">
        <v>0.19444444444444445</v>
      </c>
      <c r="O25" s="365">
        <v>15</v>
      </c>
      <c r="P25" s="738">
        <f>(N25-M25)*24*60</f>
        <v>24.999999999999993</v>
      </c>
      <c r="Q25" s="377">
        <v>0.19444444444444445</v>
      </c>
      <c r="R25" s="377">
        <v>0.23611111111111113</v>
      </c>
    </row>
    <row r="26" spans="1:18">
      <c r="A26" s="885"/>
      <c r="B26" s="366" t="s">
        <v>104</v>
      </c>
      <c r="C26" s="393"/>
      <c r="D26" s="367" t="s">
        <v>295</v>
      </c>
      <c r="E26" s="396"/>
      <c r="F26" s="369">
        <v>18.18</v>
      </c>
      <c r="G26" s="734">
        <v>2474</v>
      </c>
      <c r="H26" s="370">
        <f t="shared" si="8"/>
        <v>44977.32</v>
      </c>
      <c r="I26" s="736"/>
      <c r="J26" s="372">
        <v>4</v>
      </c>
      <c r="K26" s="373">
        <f t="shared" si="9"/>
        <v>2910.5882352941162</v>
      </c>
      <c r="L26" s="374">
        <f t="shared" si="10"/>
        <v>727.64705882352905</v>
      </c>
      <c r="M26" s="375">
        <v>0.24305555555555555</v>
      </c>
      <c r="N26" s="375">
        <v>0.27847222222222223</v>
      </c>
      <c r="O26" s="365">
        <v>10</v>
      </c>
      <c r="P26" s="738">
        <f>(N26-M26)*24*60</f>
        <v>51.000000000000021</v>
      </c>
      <c r="Q26" s="377"/>
      <c r="R26" s="377"/>
    </row>
    <row r="27" spans="1:18">
      <c r="A27" s="885"/>
      <c r="B27" s="366" t="s">
        <v>104</v>
      </c>
      <c r="C27" s="393"/>
      <c r="D27" s="367" t="s">
        <v>1426</v>
      </c>
      <c r="E27" s="396"/>
      <c r="F27" s="369">
        <v>24.93</v>
      </c>
      <c r="G27" s="734">
        <v>768</v>
      </c>
      <c r="H27" s="370">
        <f t="shared" si="8"/>
        <v>19146.239999999998</v>
      </c>
      <c r="I27" s="736"/>
      <c r="J27" s="372">
        <v>3</v>
      </c>
      <c r="K27" s="373">
        <f t="shared" si="9"/>
        <v>3072.0000000000109</v>
      </c>
      <c r="L27" s="374">
        <f t="shared" si="10"/>
        <v>1024.0000000000036</v>
      </c>
      <c r="M27" s="375">
        <v>0.2902777777777778</v>
      </c>
      <c r="N27" s="375">
        <v>0.30069444444444443</v>
      </c>
      <c r="O27" s="365">
        <v>17</v>
      </c>
      <c r="P27" s="738">
        <f t="shared" ref="P27:P28" si="11">(N27-M27)*24*60</f>
        <v>14.999999999999947</v>
      </c>
      <c r="Q27" s="377"/>
      <c r="R27" s="377"/>
    </row>
    <row r="28" spans="1:18">
      <c r="A28" s="885"/>
      <c r="B28" s="366" t="s">
        <v>368</v>
      </c>
      <c r="C28" s="735"/>
      <c r="D28" s="367" t="s">
        <v>1304</v>
      </c>
      <c r="E28" s="396"/>
      <c r="F28" s="369">
        <v>18.77</v>
      </c>
      <c r="G28" s="734">
        <v>3102</v>
      </c>
      <c r="H28" s="370">
        <f t="shared" si="8"/>
        <v>58224.54</v>
      </c>
      <c r="I28" s="736"/>
      <c r="J28" s="372">
        <v>4</v>
      </c>
      <c r="K28" s="373">
        <f t="shared" si="9"/>
        <v>2863.3846153846148</v>
      </c>
      <c r="L28" s="374">
        <f t="shared" si="10"/>
        <v>715.8461538461537</v>
      </c>
      <c r="M28" s="375">
        <v>0.31458333333333333</v>
      </c>
      <c r="N28" s="375">
        <v>0.35972222222222222</v>
      </c>
      <c r="O28" s="365">
        <v>20</v>
      </c>
      <c r="P28" s="738">
        <f t="shared" si="11"/>
        <v>65.000000000000014</v>
      </c>
      <c r="Q28" s="377"/>
      <c r="R28" s="377"/>
    </row>
    <row r="29" spans="1:18">
      <c r="A29" s="885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885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885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885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885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2935.6932126696861</v>
      </c>
      <c r="L38" s="389">
        <f>AVERAGE(L25:L37)</f>
        <v>858.27330316742166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1427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900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900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900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900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901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901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901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1365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1428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689</v>
      </c>
      <c r="H52" s="370">
        <f>F52*G52</f>
        <v>12526.02</v>
      </c>
      <c r="I52" s="736"/>
      <c r="J52" s="372">
        <v>3</v>
      </c>
      <c r="K52" s="373">
        <f>G52/P52*60</f>
        <v>3444.9999999999891</v>
      </c>
      <c r="L52" s="374">
        <f>K52/J52</f>
        <v>1148.3333333333296</v>
      </c>
      <c r="M52" s="375">
        <v>0.30208333333333331</v>
      </c>
      <c r="N52" s="375">
        <v>0.31041666666666667</v>
      </c>
      <c r="O52" s="373">
        <v>15</v>
      </c>
      <c r="P52" s="738">
        <f>(N52-M52)*24*60</f>
        <v>12.000000000000037</v>
      </c>
      <c r="Q52" s="377"/>
      <c r="R52" s="377"/>
    </row>
    <row r="53" spans="1:18" ht="15.6" customHeight="1">
      <c r="A53" s="904"/>
      <c r="B53" s="366" t="s">
        <v>104</v>
      </c>
      <c r="C53" s="735"/>
      <c r="D53" s="395" t="s">
        <v>301</v>
      </c>
      <c r="E53" s="412"/>
      <c r="F53" s="369">
        <v>25.03</v>
      </c>
      <c r="G53" s="378">
        <v>219</v>
      </c>
      <c r="H53" s="370">
        <f t="shared" ref="H53:H116" si="13">F53*G53</f>
        <v>5481.5700000000006</v>
      </c>
      <c r="I53" s="736"/>
      <c r="J53" s="372">
        <v>4</v>
      </c>
      <c r="K53" s="373">
        <f t="shared" ref="K53:K58" si="14">G53/P53*60</f>
        <v>2628.0000000000091</v>
      </c>
      <c r="L53" s="374">
        <f t="shared" ref="L53:L58" si="15">K53/J53</f>
        <v>657.00000000000227</v>
      </c>
      <c r="M53" s="375">
        <v>0.32430555555555557</v>
      </c>
      <c r="N53" s="375">
        <v>0.32777777777777778</v>
      </c>
      <c r="O53" s="373">
        <v>20</v>
      </c>
      <c r="P53" s="738">
        <f t="shared" ref="P53:P58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735"/>
      <c r="D54" s="395" t="s">
        <v>302</v>
      </c>
      <c r="E54" s="368"/>
      <c r="F54" s="369">
        <v>24.82</v>
      </c>
      <c r="G54" s="378">
        <v>379</v>
      </c>
      <c r="H54" s="370">
        <f t="shared" si="13"/>
        <v>9406.7800000000007</v>
      </c>
      <c r="I54" s="736"/>
      <c r="J54" s="372">
        <v>4</v>
      </c>
      <c r="K54" s="373">
        <f t="shared" si="14"/>
        <v>3248.571428571403</v>
      </c>
      <c r="L54" s="374">
        <f t="shared" si="15"/>
        <v>812.14285714285074</v>
      </c>
      <c r="M54" s="375">
        <v>0.3347222222222222</v>
      </c>
      <c r="N54" s="375">
        <v>0.33958333333333335</v>
      </c>
      <c r="O54" s="373">
        <v>10</v>
      </c>
      <c r="P54" s="738">
        <f t="shared" si="16"/>
        <v>7.0000000000000551</v>
      </c>
      <c r="Q54" s="377">
        <v>0.33958333333333335</v>
      </c>
      <c r="R54" s="377">
        <v>0.38125000000000003</v>
      </c>
    </row>
    <row r="55" spans="1:18" ht="15.6" customHeight="1">
      <c r="A55" s="904"/>
      <c r="B55" s="366" t="s">
        <v>104</v>
      </c>
      <c r="C55" s="735"/>
      <c r="D55" s="395" t="s">
        <v>304</v>
      </c>
      <c r="E55" s="396"/>
      <c r="F55" s="369">
        <v>30</v>
      </c>
      <c r="G55" s="378">
        <v>757</v>
      </c>
      <c r="H55" s="370">
        <f t="shared" si="13"/>
        <v>22710</v>
      </c>
      <c r="I55" s="736"/>
      <c r="J55" s="372">
        <v>4</v>
      </c>
      <c r="K55" s="373">
        <f t="shared" si="14"/>
        <v>3493.8461538461447</v>
      </c>
      <c r="L55" s="374">
        <f t="shared" si="15"/>
        <v>873.46153846153618</v>
      </c>
      <c r="M55" s="375">
        <v>0.39166666666666666</v>
      </c>
      <c r="N55" s="375">
        <v>0.40069444444444446</v>
      </c>
      <c r="O55" s="373">
        <v>15</v>
      </c>
      <c r="P55" s="738">
        <f t="shared" si="16"/>
        <v>13.000000000000034</v>
      </c>
      <c r="Q55" s="377"/>
      <c r="R55" s="377"/>
    </row>
    <row r="56" spans="1:18" ht="15.6" customHeight="1">
      <c r="A56" s="904"/>
      <c r="B56" s="366" t="s">
        <v>104</v>
      </c>
      <c r="C56" s="735"/>
      <c r="D56" s="400" t="s">
        <v>1429</v>
      </c>
      <c r="E56" s="396"/>
      <c r="F56" s="369">
        <v>20.72</v>
      </c>
      <c r="G56" s="378">
        <v>430</v>
      </c>
      <c r="H56" s="370">
        <f t="shared" si="13"/>
        <v>8909.6</v>
      </c>
      <c r="I56" s="736"/>
      <c r="J56" s="372">
        <v>3</v>
      </c>
      <c r="K56" s="373">
        <f t="shared" si="14"/>
        <v>2866.6666666666515</v>
      </c>
      <c r="L56" s="374">
        <f t="shared" si="15"/>
        <v>955.55555555555054</v>
      </c>
      <c r="M56" s="375">
        <v>0.40763888888888888</v>
      </c>
      <c r="N56" s="375">
        <v>0.41388888888888892</v>
      </c>
      <c r="O56" s="373">
        <v>10</v>
      </c>
      <c r="P56" s="738">
        <f t="shared" si="16"/>
        <v>9.000000000000048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1430</v>
      </c>
      <c r="E57" s="396"/>
      <c r="F57" s="369">
        <v>17.07</v>
      </c>
      <c r="G57" s="378">
        <v>824</v>
      </c>
      <c r="H57" s="370">
        <f t="shared" si="13"/>
        <v>14065.68</v>
      </c>
      <c r="I57" s="736"/>
      <c r="J57" s="372">
        <v>3</v>
      </c>
      <c r="K57" s="373">
        <f t="shared" si="14"/>
        <v>3295.9999999999941</v>
      </c>
      <c r="L57" s="374">
        <f t="shared" si="15"/>
        <v>1098.6666666666647</v>
      </c>
      <c r="M57" s="375">
        <v>0.42569444444444443</v>
      </c>
      <c r="N57" s="375">
        <v>0.43611111111111112</v>
      </c>
      <c r="O57" s="373">
        <v>17</v>
      </c>
      <c r="P57" s="738">
        <f t="shared" si="16"/>
        <v>15.000000000000027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1431</v>
      </c>
      <c r="E58" s="396"/>
      <c r="F58" s="369">
        <v>27.48</v>
      </c>
      <c r="G58" s="414">
        <v>1256</v>
      </c>
      <c r="H58" s="370">
        <f t="shared" si="13"/>
        <v>34514.879999999997</v>
      </c>
      <c r="I58" s="736"/>
      <c r="J58" s="372">
        <v>3</v>
      </c>
      <c r="K58" s="373">
        <f t="shared" si="14"/>
        <v>3140.0000000000114</v>
      </c>
      <c r="L58" s="374">
        <f t="shared" si="15"/>
        <v>1046.6666666666704</v>
      </c>
      <c r="M58" s="375">
        <v>0.45</v>
      </c>
      <c r="N58" s="375">
        <v>0.46666666666666662</v>
      </c>
      <c r="O58" s="373">
        <v>20</v>
      </c>
      <c r="P58" s="738">
        <f t="shared" si="16"/>
        <v>23.999999999999915</v>
      </c>
      <c r="Q58" s="377"/>
      <c r="R58" s="377"/>
    </row>
    <row r="59" spans="1:18" ht="15.6" customHeight="1">
      <c r="A59" s="904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904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904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904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905"/>
      <c r="B64" s="366">
        <v>0</v>
      </c>
      <c r="C64" s="6" t="s">
        <v>1432</v>
      </c>
      <c r="D64" s="895" t="s">
        <v>1365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3159.7263212977437</v>
      </c>
      <c r="L64" s="389">
        <f>AVERAGE(L52:L63)</f>
        <v>941.68951683237208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1433</v>
      </c>
      <c r="B65" s="366" t="s">
        <v>104</v>
      </c>
      <c r="C65" s="735"/>
      <c r="D65" s="394" t="s">
        <v>1434</v>
      </c>
      <c r="E65" s="411"/>
      <c r="F65" s="369">
        <v>22.281818181818181</v>
      </c>
      <c r="G65" s="734">
        <v>294</v>
      </c>
      <c r="H65" s="370">
        <f>F65*G65</f>
        <v>6550.8545454545456</v>
      </c>
      <c r="I65" s="736"/>
      <c r="J65" s="372">
        <v>4</v>
      </c>
      <c r="K65" s="373">
        <f t="shared" ref="K65:K71" si="17">G65/P65*60</f>
        <v>3528.0000000000127</v>
      </c>
      <c r="L65" s="374">
        <f t="shared" ref="L65:L71" si="18">K65/J65</f>
        <v>882.00000000000318</v>
      </c>
      <c r="M65" s="375">
        <v>0.17361111111111113</v>
      </c>
      <c r="N65" s="375">
        <v>0.17708333333333334</v>
      </c>
      <c r="O65" s="373">
        <v>10</v>
      </c>
      <c r="P65" s="738">
        <f>(N65-M65)*24*60</f>
        <v>4.9999999999999822</v>
      </c>
      <c r="Q65" s="377"/>
      <c r="R65" s="377"/>
    </row>
    <row r="66" spans="1:18" ht="15.6" customHeight="1">
      <c r="A66" s="907"/>
      <c r="B66" s="366" t="s">
        <v>104</v>
      </c>
      <c r="C66" s="735"/>
      <c r="D66" s="401" t="s">
        <v>311</v>
      </c>
      <c r="E66" s="412"/>
      <c r="F66" s="369">
        <v>14.03</v>
      </c>
      <c r="G66" s="378">
        <v>2366</v>
      </c>
      <c r="H66" s="370">
        <f t="shared" ref="H66:H74" si="19">F66*G66</f>
        <v>33194.979999999996</v>
      </c>
      <c r="I66" s="736"/>
      <c r="J66" s="372">
        <v>3</v>
      </c>
      <c r="K66" s="373">
        <f t="shared" si="17"/>
        <v>3301.3953488372085</v>
      </c>
      <c r="L66" s="374">
        <f t="shared" si="18"/>
        <v>1100.4651162790694</v>
      </c>
      <c r="M66" s="375">
        <v>0.1875</v>
      </c>
      <c r="N66" s="375">
        <v>0.21736111111111112</v>
      </c>
      <c r="O66" s="373">
        <v>15</v>
      </c>
      <c r="P66" s="738">
        <f t="shared" ref="P66:P71" si="20">(N66-M66)*24*60</f>
        <v>43.000000000000007</v>
      </c>
      <c r="Q66" s="377"/>
      <c r="R66" s="377"/>
    </row>
    <row r="67" spans="1:18" ht="15.6" customHeight="1">
      <c r="A67" s="907"/>
      <c r="B67" s="366" t="s">
        <v>104</v>
      </c>
      <c r="C67" s="735"/>
      <c r="D67" s="394" t="s">
        <v>312</v>
      </c>
      <c r="E67" s="396"/>
      <c r="F67" s="369">
        <v>18.18</v>
      </c>
      <c r="G67" s="378">
        <v>1090</v>
      </c>
      <c r="H67" s="370">
        <f t="shared" si="19"/>
        <v>19816.2</v>
      </c>
      <c r="I67" s="736"/>
      <c r="J67" s="372">
        <v>3</v>
      </c>
      <c r="K67" s="373">
        <f t="shared" si="17"/>
        <v>3633.3333333333303</v>
      </c>
      <c r="L67" s="374">
        <f t="shared" si="18"/>
        <v>1211.1111111111102</v>
      </c>
      <c r="M67" s="375">
        <v>0.22777777777777777</v>
      </c>
      <c r="N67" s="375">
        <v>0.24027777777777778</v>
      </c>
      <c r="O67" s="373">
        <v>15</v>
      </c>
      <c r="P67" s="738">
        <f t="shared" si="20"/>
        <v>18.000000000000014</v>
      </c>
      <c r="Q67" s="377"/>
      <c r="R67" s="377"/>
    </row>
    <row r="68" spans="1:18" ht="15.6" customHeight="1">
      <c r="A68" s="907"/>
      <c r="B68" s="366" t="s">
        <v>104</v>
      </c>
      <c r="C68" s="735"/>
      <c r="D68" s="400" t="s">
        <v>1435</v>
      </c>
      <c r="E68" s="396"/>
      <c r="F68" s="369">
        <v>17.890909090909091</v>
      </c>
      <c r="G68" s="378">
        <v>1206</v>
      </c>
      <c r="H68" s="370">
        <f t="shared" si="19"/>
        <v>21576.436363636363</v>
      </c>
      <c r="I68" s="736"/>
      <c r="J68" s="372">
        <v>3</v>
      </c>
      <c r="K68" s="373">
        <f t="shared" si="17"/>
        <v>3289.090909090909</v>
      </c>
      <c r="L68" s="374">
        <f t="shared" si="18"/>
        <v>1096.3636363636363</v>
      </c>
      <c r="M68" s="375">
        <v>0.24930555555555556</v>
      </c>
      <c r="N68" s="375">
        <v>0.26458333333333334</v>
      </c>
      <c r="O68" s="373">
        <v>13</v>
      </c>
      <c r="P68" s="738">
        <f t="shared" si="20"/>
        <v>22</v>
      </c>
      <c r="Q68" s="377">
        <v>0.26458333333333334</v>
      </c>
      <c r="R68" s="377">
        <v>0.30624999999999997</v>
      </c>
    </row>
    <row r="69" spans="1:18" ht="15.6" customHeight="1">
      <c r="A69" s="907"/>
      <c r="B69" s="366" t="s">
        <v>104</v>
      </c>
      <c r="C69" s="735"/>
      <c r="D69" s="394" t="s">
        <v>1436</v>
      </c>
      <c r="E69" s="396"/>
      <c r="F69" s="369">
        <v>16.66</v>
      </c>
      <c r="G69" s="378">
        <v>2346</v>
      </c>
      <c r="H69" s="370">
        <f t="shared" si="19"/>
        <v>39084.36</v>
      </c>
      <c r="I69" s="736"/>
      <c r="J69" s="372">
        <v>4</v>
      </c>
      <c r="K69" s="373">
        <f t="shared" si="17"/>
        <v>3273.4883720930229</v>
      </c>
      <c r="L69" s="374">
        <f t="shared" si="18"/>
        <v>818.37209302325573</v>
      </c>
      <c r="M69" s="375">
        <v>0.32013888888888892</v>
      </c>
      <c r="N69" s="375">
        <v>0.35000000000000003</v>
      </c>
      <c r="O69" s="373">
        <v>20</v>
      </c>
      <c r="P69" s="738">
        <f t="shared" si="20"/>
        <v>43.000000000000007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1437</v>
      </c>
      <c r="E70" s="396"/>
      <c r="F70" s="369">
        <v>30</v>
      </c>
      <c r="G70" s="378">
        <v>760</v>
      </c>
      <c r="H70" s="370">
        <f t="shared" si="19"/>
        <v>22800</v>
      </c>
      <c r="I70" s="736"/>
      <c r="J70" s="372">
        <v>4</v>
      </c>
      <c r="K70" s="373">
        <f t="shared" si="17"/>
        <v>3040.0000000000109</v>
      </c>
      <c r="L70" s="374">
        <f t="shared" si="18"/>
        <v>760.00000000000273</v>
      </c>
      <c r="M70" s="375">
        <v>0.3611111111111111</v>
      </c>
      <c r="N70" s="375">
        <v>0.37152777777777773</v>
      </c>
      <c r="O70" s="373">
        <v>16</v>
      </c>
      <c r="P70" s="738">
        <f t="shared" si="20"/>
        <v>14.999999999999947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3636</v>
      </c>
      <c r="H71" s="370">
        <f t="shared" si="19"/>
        <v>51942.85714285713</v>
      </c>
      <c r="I71" s="736"/>
      <c r="J71" s="372">
        <v>3</v>
      </c>
      <c r="K71" s="373">
        <f t="shared" si="17"/>
        <v>3208.2352941176432</v>
      </c>
      <c r="L71" s="374">
        <f t="shared" si="18"/>
        <v>1069.4117647058811</v>
      </c>
      <c r="M71" s="375">
        <v>0.38194444444444442</v>
      </c>
      <c r="N71" s="375">
        <v>0.4291666666666667</v>
      </c>
      <c r="O71" s="373">
        <v>15</v>
      </c>
      <c r="P71" s="738">
        <f t="shared" si="20"/>
        <v>68.000000000000085</v>
      </c>
      <c r="Q71" s="377"/>
      <c r="R71" s="377"/>
    </row>
    <row r="72" spans="1:18" ht="15.6" customHeight="1">
      <c r="A72" s="907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907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907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908"/>
      <c r="B75" s="366">
        <v>0</v>
      </c>
      <c r="C75" s="6" t="s">
        <v>1438</v>
      </c>
      <c r="D75" s="895" t="s">
        <v>1365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3324.791893924591</v>
      </c>
      <c r="L75" s="389">
        <f>AVERAGE(L65:L74)</f>
        <v>991.1033887832798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909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909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909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1365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1439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1425</v>
      </c>
      <c r="D91" s="914" t="s">
        <v>1365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1440</v>
      </c>
      <c r="B92" s="366" t="s">
        <v>104</v>
      </c>
      <c r="C92" s="383"/>
      <c r="D92" s="427" t="s">
        <v>1441</v>
      </c>
      <c r="E92" s="421"/>
      <c r="F92" s="369">
        <v>24.54</v>
      </c>
      <c r="G92" s="734">
        <v>1093</v>
      </c>
      <c r="H92" s="370">
        <f t="shared" ref="H92:H99" si="22">F92*G92</f>
        <v>26822.219999999998</v>
      </c>
      <c r="I92" s="736"/>
      <c r="J92" s="372">
        <v>3</v>
      </c>
      <c r="K92" s="373">
        <f>G92/P92*60</f>
        <v>2186.0000000000077</v>
      </c>
      <c r="L92" s="374">
        <f t="shared" ref="L92:L94" si="23">K92/J92</f>
        <v>728.66666666666924</v>
      </c>
      <c r="M92" s="375">
        <v>0.72222222222222221</v>
      </c>
      <c r="N92" s="375">
        <v>0.74305555555555547</v>
      </c>
      <c r="O92" s="365">
        <v>20</v>
      </c>
      <c r="P92" s="738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1442</v>
      </c>
      <c r="E93" s="415"/>
      <c r="F93" s="369">
        <v>23.27</v>
      </c>
      <c r="G93" s="378">
        <v>375</v>
      </c>
      <c r="H93" s="370">
        <f t="shared" si="22"/>
        <v>8726.25</v>
      </c>
      <c r="I93" s="736"/>
      <c r="J93" s="372">
        <v>4</v>
      </c>
      <c r="K93" s="373">
        <f t="shared" ref="K93:K94" si="24">G93/P93*60</f>
        <v>1875.0000000000066</v>
      </c>
      <c r="L93" s="374">
        <f t="shared" si="23"/>
        <v>468.75000000000165</v>
      </c>
      <c r="M93" s="375">
        <v>0.75555555555555554</v>
      </c>
      <c r="N93" s="375">
        <v>0.76388888888888884</v>
      </c>
      <c r="O93" s="365">
        <v>18</v>
      </c>
      <c r="P93" s="738">
        <f>(N93-M93)*24*60</f>
        <v>11.999999999999957</v>
      </c>
      <c r="Q93" s="377"/>
      <c r="R93" s="377"/>
    </row>
    <row r="94" spans="1:18">
      <c r="A94" s="916"/>
      <c r="B94" s="366" t="s">
        <v>104</v>
      </c>
      <c r="C94" s="383"/>
      <c r="D94" s="395" t="s">
        <v>1443</v>
      </c>
      <c r="E94" s="415"/>
      <c r="F94" s="369">
        <v>24.33</v>
      </c>
      <c r="G94" s="378">
        <v>870</v>
      </c>
      <c r="H94" s="370">
        <f t="shared" si="22"/>
        <v>21167.1</v>
      </c>
      <c r="I94" s="736"/>
      <c r="J94" s="372">
        <v>4</v>
      </c>
      <c r="K94" s="373">
        <f t="shared" si="24"/>
        <v>2087.9999999999936</v>
      </c>
      <c r="L94" s="374">
        <f t="shared" si="23"/>
        <v>521.99999999999841</v>
      </c>
      <c r="M94" s="375">
        <v>0.77916666666666667</v>
      </c>
      <c r="N94" s="375">
        <v>0.79652777777777783</v>
      </c>
      <c r="O94" s="365">
        <v>22</v>
      </c>
      <c r="P94" s="738">
        <f>(N94-M94)*24*60</f>
        <v>25.000000000000071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917"/>
      <c r="B100" s="366">
        <v>0</v>
      </c>
      <c r="C100" s="6" t="s">
        <v>1444</v>
      </c>
      <c r="D100" s="918" t="s">
        <v>1365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2049.6666666666692</v>
      </c>
      <c r="L100" s="389">
        <f>AVERAGE(L92:L99)</f>
        <v>573.13888888888971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1445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555</v>
      </c>
      <c r="H101" s="370">
        <f t="shared" ref="H101:H110" si="25">F101*G101</f>
        <v>13891.650000000001</v>
      </c>
      <c r="I101" s="736"/>
      <c r="J101" s="372">
        <v>4</v>
      </c>
      <c r="K101" s="373">
        <f>G101/P101*60</f>
        <v>2774.9999999999727</v>
      </c>
      <c r="L101" s="374">
        <f t="shared" ref="L101:L105" si="26">K101/J101</f>
        <v>693.74999999999318</v>
      </c>
      <c r="M101" s="375">
        <v>0.72222222222222221</v>
      </c>
      <c r="N101" s="375">
        <v>0.73055555555555562</v>
      </c>
      <c r="O101" s="365">
        <v>20</v>
      </c>
      <c r="P101" s="373">
        <f t="shared" ref="P101:P103" si="27">(N101-M101)*24*60</f>
        <v>12.000000000000117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2565</v>
      </c>
      <c r="H102" s="370">
        <f t="shared" si="25"/>
        <v>73282.05</v>
      </c>
      <c r="I102" s="736"/>
      <c r="J102" s="372">
        <v>3</v>
      </c>
      <c r="K102" s="373">
        <f t="shared" ref="K102:K105" si="28">G102/P102*60</f>
        <v>2959.6153846153861</v>
      </c>
      <c r="L102" s="374">
        <f t="shared" si="26"/>
        <v>986.538461538462</v>
      </c>
      <c r="M102" s="375">
        <v>0.74513888888888891</v>
      </c>
      <c r="N102" s="375">
        <v>0.78125</v>
      </c>
      <c r="O102" s="365">
        <v>21</v>
      </c>
      <c r="P102" s="373">
        <f t="shared" si="27"/>
        <v>51.999999999999972</v>
      </c>
      <c r="Q102" s="377">
        <v>0.78125</v>
      </c>
      <c r="R102" s="377">
        <v>0.82291666666666663</v>
      </c>
    </row>
    <row r="103" spans="1:18">
      <c r="A103" s="920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1205</v>
      </c>
      <c r="H103" s="370">
        <f t="shared" si="25"/>
        <v>29908.1</v>
      </c>
      <c r="I103" s="736"/>
      <c r="J103" s="372">
        <v>4</v>
      </c>
      <c r="K103" s="373">
        <f t="shared" si="28"/>
        <v>2892.0000000000105</v>
      </c>
      <c r="L103" s="374">
        <f t="shared" si="26"/>
        <v>723.00000000000261</v>
      </c>
      <c r="M103" s="375">
        <v>0.8354166666666667</v>
      </c>
      <c r="N103" s="375">
        <v>0.85277777777777775</v>
      </c>
      <c r="O103" s="365">
        <v>18</v>
      </c>
      <c r="P103" s="373">
        <f t="shared" si="27"/>
        <v>24.999999999999911</v>
      </c>
      <c r="Q103" s="377"/>
      <c r="R103" s="377"/>
    </row>
    <row r="104" spans="1:18">
      <c r="A104" s="920"/>
      <c r="B104" s="366" t="s">
        <v>104</v>
      </c>
      <c r="C104" s="6"/>
      <c r="D104" s="395" t="s">
        <v>1446</v>
      </c>
      <c r="E104" s="415"/>
      <c r="F104" s="369">
        <v>30</v>
      </c>
      <c r="G104" s="734">
        <v>1261</v>
      </c>
      <c r="H104" s="370">
        <f t="shared" si="25"/>
        <v>37830</v>
      </c>
      <c r="I104" s="736"/>
      <c r="J104" s="372">
        <v>3</v>
      </c>
      <c r="K104" s="373">
        <f t="shared" si="28"/>
        <v>3026.3999999999915</v>
      </c>
      <c r="L104" s="374">
        <f t="shared" si="26"/>
        <v>1008.7999999999971</v>
      </c>
      <c r="M104" s="375">
        <v>0.86805555555555547</v>
      </c>
      <c r="N104" s="375">
        <v>0.88541666666666663</v>
      </c>
      <c r="O104" s="365">
        <v>22</v>
      </c>
      <c r="P104" s="373">
        <f>(N104-M104)*24*60</f>
        <v>25.000000000000071</v>
      </c>
      <c r="Q104" s="377"/>
      <c r="R104" s="377"/>
    </row>
    <row r="105" spans="1:18">
      <c r="A105" s="920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7402</v>
      </c>
      <c r="H105" s="370">
        <f t="shared" si="25"/>
        <v>105742.85714285712</v>
      </c>
      <c r="I105" s="736"/>
      <c r="J105" s="372">
        <v>3</v>
      </c>
      <c r="K105" s="373">
        <f t="shared" si="28"/>
        <v>2960.8000000689367</v>
      </c>
      <c r="L105" s="374">
        <f t="shared" si="26"/>
        <v>986.93333335631223</v>
      </c>
      <c r="M105" s="375">
        <v>46248.899305555555</v>
      </c>
      <c r="N105" s="375">
        <v>46249.003472222219</v>
      </c>
      <c r="O105" s="365">
        <v>20</v>
      </c>
      <c r="P105" s="373">
        <f>(N105-M105)*24*60</f>
        <v>149.99999999650754</v>
      </c>
      <c r="Q105" s="374"/>
      <c r="R105" s="377"/>
    </row>
    <row r="106" spans="1:18">
      <c r="A106" s="920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20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1432</v>
      </c>
      <c r="D111" s="887" t="s">
        <v>1365</v>
      </c>
      <c r="E111" s="92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2922.7630769368598</v>
      </c>
      <c r="L111" s="389">
        <f>AVERAGE(L101:L110)</f>
        <v>879.80435897895336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1447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939</v>
      </c>
      <c r="H112" s="422">
        <f t="shared" si="13"/>
        <v>15681.3</v>
      </c>
      <c r="I112" s="736"/>
      <c r="J112" s="372">
        <v>3</v>
      </c>
      <c r="K112" s="373">
        <f t="shared" ref="K112:K118" si="29">G112/P112*60</f>
        <v>2816.9999999999873</v>
      </c>
      <c r="L112" s="374">
        <f t="shared" ref="L112:L118" si="30">K112/J112</f>
        <v>938.99999999999579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938</v>
      </c>
      <c r="H113" s="422">
        <f t="shared" si="13"/>
        <v>17052.84</v>
      </c>
      <c r="I113" s="736"/>
      <c r="J113" s="372">
        <v>4</v>
      </c>
      <c r="K113" s="373">
        <f t="shared" si="29"/>
        <v>2679.9999999999891</v>
      </c>
      <c r="L113" s="374">
        <f t="shared" si="30"/>
        <v>669.99999999999727</v>
      </c>
      <c r="M113" s="375">
        <v>0.75069444444444444</v>
      </c>
      <c r="N113" s="375">
        <v>0.76527777777777783</v>
      </c>
      <c r="O113" s="365">
        <v>21</v>
      </c>
      <c r="P113" s="738">
        <f t="shared" si="31"/>
        <v>21.000000000000085</v>
      </c>
      <c r="Q113" s="377"/>
      <c r="R113" s="377"/>
    </row>
    <row r="114" spans="1:18">
      <c r="A114" s="922"/>
      <c r="B114" s="366" t="s">
        <v>104</v>
      </c>
      <c r="C114" s="393"/>
      <c r="D114" s="730" t="s">
        <v>1448</v>
      </c>
      <c r="E114" s="395"/>
      <c r="F114" s="369">
        <v>18.18</v>
      </c>
      <c r="G114" s="734">
        <v>1017</v>
      </c>
      <c r="H114" s="422">
        <f t="shared" si="13"/>
        <v>18489.060000000001</v>
      </c>
      <c r="I114" s="736"/>
      <c r="J114" s="372">
        <v>3</v>
      </c>
      <c r="K114" s="373">
        <f t="shared" si="29"/>
        <v>3051.0000000000109</v>
      </c>
      <c r="L114" s="374">
        <f t="shared" si="30"/>
        <v>1017.0000000000036</v>
      </c>
      <c r="M114" s="375">
        <v>0.78125</v>
      </c>
      <c r="N114" s="375">
        <v>0.79513888888888884</v>
      </c>
      <c r="O114" s="365">
        <v>23</v>
      </c>
      <c r="P114" s="738">
        <f t="shared" si="31"/>
        <v>19.999999999999929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4815</v>
      </c>
      <c r="H115" s="422">
        <f t="shared" si="13"/>
        <v>80217.899999999994</v>
      </c>
      <c r="I115" s="736"/>
      <c r="J115" s="372">
        <v>4</v>
      </c>
      <c r="K115" s="373">
        <f t="shared" si="29"/>
        <v>2978.3505154639133</v>
      </c>
      <c r="L115" s="374">
        <f t="shared" si="30"/>
        <v>744.58762886597833</v>
      </c>
      <c r="M115" s="375">
        <v>0.80902777777777779</v>
      </c>
      <c r="N115" s="375">
        <v>0.87638888888888899</v>
      </c>
      <c r="O115" s="365">
        <v>20</v>
      </c>
      <c r="P115" s="738">
        <f t="shared" si="31"/>
        <v>97.000000000000142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877</v>
      </c>
      <c r="H116" s="422">
        <f t="shared" si="13"/>
        <v>19541.154545454545</v>
      </c>
      <c r="I116" s="736"/>
      <c r="J116" s="372">
        <v>4</v>
      </c>
      <c r="K116" s="373">
        <f t="shared" si="29"/>
        <v>2923.3333333333694</v>
      </c>
      <c r="L116" s="374">
        <f t="shared" si="30"/>
        <v>730.83333333334235</v>
      </c>
      <c r="M116" s="375">
        <v>0.89236111111111116</v>
      </c>
      <c r="N116" s="424">
        <v>0.90486111111111101</v>
      </c>
      <c r="O116" s="365">
        <v>23</v>
      </c>
      <c r="P116" s="738">
        <f t="shared" si="31"/>
        <v>17.999999999999776</v>
      </c>
      <c r="Q116" s="377">
        <v>0.90486111111111101</v>
      </c>
      <c r="R116" s="377">
        <v>0.94652777777777775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3283</v>
      </c>
      <c r="H117" s="422">
        <f t="shared" ref="H117:H123" si="32">F117*G117</f>
        <v>58735.854545454546</v>
      </c>
      <c r="I117" s="736"/>
      <c r="J117" s="372">
        <v>3</v>
      </c>
      <c r="K117" s="373">
        <f t="shared" si="29"/>
        <v>3030.4615383529872</v>
      </c>
      <c r="L117" s="374">
        <f t="shared" si="30"/>
        <v>1010.1538461176624</v>
      </c>
      <c r="M117" s="375">
        <v>46248.961805555555</v>
      </c>
      <c r="N117" s="375">
        <v>46249.006944444445</v>
      </c>
      <c r="O117" s="373">
        <v>22</v>
      </c>
      <c r="P117" s="738">
        <f t="shared" si="31"/>
        <v>65.000000002328306</v>
      </c>
      <c r="Q117" s="377"/>
      <c r="R117" s="377"/>
    </row>
    <row r="118" spans="1:18">
      <c r="A118" s="922"/>
      <c r="B118" s="366" t="s">
        <v>104</v>
      </c>
      <c r="C118" s="393"/>
      <c r="D118" s="395" t="s">
        <v>1449</v>
      </c>
      <c r="E118" s="412"/>
      <c r="F118" s="369">
        <v>14.03</v>
      </c>
      <c r="G118" s="734">
        <v>5152</v>
      </c>
      <c r="H118" s="422">
        <f t="shared" si="32"/>
        <v>72282.559999999998</v>
      </c>
      <c r="I118" s="736"/>
      <c r="J118" s="372">
        <v>3</v>
      </c>
      <c r="K118" s="373">
        <f t="shared" si="29"/>
        <v>2944</v>
      </c>
      <c r="L118" s="374">
        <f t="shared" si="30"/>
        <v>981.33333333333337</v>
      </c>
      <c r="M118" s="375">
        <v>2.0833333333333332E-2</v>
      </c>
      <c r="N118" s="375">
        <v>9.375E-2</v>
      </c>
      <c r="O118" s="373">
        <v>20</v>
      </c>
      <c r="P118" s="738">
        <f t="shared" si="31"/>
        <v>105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922"/>
      <c r="B124" s="383">
        <v>0</v>
      </c>
      <c r="C124" s="6" t="s">
        <v>1438</v>
      </c>
      <c r="D124" s="923" t="s">
        <v>1365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2917.7350553071801</v>
      </c>
      <c r="L124" s="389">
        <f>AVERAGE(L112:L123)</f>
        <v>870.41544880718754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6" activePane="bottomLeft" state="frozen"/>
      <selection activeCell="AE61" sqref="AE61"/>
      <selection pane="bottomLeft" activeCell="B58" sqref="B5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135417.44999999998</v>
      </c>
      <c r="F1" s="743" t="s">
        <v>3</v>
      </c>
      <c r="G1" s="30">
        <f>SUM(H5:H173)</f>
        <v>5315616.1215582313</v>
      </c>
      <c r="H1" s="739" t="s">
        <v>37</v>
      </c>
      <c r="I1" s="31">
        <f>M17+M30+M43+M56+M69+M82+M95+M108+M121+M134+M147+M160+M173</f>
        <v>188.31944444444443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1333</v>
      </c>
      <c r="Q1" s="987"/>
      <c r="R1" s="987"/>
      <c r="S1" s="987"/>
      <c r="T1" s="987" t="s">
        <v>1335</v>
      </c>
      <c r="U1" s="987"/>
      <c r="V1" s="987"/>
      <c r="W1" s="987"/>
      <c r="X1" s="987"/>
      <c r="Y1" s="987"/>
      <c r="Z1" s="32" t="s">
        <v>1336</v>
      </c>
      <c r="AA1" s="32" t="s">
        <v>1337</v>
      </c>
      <c r="AB1" s="994" t="s">
        <v>1338</v>
      </c>
      <c r="AC1" s="995"/>
      <c r="AD1" s="32" t="s">
        <v>1336</v>
      </c>
      <c r="AE1" s="32" t="s">
        <v>1339</v>
      </c>
      <c r="AF1" s="987" t="s">
        <v>1340</v>
      </c>
      <c r="AG1" s="988"/>
      <c r="AH1" s="988"/>
    </row>
    <row r="2" spans="1:34" ht="26.25" customHeight="1">
      <c r="A2" s="989" t="s">
        <v>1341</v>
      </c>
      <c r="B2" s="989"/>
      <c r="C2" s="742"/>
      <c r="D2" s="742" t="s">
        <v>1342</v>
      </c>
      <c r="E2" s="34">
        <f>AVERAGE(O17,O30,O43,O56,O69,O82,O95,O108,O121,O134,O147,O160,O173)</f>
        <v>134.37401263572437</v>
      </c>
      <c r="F2" s="35" t="s">
        <v>40</v>
      </c>
      <c r="G2" s="36">
        <f>G1/E1</f>
        <v>39.253553523258873</v>
      </c>
      <c r="H2" s="739" t="s">
        <v>41</v>
      </c>
      <c r="I2" s="739">
        <f>COUNT(I5:I173)</f>
        <v>5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988"/>
      <c r="AG2" s="988"/>
      <c r="AH2" s="988"/>
    </row>
    <row r="3" spans="1:34" ht="30.6" customHeight="1">
      <c r="A3" s="928" t="s">
        <v>1343</v>
      </c>
      <c r="B3" s="928" t="s">
        <v>42</v>
      </c>
      <c r="C3" s="985"/>
      <c r="D3" s="928" t="s">
        <v>1344</v>
      </c>
      <c r="E3" s="928"/>
      <c r="F3" s="985" t="s">
        <v>43</v>
      </c>
      <c r="G3" s="977" t="s">
        <v>44</v>
      </c>
      <c r="H3" s="985" t="s">
        <v>45</v>
      </c>
      <c r="I3" s="979" t="s">
        <v>1346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1347</v>
      </c>
      <c r="O3" s="957" t="s">
        <v>1342</v>
      </c>
      <c r="P3" s="983" t="s">
        <v>1349</v>
      </c>
      <c r="Q3" s="957" t="s">
        <v>1342</v>
      </c>
      <c r="R3" s="984" t="s">
        <v>1350</v>
      </c>
      <c r="S3" s="958" t="s">
        <v>1351</v>
      </c>
      <c r="T3" s="977" t="s">
        <v>48</v>
      </c>
      <c r="U3" s="977"/>
      <c r="V3" s="978" t="s">
        <v>49</v>
      </c>
      <c r="W3" s="979" t="s">
        <v>1353</v>
      </c>
      <c r="X3" s="977" t="s">
        <v>1354</v>
      </c>
      <c r="Y3" s="977"/>
      <c r="Z3" s="980" t="s">
        <v>1355</v>
      </c>
      <c r="AA3" s="981"/>
      <c r="AB3" s="990" t="s">
        <v>1356</v>
      </c>
      <c r="AC3" s="991"/>
      <c r="AD3" s="992" t="s">
        <v>1357</v>
      </c>
      <c r="AE3" s="993"/>
      <c r="AF3" s="982" t="s">
        <v>1347</v>
      </c>
      <c r="AG3" s="984" t="s">
        <v>1350</v>
      </c>
      <c r="AH3" s="958" t="s">
        <v>1351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749" t="s">
        <v>50</v>
      </c>
      <c r="U4" s="749" t="s">
        <v>51</v>
      </c>
      <c r="V4" s="977"/>
      <c r="W4" s="979"/>
      <c r="X4" s="743" t="s">
        <v>1358</v>
      </c>
      <c r="Y4" s="743" t="s">
        <v>36</v>
      </c>
      <c r="Z4" s="749" t="s">
        <v>1359</v>
      </c>
      <c r="AA4" s="749" t="s">
        <v>1360</v>
      </c>
      <c r="AB4" s="991"/>
      <c r="AC4" s="991"/>
      <c r="AD4" s="749" t="s">
        <v>1361</v>
      </c>
      <c r="AE4" s="39" t="s">
        <v>1362</v>
      </c>
      <c r="AF4" s="982"/>
      <c r="AG4" s="984"/>
      <c r="AH4" s="958"/>
    </row>
    <row r="5" spans="1:34" ht="18.75" customHeight="1">
      <c r="A5" s="974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5062</v>
      </c>
      <c r="H5" s="45">
        <f t="shared" ref="H5:H16" si="0">F5*G5</f>
        <v>191495.46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9" si="1">G5/W5*60</f>
        <v>2391.4960629921252</v>
      </c>
      <c r="O5" s="47">
        <f t="shared" ref="O5:O9" si="2">N5/M5</f>
        <v>119.57480314960625</v>
      </c>
      <c r="P5" s="48">
        <f t="shared" ref="P5:P9" si="3">M5-J5</f>
        <v>0</v>
      </c>
      <c r="Q5" s="49">
        <f t="shared" ref="Q5:Q9" si="4">O5-L5</f>
        <v>-0.42519685039374622</v>
      </c>
      <c r="R5" s="747">
        <f t="shared" ref="R5:R9" si="5">O5/L5</f>
        <v>0.99645669291338546</v>
      </c>
      <c r="S5" s="943">
        <f>R17</f>
        <v>0.93277788920360238</v>
      </c>
      <c r="T5" s="89">
        <v>0.25</v>
      </c>
      <c r="U5" s="89">
        <v>0.33819444444444446</v>
      </c>
      <c r="V5" s="743">
        <v>5</v>
      </c>
      <c r="W5" s="740">
        <f>(U5-T5)*24*60</f>
        <v>127.00000000000003</v>
      </c>
      <c r="X5" s="743"/>
      <c r="Y5" s="743"/>
      <c r="Z5" s="51"/>
      <c r="AA5" s="51"/>
      <c r="AB5" s="928"/>
      <c r="AC5" s="928"/>
      <c r="AD5" s="52"/>
      <c r="AE5" s="52"/>
      <c r="AF5" s="48">
        <f t="shared" ref="AF5:AF70" si="6">N5-K5</f>
        <v>-8.5039370078748107</v>
      </c>
      <c r="AG5" s="747">
        <f t="shared" ref="AG5:AG70" si="7">N5/K5</f>
        <v>0.99645669291338546</v>
      </c>
      <c r="AH5" s="943">
        <f>AG17</f>
        <v>0.93348380002385589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2236</v>
      </c>
      <c r="H6" s="45">
        <f t="shared" si="0"/>
        <v>82128.28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2439.2727272727252</v>
      </c>
      <c r="O6" s="47">
        <f t="shared" si="2"/>
        <v>135.51515151515139</v>
      </c>
      <c r="P6" s="48">
        <f t="shared" si="3"/>
        <v>0</v>
      </c>
      <c r="Q6" s="49">
        <f t="shared" si="4"/>
        <v>-7.3181818181819551</v>
      </c>
      <c r="R6" s="747">
        <f t="shared" si="5"/>
        <v>0.94876418797072148</v>
      </c>
      <c r="S6" s="943"/>
      <c r="T6" s="89">
        <v>0.35347222222222224</v>
      </c>
      <c r="U6" s="89">
        <v>0.39166666666666672</v>
      </c>
      <c r="V6" s="743">
        <v>22</v>
      </c>
      <c r="W6" s="740">
        <f t="shared" ref="W6:W17" si="8">(U6-T6)*24*60</f>
        <v>55.000000000000043</v>
      </c>
      <c r="X6" s="53">
        <v>0.3430555555555555</v>
      </c>
      <c r="Y6" s="53">
        <v>0.3527777777777778</v>
      </c>
      <c r="Z6" s="54"/>
      <c r="AA6" s="54"/>
      <c r="AB6" s="928"/>
      <c r="AC6" s="928"/>
      <c r="AD6" s="756"/>
      <c r="AE6" s="756"/>
      <c r="AF6" s="48">
        <f t="shared" si="6"/>
        <v>-131.72727272727479</v>
      </c>
      <c r="AG6" s="747">
        <f t="shared" si="7"/>
        <v>0.9487641879707216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1766</v>
      </c>
      <c r="H7" s="45">
        <f t="shared" si="0"/>
        <v>63381.74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2408.181818181818</v>
      </c>
      <c r="O7" s="47">
        <f t="shared" si="2"/>
        <v>133.78787878787878</v>
      </c>
      <c r="P7" s="48">
        <f t="shared" si="3"/>
        <v>0</v>
      </c>
      <c r="Q7" s="49">
        <f t="shared" si="4"/>
        <v>-9.045454545454561</v>
      </c>
      <c r="R7" s="747">
        <f t="shared" si="5"/>
        <v>0.93667126339238349</v>
      </c>
      <c r="S7" s="943"/>
      <c r="T7" s="89">
        <v>0.39583333333333337</v>
      </c>
      <c r="U7" s="89">
        <v>0.42638888888888893</v>
      </c>
      <c r="V7" s="743">
        <v>6</v>
      </c>
      <c r="W7" s="740">
        <f t="shared" si="8"/>
        <v>44</v>
      </c>
      <c r="X7" s="53"/>
      <c r="Y7" s="53"/>
      <c r="Z7" s="54"/>
      <c r="AA7" s="54"/>
      <c r="AB7" s="928"/>
      <c r="AC7" s="928"/>
      <c r="AD7" s="756"/>
      <c r="AE7" s="756"/>
      <c r="AF7" s="48">
        <f t="shared" si="6"/>
        <v>-162.81818181818198</v>
      </c>
      <c r="AG7" s="747">
        <f t="shared" si="7"/>
        <v>0.93667126339238349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1468</v>
      </c>
      <c r="H8" s="45">
        <f t="shared" si="0"/>
        <v>42366.479999999996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2317.8947368421032</v>
      </c>
      <c r="O8" s="47">
        <f t="shared" si="2"/>
        <v>136.34674922600607</v>
      </c>
      <c r="P8" s="48">
        <f t="shared" si="3"/>
        <v>0</v>
      </c>
      <c r="Q8" s="49">
        <f t="shared" si="4"/>
        <v>-14.888544891641004</v>
      </c>
      <c r="R8" s="747">
        <f t="shared" si="5"/>
        <v>0.90155376773321783</v>
      </c>
      <c r="S8" s="943"/>
      <c r="T8" s="89">
        <v>0.43125000000000002</v>
      </c>
      <c r="U8" s="89">
        <v>0.45763888888888893</v>
      </c>
      <c r="V8" s="743">
        <v>7</v>
      </c>
      <c r="W8" s="740">
        <f t="shared" si="8"/>
        <v>38.000000000000028</v>
      </c>
      <c r="X8" s="53"/>
      <c r="Y8" s="53"/>
      <c r="Z8" s="54"/>
      <c r="AA8" s="54"/>
      <c r="AB8" s="928"/>
      <c r="AC8" s="928"/>
      <c r="AD8" s="756"/>
      <c r="AE8" s="756"/>
      <c r="AF8" s="48">
        <f t="shared" si="6"/>
        <v>-253.10526315789684</v>
      </c>
      <c r="AG8" s="747">
        <f t="shared" si="7"/>
        <v>0.90155376773321783</v>
      </c>
      <c r="AH8" s="943"/>
    </row>
    <row r="9" spans="1:34" ht="19.2" customHeight="1">
      <c r="A9" s="975"/>
      <c r="B9" s="40" t="s">
        <v>100</v>
      </c>
      <c r="C9" s="55"/>
      <c r="D9" s="42" t="s">
        <v>55</v>
      </c>
      <c r="E9" s="56"/>
      <c r="F9" s="273">
        <v>37.799999999999997</v>
      </c>
      <c r="G9" s="44">
        <v>4576</v>
      </c>
      <c r="H9" s="45">
        <f t="shared" si="0"/>
        <v>172972.79999999999</v>
      </c>
      <c r="I9" s="756"/>
      <c r="J9" s="46">
        <v>20</v>
      </c>
      <c r="K9" s="44">
        <v>2769</v>
      </c>
      <c r="L9" s="47">
        <v>138.44999999999999</v>
      </c>
      <c r="M9" s="741">
        <v>20</v>
      </c>
      <c r="N9" s="44">
        <f t="shared" si="1"/>
        <v>2518.8990825688088</v>
      </c>
      <c r="O9" s="47">
        <f t="shared" si="2"/>
        <v>125.94495412844044</v>
      </c>
      <c r="P9" s="48">
        <f t="shared" si="3"/>
        <v>0</v>
      </c>
      <c r="Q9" s="49">
        <f t="shared" si="4"/>
        <v>-12.505045871559545</v>
      </c>
      <c r="R9" s="747">
        <f t="shared" si="5"/>
        <v>0.90967825300426475</v>
      </c>
      <c r="S9" s="943"/>
      <c r="T9" s="89">
        <v>0.49722222222222223</v>
      </c>
      <c r="U9" s="89">
        <v>0.57291666666666663</v>
      </c>
      <c r="V9" s="743">
        <v>4</v>
      </c>
      <c r="W9" s="740">
        <f t="shared" si="8"/>
        <v>108.99999999999993</v>
      </c>
      <c r="X9" s="53"/>
      <c r="Y9" s="53"/>
      <c r="Z9" s="54"/>
      <c r="AA9" s="54"/>
      <c r="AB9" s="928"/>
      <c r="AC9" s="928"/>
      <c r="AD9" s="756"/>
      <c r="AE9" s="756"/>
      <c r="AF9" s="48">
        <f t="shared" si="6"/>
        <v>-250.10091743119119</v>
      </c>
      <c r="AG9" s="747">
        <f t="shared" si="7"/>
        <v>0.90967825300426464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3210</v>
      </c>
      <c r="H10" s="45">
        <f t="shared" si="0"/>
        <v>123520.79999999999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>G10/W10*60</f>
        <v>2534.2105263157878</v>
      </c>
      <c r="O10" s="47">
        <f>N10/M10</f>
        <v>133.37950138504146</v>
      </c>
      <c r="P10" s="48">
        <f>M10-J10</f>
        <v>0</v>
      </c>
      <c r="Q10" s="49">
        <f>O10-L10</f>
        <v>-12.357340720221686</v>
      </c>
      <c r="R10" s="747">
        <f>O10/L10</f>
        <v>0.9152078462678902</v>
      </c>
      <c r="S10" s="944"/>
      <c r="T10" s="89">
        <v>0.57777777777777772</v>
      </c>
      <c r="U10" s="89">
        <v>0.63055555555555554</v>
      </c>
      <c r="V10" s="743">
        <v>7</v>
      </c>
      <c r="W10" s="740">
        <f t="shared" si="8"/>
        <v>76.000000000000057</v>
      </c>
      <c r="X10" s="53"/>
      <c r="Y10" s="53"/>
      <c r="Z10" s="54"/>
      <c r="AA10" s="54"/>
      <c r="AB10" s="928"/>
      <c r="AC10" s="928"/>
      <c r="AD10" s="756"/>
      <c r="AE10" s="756"/>
      <c r="AF10" s="48">
        <f>N10-K10</f>
        <v>-234.78947368421223</v>
      </c>
      <c r="AG10" s="747">
        <f>N10/K10</f>
        <v>0.91520784626789009</v>
      </c>
      <c r="AH10" s="944"/>
    </row>
    <row r="11" spans="1:34" ht="19.2" customHeight="1">
      <c r="A11" s="976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40"/>
      <c r="J11" s="46"/>
      <c r="K11" s="44"/>
      <c r="L11" s="47"/>
      <c r="M11" s="741"/>
      <c r="N11" s="44"/>
      <c r="O11" s="47"/>
      <c r="P11" s="48"/>
      <c r="Q11" s="49"/>
      <c r="R11" s="747"/>
      <c r="S11" s="944"/>
      <c r="T11" s="89"/>
      <c r="U11" s="89"/>
      <c r="V11" s="743"/>
      <c r="W11" s="740">
        <f t="shared" si="8"/>
        <v>0</v>
      </c>
      <c r="X11" s="53"/>
      <c r="Y11" s="53"/>
      <c r="Z11" s="54"/>
      <c r="AA11" s="54"/>
      <c r="AB11" s="928"/>
      <c r="AC11" s="928"/>
      <c r="AD11" s="756"/>
      <c r="AE11" s="756"/>
      <c r="AF11" s="48">
        <f>N11-K11</f>
        <v>0</v>
      </c>
      <c r="AG11" s="747" t="e">
        <f>N11/K11</f>
        <v>#DIV/0!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944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928"/>
      <c r="AC12" s="928"/>
      <c r="AD12" s="756"/>
      <c r="AE12" s="756"/>
      <c r="AF12" s="48">
        <f t="shared" si="6"/>
        <v>0</v>
      </c>
      <c r="AG12" s="747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944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928"/>
      <c r="AC13" s="928"/>
      <c r="AD13" s="756"/>
      <c r="AE13" s="756"/>
      <c r="AF13" s="48">
        <f t="shared" si="6"/>
        <v>0</v>
      </c>
      <c r="AG13" s="747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944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928"/>
      <c r="AC14" s="928"/>
      <c r="AD14" s="756"/>
      <c r="AE14" s="756"/>
      <c r="AF14" s="48">
        <f t="shared" si="6"/>
        <v>0</v>
      </c>
      <c r="AG14" s="747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944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928"/>
      <c r="AC15" s="928"/>
      <c r="AD15" s="756"/>
      <c r="AE15" s="756"/>
      <c r="AF15" s="48">
        <f t="shared" si="6"/>
        <v>0</v>
      </c>
      <c r="AG15" s="747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944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928"/>
      <c r="AC16" s="928"/>
      <c r="AD16" s="756"/>
      <c r="AE16" s="756"/>
      <c r="AF16" s="48">
        <f t="shared" si="6"/>
        <v>0</v>
      </c>
      <c r="AG16" s="747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1364</v>
      </c>
      <c r="D17" s="938" t="s">
        <v>1366</v>
      </c>
      <c r="E17" s="938"/>
      <c r="F17" s="274"/>
      <c r="G17" s="70"/>
      <c r="H17" s="71"/>
      <c r="I17" s="72"/>
      <c r="J17" s="70">
        <v>18.666666666666668</v>
      </c>
      <c r="K17" s="70">
        <v>2608.5</v>
      </c>
      <c r="L17" s="73">
        <v>140.18146714826284</v>
      </c>
      <c r="M17" s="101">
        <f t="shared" ref="M17:O17" si="9">AVERAGE(M5:M16)</f>
        <v>18.666666666666668</v>
      </c>
      <c r="N17" s="70">
        <f t="shared" si="9"/>
        <v>2434.9924923622279</v>
      </c>
      <c r="O17" s="73">
        <f t="shared" si="9"/>
        <v>130.75817303202075</v>
      </c>
      <c r="P17" s="65">
        <f t="shared" ref="P17:P23" si="10">M17-J17</f>
        <v>0</v>
      </c>
      <c r="Q17" s="74">
        <f t="shared" ref="Q17:Q23" si="11">O17-L17</f>
        <v>-9.42329411624209</v>
      </c>
      <c r="R17" s="75">
        <f>O17/L17</f>
        <v>0.93277788920360238</v>
      </c>
      <c r="S17" s="944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0</v>
      </c>
      <c r="AE17" s="79">
        <f>SUM(AE5:AE16)</f>
        <v>0</v>
      </c>
      <c r="AF17" s="65">
        <f t="shared" si="6"/>
        <v>-173.50750763777205</v>
      </c>
      <c r="AG17" s="748">
        <f t="shared" si="7"/>
        <v>0.93348380002385589</v>
      </c>
      <c r="AH17" s="944"/>
    </row>
    <row r="18" spans="1:34" ht="19.2" customHeight="1">
      <c r="A18" s="926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314</v>
      </c>
      <c r="H18" s="84">
        <f t="shared" ref="H18:H29" si="12">F18*G18</f>
        <v>8635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1345.7142857142867</v>
      </c>
      <c r="O18" s="86">
        <f t="shared" ref="O18:O23" si="14">N18/M18</f>
        <v>112.14285714285722</v>
      </c>
      <c r="P18" s="54">
        <f t="shared" si="10"/>
        <v>0</v>
      </c>
      <c r="Q18" s="88">
        <f t="shared" si="11"/>
        <v>-54.523809523809433</v>
      </c>
      <c r="R18" s="750">
        <f t="shared" ref="R18:R23" si="15">O18/L18</f>
        <v>0.67285714285714338</v>
      </c>
      <c r="S18" s="927">
        <f>R30</f>
        <v>0.81931925278764239</v>
      </c>
      <c r="T18" s="89">
        <v>0.125</v>
      </c>
      <c r="U18" s="89">
        <v>0.13472222222222222</v>
      </c>
      <c r="V18" s="756">
        <v>5</v>
      </c>
      <c r="W18" s="90">
        <f>(U18-T18)*24*60</f>
        <v>13.999999999999989</v>
      </c>
      <c r="X18" s="86"/>
      <c r="Y18" s="86"/>
      <c r="Z18" s="54"/>
      <c r="AA18" s="54"/>
      <c r="AB18" s="928"/>
      <c r="AC18" s="928"/>
      <c r="AD18" s="756"/>
      <c r="AE18" s="756"/>
      <c r="AF18" s="91">
        <f t="shared" si="6"/>
        <v>-654.28571428571331</v>
      </c>
      <c r="AG18" s="92">
        <f t="shared" si="7"/>
        <v>0.67285714285714338</v>
      </c>
      <c r="AH18" s="969">
        <f>AG30</f>
        <v>0.83684999616288291</v>
      </c>
    </row>
    <row r="19" spans="1:34" ht="19.2" customHeight="1">
      <c r="A19" s="926"/>
      <c r="B19" s="754" t="s">
        <v>103</v>
      </c>
      <c r="C19" s="753"/>
      <c r="D19" s="82" t="s">
        <v>114</v>
      </c>
      <c r="E19" s="83"/>
      <c r="F19" s="273">
        <v>36.92</v>
      </c>
      <c r="G19" s="57">
        <v>2335</v>
      </c>
      <c r="H19" s="84">
        <f t="shared" si="12"/>
        <v>86208.2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1539.5604395604396</v>
      </c>
      <c r="O19" s="95">
        <f t="shared" si="14"/>
        <v>128.2967032967033</v>
      </c>
      <c r="P19" s="54">
        <f t="shared" si="10"/>
        <v>0</v>
      </c>
      <c r="Q19" s="88">
        <f t="shared" si="11"/>
        <v>-38.369963369963358</v>
      </c>
      <c r="R19" s="750">
        <f t="shared" si="15"/>
        <v>0.76978021978021982</v>
      </c>
      <c r="S19" s="927"/>
      <c r="T19" s="89">
        <v>0.1388888888888889</v>
      </c>
      <c r="U19" s="89">
        <v>0.20208333333333334</v>
      </c>
      <c r="V19" s="756">
        <v>6</v>
      </c>
      <c r="W19" s="90">
        <f>(U19-T19)*24*60</f>
        <v>91</v>
      </c>
      <c r="X19" s="96"/>
      <c r="Y19" s="96"/>
      <c r="Z19" s="54"/>
      <c r="AA19" s="54"/>
      <c r="AB19" s="928"/>
      <c r="AC19" s="928"/>
      <c r="AD19" s="756"/>
      <c r="AE19" s="756"/>
      <c r="AF19" s="48">
        <f t="shared" si="6"/>
        <v>-460.43956043956041</v>
      </c>
      <c r="AG19" s="747">
        <f t="shared" si="7"/>
        <v>0.76978021978021982</v>
      </c>
      <c r="AH19" s="970"/>
    </row>
    <row r="20" spans="1:34" ht="19.2" customHeight="1">
      <c r="A20" s="926"/>
      <c r="B20" s="754" t="s">
        <v>102</v>
      </c>
      <c r="C20" s="55"/>
      <c r="D20" s="42" t="s">
        <v>164</v>
      </c>
      <c r="E20" s="83"/>
      <c r="F20" s="273">
        <v>50.67</v>
      </c>
      <c r="G20" s="57">
        <v>2390.1999999999998</v>
      </c>
      <c r="H20" s="84">
        <f t="shared" si="12"/>
        <v>121111.43399999999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1392.3495145631073</v>
      </c>
      <c r="O20" s="95">
        <f t="shared" si="14"/>
        <v>73.281553398058279</v>
      </c>
      <c r="P20" s="54">
        <f t="shared" si="10"/>
        <v>0</v>
      </c>
      <c r="Q20" s="88">
        <f t="shared" si="11"/>
        <v>-5.6658150229943516</v>
      </c>
      <c r="R20" s="750">
        <f t="shared" si="15"/>
        <v>0.92823300970873823</v>
      </c>
      <c r="S20" s="927"/>
      <c r="T20" s="89">
        <v>0.21736111111111112</v>
      </c>
      <c r="U20" s="89">
        <v>0.28888888888888886</v>
      </c>
      <c r="V20" s="756">
        <v>22</v>
      </c>
      <c r="W20" s="90">
        <f t="shared" ref="W20:W29" si="16">(U20-T20)*24*60</f>
        <v>102.99999999999996</v>
      </c>
      <c r="X20" s="96">
        <v>0.20694444444444446</v>
      </c>
      <c r="Y20" s="96">
        <v>0.21666666666666667</v>
      </c>
      <c r="Z20" s="54"/>
      <c r="AA20" s="54"/>
      <c r="AB20" s="928"/>
      <c r="AC20" s="928"/>
      <c r="AD20" s="756"/>
      <c r="AE20" s="756"/>
      <c r="AF20" s="91">
        <f t="shared" si="6"/>
        <v>-107.65048543689272</v>
      </c>
      <c r="AG20" s="92">
        <f t="shared" si="7"/>
        <v>0.92823300970873823</v>
      </c>
      <c r="AH20" s="970"/>
    </row>
    <row r="21" spans="1:34" ht="19.2" customHeight="1">
      <c r="A21" s="926"/>
      <c r="B21" s="754" t="s">
        <v>102</v>
      </c>
      <c r="C21" s="97"/>
      <c r="D21" s="98" t="s">
        <v>174</v>
      </c>
      <c r="E21" s="43"/>
      <c r="F21" s="273">
        <v>49.91</v>
      </c>
      <c r="G21" s="44">
        <v>1581</v>
      </c>
      <c r="H21" s="84">
        <f t="shared" si="12"/>
        <v>78907.709999999992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1437.2727272727273</v>
      </c>
      <c r="O21" s="95">
        <f t="shared" si="14"/>
        <v>84.545454545454547</v>
      </c>
      <c r="P21" s="54">
        <f t="shared" si="10"/>
        <v>0</v>
      </c>
      <c r="Q21" s="88">
        <f t="shared" si="11"/>
        <v>-7.5133689839572213</v>
      </c>
      <c r="R21" s="750">
        <f t="shared" si="15"/>
        <v>0.91838512924774907</v>
      </c>
      <c r="S21" s="927"/>
      <c r="T21" s="89">
        <v>0.29374999999999996</v>
      </c>
      <c r="U21" s="89">
        <v>0.33958333333333329</v>
      </c>
      <c r="V21" s="756">
        <v>7</v>
      </c>
      <c r="W21" s="90">
        <f t="shared" si="16"/>
        <v>66</v>
      </c>
      <c r="X21" s="96"/>
      <c r="Y21" s="96"/>
      <c r="Z21" s="54"/>
      <c r="AA21" s="54"/>
      <c r="AB21" s="928"/>
      <c r="AC21" s="928"/>
      <c r="AD21" s="756"/>
      <c r="AE21" s="756"/>
      <c r="AF21" s="48">
        <f t="shared" si="6"/>
        <v>-127.72727272727275</v>
      </c>
      <c r="AG21" s="747">
        <f t="shared" si="7"/>
        <v>0.91838512924774907</v>
      </c>
      <c r="AH21" s="971"/>
    </row>
    <row r="22" spans="1:34" ht="19.2" customHeight="1">
      <c r="A22" s="926"/>
      <c r="B22" s="754" t="s">
        <v>102</v>
      </c>
      <c r="C22" s="97"/>
      <c r="D22" s="42" t="s">
        <v>187</v>
      </c>
      <c r="E22" s="43"/>
      <c r="F22" s="273">
        <v>53.27</v>
      </c>
      <c r="G22" s="44">
        <v>2197</v>
      </c>
      <c r="H22" s="84">
        <f t="shared" si="12"/>
        <v>117034.19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1318.1999999999996</v>
      </c>
      <c r="O22" s="95">
        <f t="shared" si="14"/>
        <v>77.541176470588212</v>
      </c>
      <c r="P22" s="54">
        <f t="shared" si="10"/>
        <v>0</v>
      </c>
      <c r="Q22" s="88">
        <f t="shared" si="11"/>
        <v>-14.517647058823556</v>
      </c>
      <c r="R22" s="750">
        <f t="shared" si="15"/>
        <v>0.84230031948881756</v>
      </c>
      <c r="S22" s="927"/>
      <c r="T22" s="89">
        <v>0.34513888888888883</v>
      </c>
      <c r="U22" s="89">
        <v>0.4145833333333333</v>
      </c>
      <c r="V22" s="756">
        <v>8</v>
      </c>
      <c r="W22" s="90">
        <f t="shared" si="16"/>
        <v>100.00000000000004</v>
      </c>
      <c r="X22" s="96"/>
      <c r="Y22" s="96"/>
      <c r="Z22" s="54"/>
      <c r="AA22" s="54"/>
      <c r="AB22" s="928"/>
      <c r="AC22" s="928"/>
      <c r="AD22" s="756"/>
      <c r="AE22" s="756"/>
      <c r="AF22" s="91">
        <f t="shared" si="6"/>
        <v>-246.80000000000041</v>
      </c>
      <c r="AG22" s="92">
        <f t="shared" si="7"/>
        <v>0.84230031948881767</v>
      </c>
      <c r="AH22" s="971"/>
    </row>
    <row r="23" spans="1:34" ht="19.2" customHeight="1">
      <c r="A23" s="926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1941</v>
      </c>
      <c r="H23" s="84">
        <f t="shared" si="12"/>
        <v>71292.929999999993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2197.3584905660391</v>
      </c>
      <c r="O23" s="95">
        <f t="shared" si="14"/>
        <v>122.07547169811329</v>
      </c>
      <c r="P23" s="54">
        <f t="shared" si="10"/>
        <v>0</v>
      </c>
      <c r="Q23" s="88">
        <f t="shared" si="11"/>
        <v>-11.257861635220053</v>
      </c>
      <c r="R23" s="750">
        <f t="shared" si="15"/>
        <v>0.91556603773584966</v>
      </c>
      <c r="S23" s="927"/>
      <c r="T23" s="89">
        <v>0.45486111111111105</v>
      </c>
      <c r="U23" s="89">
        <v>0.49166666666666659</v>
      </c>
      <c r="V23" s="756">
        <v>5</v>
      </c>
      <c r="W23" s="90">
        <f t="shared" si="16"/>
        <v>52.999999999999972</v>
      </c>
      <c r="X23" s="96"/>
      <c r="Y23" s="96"/>
      <c r="Z23" s="54"/>
      <c r="AA23" s="54"/>
      <c r="AB23" s="928"/>
      <c r="AC23" s="928"/>
      <c r="AD23" s="756"/>
      <c r="AE23" s="756"/>
      <c r="AF23" s="48">
        <f t="shared" si="6"/>
        <v>-202.64150943396089</v>
      </c>
      <c r="AG23" s="747">
        <f t="shared" si="7"/>
        <v>0.91556603773584966</v>
      </c>
      <c r="AH23" s="971"/>
    </row>
    <row r="24" spans="1:34" ht="19.2" customHeight="1">
      <c r="A24" s="926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927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928"/>
      <c r="AC24" s="928"/>
      <c r="AD24" s="756"/>
      <c r="AE24" s="756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927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928"/>
      <c r="AC25" s="928"/>
      <c r="AD25" s="756"/>
      <c r="AE25" s="756"/>
      <c r="AF25" s="48">
        <f t="shared" si="6"/>
        <v>0</v>
      </c>
      <c r="AG25" s="747" t="e">
        <f t="shared" si="7"/>
        <v>#DIV/0!</v>
      </c>
      <c r="AH25" s="971"/>
    </row>
    <row r="26" spans="1:34" ht="19.2" customHeight="1">
      <c r="A26" s="926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927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928"/>
      <c r="AC26" s="928"/>
      <c r="AD26" s="756"/>
      <c r="AE26" s="756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927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928"/>
      <c r="AC27" s="928"/>
      <c r="AD27" s="756"/>
      <c r="AE27" s="756"/>
      <c r="AF27" s="48">
        <f t="shared" si="6"/>
        <v>0</v>
      </c>
      <c r="AG27" s="747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927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928"/>
      <c r="AC28" s="928"/>
      <c r="AD28" s="756"/>
      <c r="AE28" s="756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927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928"/>
      <c r="AC29" s="928"/>
      <c r="AD29" s="756"/>
      <c r="AE29" s="756"/>
      <c r="AF29" s="48">
        <f t="shared" si="6"/>
        <v>0</v>
      </c>
      <c r="AG29" s="747"/>
      <c r="AH29" s="971"/>
    </row>
    <row r="30" spans="1:34" ht="19.2" customHeight="1">
      <c r="A30" s="926"/>
      <c r="B30" s="99">
        <v>0</v>
      </c>
      <c r="C30" s="100" t="s">
        <v>1368</v>
      </c>
      <c r="D30" s="973" t="s">
        <v>1366</v>
      </c>
      <c r="E30" s="97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1538.4092429460998</v>
      </c>
      <c r="O30" s="104">
        <f t="shared" si="17"/>
        <v>99.647202758629149</v>
      </c>
      <c r="P30" s="54">
        <f t="shared" ref="P30:P38" si="18">M30-J30</f>
        <v>0</v>
      </c>
      <c r="Q30" s="88">
        <f t="shared" ref="Q30:Q38" si="19">O30-L30</f>
        <v>-21.974744265794669</v>
      </c>
      <c r="R30" s="105">
        <f t="shared" ref="R30:R38" si="20">O30/L30</f>
        <v>0.81931925278764239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0</v>
      </c>
      <c r="AE30" s="107">
        <f>SUM(AE18:AE29)</f>
        <v>0</v>
      </c>
      <c r="AF30" s="108">
        <f t="shared" si="6"/>
        <v>-299.92409038723349</v>
      </c>
      <c r="AG30" s="109">
        <f t="shared" ref="AG30" si="21">N30/K30</f>
        <v>0.83684999616288291</v>
      </c>
      <c r="AH30" s="972"/>
    </row>
    <row r="31" spans="1:34" ht="19.2" customHeight="1">
      <c r="A31" s="963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1787</v>
      </c>
      <c r="H31" s="112">
        <f t="shared" ref="H31:H41" si="22">F31*G31</f>
        <v>47355.5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1510.1408450704228</v>
      </c>
      <c r="O31" s="115">
        <f t="shared" ref="O31:O38" si="24">N31/M31</f>
        <v>125.84507042253523</v>
      </c>
      <c r="P31" s="116">
        <f t="shared" si="18"/>
        <v>0</v>
      </c>
      <c r="Q31" s="117">
        <f t="shared" si="19"/>
        <v>-40.821596244131428</v>
      </c>
      <c r="R31" s="751">
        <f t="shared" si="20"/>
        <v>0.75507042253521139</v>
      </c>
      <c r="S31" s="964">
        <f>R43</f>
        <v>0.86450512458867301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-489.85915492957724</v>
      </c>
      <c r="AG31" s="120">
        <f t="shared" si="7"/>
        <v>0.75507042253521139</v>
      </c>
      <c r="AH31" s="942">
        <f>AG43</f>
        <v>0.8718101755487121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2703</v>
      </c>
      <c r="H32" s="84">
        <f t="shared" si="22"/>
        <v>92523.689999999988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2162.3999999999996</v>
      </c>
      <c r="O32" s="47">
        <f t="shared" si="24"/>
        <v>166.3384615384615</v>
      </c>
      <c r="P32" s="116">
        <f t="shared" si="18"/>
        <v>0</v>
      </c>
      <c r="Q32" s="49">
        <f t="shared" si="19"/>
        <v>-6.7384615384615643</v>
      </c>
      <c r="R32" s="747">
        <f t="shared" si="20"/>
        <v>0.96106666666666651</v>
      </c>
      <c r="S32" s="927"/>
      <c r="T32" s="89">
        <v>0.17916666666666667</v>
      </c>
      <c r="U32" s="89">
        <v>0.23125000000000001</v>
      </c>
      <c r="V32" s="142">
        <v>7</v>
      </c>
      <c r="W32" s="90">
        <f t="shared" si="25"/>
        <v>75.000000000000014</v>
      </c>
      <c r="X32" s="123"/>
      <c r="Y32" s="123"/>
      <c r="Z32" s="124"/>
      <c r="AA32" s="124"/>
      <c r="AB32" s="928"/>
      <c r="AC32" s="928"/>
      <c r="AD32" s="756"/>
      <c r="AE32" s="756"/>
      <c r="AF32" s="48">
        <f t="shared" si="6"/>
        <v>-87.600000000000364</v>
      </c>
      <c r="AG32" s="747">
        <f t="shared" si="7"/>
        <v>0.96106666666666651</v>
      </c>
      <c r="AH32" s="943"/>
    </row>
    <row r="33" spans="1:34" ht="19.2" customHeight="1">
      <c r="A33" s="956"/>
      <c r="B33" s="121" t="s">
        <v>104</v>
      </c>
      <c r="C33" s="756"/>
      <c r="D33" s="42" t="s">
        <v>89</v>
      </c>
      <c r="E33" s="83"/>
      <c r="F33" s="273">
        <v>35.83</v>
      </c>
      <c r="G33" s="134">
        <v>2531.1</v>
      </c>
      <c r="H33" s="84">
        <f t="shared" si="22"/>
        <v>90689.312999999995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2138.9577464788727</v>
      </c>
      <c r="O33" s="47">
        <f t="shared" si="24"/>
        <v>194.45070422535207</v>
      </c>
      <c r="P33" s="116">
        <f t="shared" si="18"/>
        <v>0</v>
      </c>
      <c r="Q33" s="49">
        <f t="shared" si="19"/>
        <v>-10.094750320102463</v>
      </c>
      <c r="R33" s="747">
        <f t="shared" si="20"/>
        <v>0.95064788732394356</v>
      </c>
      <c r="S33" s="927"/>
      <c r="T33" s="89">
        <v>0.23680555555555557</v>
      </c>
      <c r="U33" s="89">
        <v>0.28611111111111115</v>
      </c>
      <c r="V33" s="142">
        <v>8</v>
      </c>
      <c r="W33" s="90">
        <f t="shared" si="25"/>
        <v>71.000000000000028</v>
      </c>
      <c r="X33" s="123"/>
      <c r="Y33" s="123"/>
      <c r="Z33" s="124"/>
      <c r="AA33" s="124"/>
      <c r="AB33" s="928"/>
      <c r="AC33" s="928"/>
      <c r="AD33" s="756"/>
      <c r="AE33" s="756"/>
      <c r="AF33" s="48">
        <f t="shared" si="6"/>
        <v>-111.04225352112735</v>
      </c>
      <c r="AG33" s="125">
        <f t="shared" si="7"/>
        <v>0.95064788732394345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254</v>
      </c>
      <c r="H34" s="84">
        <f t="shared" si="22"/>
        <v>6416.04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1693.3333333333392</v>
      </c>
      <c r="O34" s="47">
        <f t="shared" si="24"/>
        <v>241.90476190476275</v>
      </c>
      <c r="P34" s="116">
        <f t="shared" si="18"/>
        <v>0</v>
      </c>
      <c r="Q34" s="49">
        <f t="shared" si="19"/>
        <v>-72.380952380951527</v>
      </c>
      <c r="R34" s="747">
        <f t="shared" si="20"/>
        <v>0.76969696969697243</v>
      </c>
      <c r="S34" s="927"/>
      <c r="T34" s="89">
        <v>0.30138888888888893</v>
      </c>
      <c r="U34" s="89">
        <v>0.30763888888888891</v>
      </c>
      <c r="V34" s="137">
        <v>22</v>
      </c>
      <c r="W34" s="90">
        <f t="shared" si="25"/>
        <v>8.999999999999968</v>
      </c>
      <c r="X34" s="123">
        <v>0.2902777777777778</v>
      </c>
      <c r="Y34" s="123">
        <v>0.3</v>
      </c>
      <c r="Z34" s="124"/>
      <c r="AA34" s="124"/>
      <c r="AB34" s="928"/>
      <c r="AC34" s="928"/>
      <c r="AD34" s="756"/>
      <c r="AE34" s="756"/>
      <c r="AF34" s="48">
        <f t="shared" si="6"/>
        <v>-506.66666666666083</v>
      </c>
      <c r="AG34" s="125">
        <f t="shared" si="7"/>
        <v>0.76969696969697232</v>
      </c>
      <c r="AH34" s="943"/>
    </row>
    <row r="35" spans="1:34" ht="19.2" customHeight="1">
      <c r="A35" s="956"/>
      <c r="B35" s="121" t="s">
        <v>102</v>
      </c>
      <c r="C35" s="41"/>
      <c r="D35" s="150" t="s">
        <v>168</v>
      </c>
      <c r="E35" s="43"/>
      <c r="F35" s="273">
        <v>44.3</v>
      </c>
      <c r="G35" s="137">
        <v>1572</v>
      </c>
      <c r="H35" s="84">
        <f t="shared" si="22"/>
        <v>69639.599999999991</v>
      </c>
      <c r="I35" s="74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1387.0588235294117</v>
      </c>
      <c r="O35" s="47">
        <f t="shared" si="24"/>
        <v>77.058823529411768</v>
      </c>
      <c r="P35" s="116">
        <f t="shared" si="18"/>
        <v>0</v>
      </c>
      <c r="Q35" s="49">
        <f t="shared" si="19"/>
        <v>-9.8856209150326748</v>
      </c>
      <c r="R35" s="747">
        <f t="shared" si="20"/>
        <v>0.88629956775042296</v>
      </c>
      <c r="S35" s="927"/>
      <c r="T35" s="89">
        <v>0.3125</v>
      </c>
      <c r="U35" s="89">
        <v>0.35972222222222222</v>
      </c>
      <c r="V35" s="134">
        <v>7</v>
      </c>
      <c r="W35" s="90">
        <f t="shared" si="25"/>
        <v>68</v>
      </c>
      <c r="X35" s="123"/>
      <c r="Y35" s="123"/>
      <c r="Z35" s="124"/>
      <c r="AA35" s="124"/>
      <c r="AB35" s="928"/>
      <c r="AC35" s="928"/>
      <c r="AD35" s="756"/>
      <c r="AE35" s="756"/>
      <c r="AF35" s="116">
        <f t="shared" si="6"/>
        <v>-177.94117647058829</v>
      </c>
      <c r="AG35" s="120">
        <f t="shared" si="7"/>
        <v>0.88629956775042285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2880</v>
      </c>
      <c r="H36" s="84">
        <f t="shared" si="22"/>
        <v>143740.79999999999</v>
      </c>
      <c r="I36" s="75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1416.3934426229512</v>
      </c>
      <c r="O36" s="47">
        <f t="shared" si="24"/>
        <v>83.317261330761838</v>
      </c>
      <c r="P36" s="116">
        <f t="shared" si="18"/>
        <v>0</v>
      </c>
      <c r="Q36" s="49">
        <f t="shared" si="19"/>
        <v>-8.7415621986499303</v>
      </c>
      <c r="R36" s="747">
        <f t="shared" si="20"/>
        <v>0.90504373330540011</v>
      </c>
      <c r="S36" s="927"/>
      <c r="T36" s="89">
        <v>0.36458333333333331</v>
      </c>
      <c r="U36" s="89">
        <v>0.44930555555555551</v>
      </c>
      <c r="V36" s="134">
        <v>7</v>
      </c>
      <c r="W36" s="90">
        <f t="shared" si="25"/>
        <v>121.99999999999997</v>
      </c>
      <c r="X36" s="123"/>
      <c r="Y36" s="123"/>
      <c r="Z36" s="124"/>
      <c r="AA36" s="124"/>
      <c r="AB36" s="928"/>
      <c r="AC36" s="928"/>
      <c r="AD36" s="756"/>
      <c r="AE36" s="756"/>
      <c r="AF36" s="48">
        <f t="shared" si="6"/>
        <v>-148.60655737704883</v>
      </c>
      <c r="AG36" s="747">
        <f t="shared" si="7"/>
        <v>0.90504373330540011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645</v>
      </c>
      <c r="H37" s="84">
        <f t="shared" si="22"/>
        <v>30269.85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2036.842105263165</v>
      </c>
      <c r="O37" s="47">
        <f t="shared" si="24"/>
        <v>113.15789473684249</v>
      </c>
      <c r="P37" s="116">
        <f t="shared" si="18"/>
        <v>-1</v>
      </c>
      <c r="Q37" s="49">
        <f t="shared" si="19"/>
        <v>-13.157894736841712</v>
      </c>
      <c r="R37" s="747">
        <f t="shared" si="20"/>
        <v>0.89583333333333648</v>
      </c>
      <c r="S37" s="927"/>
      <c r="T37" s="89">
        <v>0.48958333333333326</v>
      </c>
      <c r="U37" s="89">
        <v>0.50277777777777766</v>
      </c>
      <c r="V37" s="134">
        <v>5</v>
      </c>
      <c r="W37" s="90">
        <f t="shared" si="25"/>
        <v>18.999999999999932</v>
      </c>
      <c r="X37" s="123"/>
      <c r="Y37" s="123"/>
      <c r="Z37" s="124"/>
      <c r="AA37" s="124"/>
      <c r="AB37" s="928"/>
      <c r="AC37" s="928"/>
      <c r="AD37" s="756"/>
      <c r="AE37" s="756"/>
      <c r="AF37" s="48">
        <f t="shared" si="6"/>
        <v>-363.15789473683503</v>
      </c>
      <c r="AG37" s="125">
        <f t="shared" si="7"/>
        <v>0.84868421052631871</v>
      </c>
      <c r="AH37" s="944"/>
    </row>
    <row r="38" spans="1:34" ht="19.2" customHeight="1">
      <c r="A38" s="956"/>
      <c r="B38" s="121" t="s">
        <v>100</v>
      </c>
      <c r="C38" s="128"/>
      <c r="D38" s="42" t="s">
        <v>170</v>
      </c>
      <c r="E38" s="83"/>
      <c r="F38" s="273">
        <v>43.96</v>
      </c>
      <c r="G38" s="57">
        <v>933</v>
      </c>
      <c r="H38" s="84">
        <f t="shared" si="22"/>
        <v>41014.68</v>
      </c>
      <c r="I38" s="756"/>
      <c r="J38" s="113">
        <v>19</v>
      </c>
      <c r="K38" s="94">
        <v>2400</v>
      </c>
      <c r="L38" s="95">
        <v>126.31578947368421</v>
      </c>
      <c r="M38" s="746">
        <v>19</v>
      </c>
      <c r="N38" s="44">
        <f t="shared" si="23"/>
        <v>2153.0769230769179</v>
      </c>
      <c r="O38" s="47">
        <f t="shared" si="24"/>
        <v>113.31983805667988</v>
      </c>
      <c r="P38" s="116">
        <f t="shared" si="18"/>
        <v>0</v>
      </c>
      <c r="Q38" s="49">
        <f t="shared" si="19"/>
        <v>-12.995951417004321</v>
      </c>
      <c r="R38" s="747">
        <f t="shared" si="20"/>
        <v>0.89711538461538243</v>
      </c>
      <c r="S38" s="927"/>
      <c r="T38" s="151">
        <v>0.50763888888888875</v>
      </c>
      <c r="U38" s="151">
        <v>0.52569444444444435</v>
      </c>
      <c r="V38" s="756">
        <v>7</v>
      </c>
      <c r="W38" s="90">
        <f t="shared" si="25"/>
        <v>26.000000000000068</v>
      </c>
      <c r="X38" s="123"/>
      <c r="Y38" s="123"/>
      <c r="Z38" s="124"/>
      <c r="AA38" s="124"/>
      <c r="AB38" s="928"/>
      <c r="AC38" s="928"/>
      <c r="AD38" s="756"/>
      <c r="AE38" s="756"/>
      <c r="AF38" s="48">
        <f t="shared" si="6"/>
        <v>-246.92307692308214</v>
      </c>
      <c r="AG38" s="125">
        <f t="shared" si="7"/>
        <v>0.89711538461538243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927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928"/>
      <c r="AC39" s="928"/>
      <c r="AD39" s="756"/>
      <c r="AE39" s="756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927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928"/>
      <c r="AC40" s="928"/>
      <c r="AD40" s="756"/>
      <c r="AE40" s="756"/>
      <c r="AF40" s="48">
        <f t="shared" si="6"/>
        <v>0</v>
      </c>
      <c r="AG40" s="747" t="e">
        <f t="shared" si="7"/>
        <v>#DIV/0!</v>
      </c>
      <c r="AH40" s="944"/>
    </row>
    <row r="41" spans="1:34" ht="19.2" customHeight="1">
      <c r="A41" s="956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927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928"/>
      <c r="AC41" s="928"/>
      <c r="AD41" s="756"/>
      <c r="AE41" s="756"/>
      <c r="AF41" s="48"/>
      <c r="AG41" s="129"/>
      <c r="AH41" s="944"/>
    </row>
    <row r="42" spans="1:34" ht="19.2" customHeight="1">
      <c r="A42" s="956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927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928"/>
      <c r="AC42" s="928"/>
      <c r="AD42" s="756"/>
      <c r="AE42" s="756"/>
      <c r="AF42" s="48"/>
      <c r="AG42" s="129"/>
      <c r="AH42" s="944"/>
    </row>
    <row r="43" spans="1:34" ht="19.2" customHeight="1">
      <c r="A43" s="956"/>
      <c r="B43" s="121">
        <v>0</v>
      </c>
      <c r="C43" s="100" t="s">
        <v>1370</v>
      </c>
      <c r="D43" s="924" t="s">
        <v>1371</v>
      </c>
      <c r="E43" s="924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161.2762006869979</v>
      </c>
      <c r="M43" s="101">
        <f t="shared" ref="M43:O43" si="26">AVERAGE(M31:M42)</f>
        <v>14.375</v>
      </c>
      <c r="N43" s="101">
        <f t="shared" si="26"/>
        <v>1812.2754024218852</v>
      </c>
      <c r="O43" s="104">
        <f t="shared" si="26"/>
        <v>139.42410196810096</v>
      </c>
      <c r="P43" s="54">
        <f>M43-J43</f>
        <v>-0.125</v>
      </c>
      <c r="Q43" s="88">
        <f>N43-K43</f>
        <v>-266.47459757811475</v>
      </c>
      <c r="R43" s="105">
        <f t="shared" ref="R43:R50" si="27">O43/L43</f>
        <v>0.86450512458867301</v>
      </c>
      <c r="S43" s="927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0</v>
      </c>
      <c r="AF43" s="48">
        <f t="shared" ref="AF43:AF54" si="28">N43-K43</f>
        <v>-266.47459757811475</v>
      </c>
      <c r="AG43" s="748">
        <f t="shared" si="7"/>
        <v>0.8718101755487121</v>
      </c>
      <c r="AH43" s="944"/>
    </row>
    <row r="44" spans="1:34" s="145" customFormat="1" ht="19.2" customHeight="1">
      <c r="A44" s="966" t="s">
        <v>1372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1323</v>
      </c>
      <c r="H44" s="45">
        <f>F44*G44</f>
        <v>32717.79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2088.9473684210534</v>
      </c>
      <c r="O44" s="138">
        <f t="shared" ref="O44:O50" si="30">N44/M44</f>
        <v>417.78947368421069</v>
      </c>
      <c r="P44" s="51">
        <f t="shared" ref="P44:P50" si="31">M44-J44</f>
        <v>1</v>
      </c>
      <c r="Q44" s="139">
        <f t="shared" ref="Q44:Q50" si="32">O44-L44</f>
        <v>-82.210526315789309</v>
      </c>
      <c r="R44" s="140">
        <f t="shared" si="27"/>
        <v>0.83557894736842142</v>
      </c>
      <c r="S44" s="943">
        <f>R56</f>
        <v>0.89188010455534317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928"/>
      <c r="AC44" s="928"/>
      <c r="AD44" s="756"/>
      <c r="AE44" s="756"/>
      <c r="AF44" s="144">
        <f t="shared" si="28"/>
        <v>88.947368421053397</v>
      </c>
      <c r="AG44" s="752">
        <f t="shared" si="7"/>
        <v>1.0444736842105267</v>
      </c>
      <c r="AH44" s="960">
        <f>AG56</f>
        <v>0.97547978403785751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1303</v>
      </c>
      <c r="H45" s="45">
        <f>F45*G45</f>
        <v>32223.190000000002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2112.9729729729738</v>
      </c>
      <c r="O45" s="138">
        <f t="shared" si="30"/>
        <v>422.59459459459475</v>
      </c>
      <c r="P45" s="51">
        <f t="shared" si="31"/>
        <v>1</v>
      </c>
      <c r="Q45" s="139">
        <f t="shared" si="32"/>
        <v>-77.405405405405247</v>
      </c>
      <c r="R45" s="140">
        <f t="shared" si="27"/>
        <v>0.8451891891891895</v>
      </c>
      <c r="S45" s="943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928"/>
      <c r="AC45" s="928"/>
      <c r="AD45" s="756"/>
      <c r="AE45" s="756"/>
      <c r="AF45" s="144">
        <f t="shared" si="28"/>
        <v>112.97297297297382</v>
      </c>
      <c r="AG45" s="752">
        <f t="shared" si="7"/>
        <v>1.0564864864864869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1424</v>
      </c>
      <c r="H46" s="45">
        <f t="shared" ref="H46:H55" si="34">F46*G46</f>
        <v>44756.32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1424.0000000000002</v>
      </c>
      <c r="O46" s="138">
        <f t="shared" si="30"/>
        <v>203.42857142857147</v>
      </c>
      <c r="P46" s="51">
        <f t="shared" si="31"/>
        <v>0</v>
      </c>
      <c r="Q46" s="139">
        <f t="shared" si="32"/>
        <v>-10.857142857142804</v>
      </c>
      <c r="R46" s="140">
        <f t="shared" si="27"/>
        <v>0.94933333333333358</v>
      </c>
      <c r="S46" s="943"/>
      <c r="T46" s="89">
        <v>0.18541666666666665</v>
      </c>
      <c r="U46" s="89">
        <v>0.2270833333333333</v>
      </c>
      <c r="V46" s="142">
        <v>7</v>
      </c>
      <c r="W46" s="143">
        <f t="shared" si="33"/>
        <v>59.999999999999986</v>
      </c>
      <c r="X46" s="123"/>
      <c r="Y46" s="123"/>
      <c r="Z46" s="124"/>
      <c r="AA46" s="124"/>
      <c r="AB46" s="928"/>
      <c r="AC46" s="928"/>
      <c r="AD46" s="756"/>
      <c r="AE46" s="756"/>
      <c r="AF46" s="144">
        <f t="shared" si="28"/>
        <v>-75.999999999999773</v>
      </c>
      <c r="AG46" s="752">
        <f t="shared" si="7"/>
        <v>0.94933333333333347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68</v>
      </c>
      <c r="E47" s="148"/>
      <c r="F47" s="280">
        <v>28</v>
      </c>
      <c r="G47" s="137">
        <v>2769</v>
      </c>
      <c r="H47" s="45">
        <f t="shared" si="34"/>
        <v>77532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1457.3684210526312</v>
      </c>
      <c r="O47" s="138">
        <f t="shared" si="30"/>
        <v>208.19548872180445</v>
      </c>
      <c r="P47" s="51">
        <f t="shared" si="31"/>
        <v>0</v>
      </c>
      <c r="Q47" s="139">
        <f t="shared" si="32"/>
        <v>-6.0902255639098257</v>
      </c>
      <c r="R47" s="140">
        <f t="shared" si="27"/>
        <v>0.97157894736842076</v>
      </c>
      <c r="S47" s="943"/>
      <c r="T47" s="89">
        <v>0.23402777777777775</v>
      </c>
      <c r="U47" s="89">
        <v>0.31319444444444444</v>
      </c>
      <c r="V47" s="137">
        <v>10</v>
      </c>
      <c r="W47" s="143">
        <f t="shared" si="33"/>
        <v>114.00000000000003</v>
      </c>
      <c r="X47" s="123"/>
      <c r="Y47" s="123"/>
      <c r="Z47" s="124"/>
      <c r="AA47" s="124"/>
      <c r="AB47" s="928"/>
      <c r="AC47" s="928"/>
      <c r="AD47" s="756"/>
      <c r="AE47" s="756"/>
      <c r="AF47" s="144">
        <f t="shared" si="28"/>
        <v>-42.63157894736878</v>
      </c>
      <c r="AG47" s="752">
        <f t="shared" si="7"/>
        <v>0.97157894736842076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1294</v>
      </c>
      <c r="H48" s="45">
        <f t="shared" si="34"/>
        <v>15346.84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1411.6363636363626</v>
      </c>
      <c r="O48" s="138">
        <f t="shared" si="30"/>
        <v>235.27272727272711</v>
      </c>
      <c r="P48" s="51">
        <f t="shared" si="31"/>
        <v>0</v>
      </c>
      <c r="Q48" s="139">
        <f t="shared" si="32"/>
        <v>-37.393939393939576</v>
      </c>
      <c r="R48" s="140">
        <f t="shared" si="27"/>
        <v>0.86285841298066168</v>
      </c>
      <c r="S48" s="943"/>
      <c r="T48" s="89">
        <v>0.33055555555555555</v>
      </c>
      <c r="U48" s="89">
        <v>0.36875000000000002</v>
      </c>
      <c r="V48" s="134">
        <v>25</v>
      </c>
      <c r="W48" s="143">
        <f t="shared" si="33"/>
        <v>55.000000000000043</v>
      </c>
      <c r="X48" s="123">
        <v>0.31805555555555554</v>
      </c>
      <c r="Y48" s="123">
        <v>0.3298611111111111</v>
      </c>
      <c r="Z48" s="124"/>
      <c r="AA48" s="124"/>
      <c r="AB48" s="928"/>
      <c r="AC48" s="928"/>
      <c r="AD48" s="756">
        <v>1</v>
      </c>
      <c r="AE48" s="756"/>
      <c r="AF48" s="144">
        <f t="shared" si="28"/>
        <v>-224.3636363636374</v>
      </c>
      <c r="AG48" s="752">
        <f t="shared" si="7"/>
        <v>0.86285841298066179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3294.5</v>
      </c>
      <c r="H49" s="45">
        <f t="shared" si="34"/>
        <v>33241.504999999997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1432.391304347826</v>
      </c>
      <c r="O49" s="138">
        <f t="shared" si="30"/>
        <v>238.731884057971</v>
      </c>
      <c r="P49" s="51">
        <f t="shared" si="31"/>
        <v>0</v>
      </c>
      <c r="Q49" s="139">
        <f t="shared" si="32"/>
        <v>-11.268115942028999</v>
      </c>
      <c r="R49" s="140">
        <f t="shared" si="27"/>
        <v>0.95492753623188398</v>
      </c>
      <c r="S49" s="943"/>
      <c r="T49" s="89">
        <v>0.3930555555555556</v>
      </c>
      <c r="U49" s="89">
        <v>0.48888888888888893</v>
      </c>
      <c r="V49" s="134">
        <v>35</v>
      </c>
      <c r="W49" s="143">
        <f t="shared" si="33"/>
        <v>138</v>
      </c>
      <c r="X49" s="152">
        <v>0.37361111111111112</v>
      </c>
      <c r="Y49" s="152">
        <v>0.3923611111111111</v>
      </c>
      <c r="Z49" s="153"/>
      <c r="AA49" s="124"/>
      <c r="AB49" s="928"/>
      <c r="AC49" s="928"/>
      <c r="AD49" s="756"/>
      <c r="AE49" s="756"/>
      <c r="AF49" s="144">
        <f t="shared" si="28"/>
        <v>-67.608695652173992</v>
      </c>
      <c r="AG49" s="752">
        <f t="shared" si="7"/>
        <v>0.95492753623188398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2396</v>
      </c>
      <c r="H50" s="45">
        <f t="shared" si="34"/>
        <v>24175.64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1423.3663366336641</v>
      </c>
      <c r="O50" s="138">
        <f t="shared" si="30"/>
        <v>237.22772277227736</v>
      </c>
      <c r="P50" s="51">
        <f t="shared" si="31"/>
        <v>0</v>
      </c>
      <c r="Q50" s="139">
        <f t="shared" si="32"/>
        <v>-12.77227722772264</v>
      </c>
      <c r="R50" s="140">
        <f t="shared" si="27"/>
        <v>0.94891089108910942</v>
      </c>
      <c r="S50" s="943"/>
      <c r="T50" s="89">
        <v>0.51319444444444451</v>
      </c>
      <c r="U50" s="89">
        <v>0.58333333333333337</v>
      </c>
      <c r="V50" s="134">
        <v>35</v>
      </c>
      <c r="W50" s="143">
        <f t="shared" si="33"/>
        <v>100.99999999999996</v>
      </c>
      <c r="X50" s="152">
        <v>0.49305555555555558</v>
      </c>
      <c r="Y50" s="152">
        <v>0.51250000000000007</v>
      </c>
      <c r="Z50" s="153"/>
      <c r="AA50" s="153"/>
      <c r="AB50" s="928"/>
      <c r="AC50" s="928"/>
      <c r="AD50" s="756"/>
      <c r="AE50" s="756"/>
      <c r="AF50" s="144">
        <f t="shared" si="28"/>
        <v>-76.633663366335895</v>
      </c>
      <c r="AG50" s="752">
        <f t="shared" si="7"/>
        <v>0.94891089108910942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756"/>
      <c r="AE51" s="756"/>
      <c r="AF51" s="144">
        <f t="shared" si="28"/>
        <v>0</v>
      </c>
      <c r="AG51" s="752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756"/>
      <c r="AE52" s="756"/>
      <c r="AF52" s="144">
        <f t="shared" si="28"/>
        <v>0</v>
      </c>
      <c r="AG52" s="752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756"/>
      <c r="AE53" s="756"/>
      <c r="AF53" s="144">
        <f t="shared" si="28"/>
        <v>0</v>
      </c>
      <c r="AG53" s="752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756"/>
      <c r="AE54" s="756"/>
      <c r="AF54" s="144">
        <f t="shared" si="28"/>
        <v>0</v>
      </c>
      <c r="AG54" s="752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756"/>
      <c r="AE55" s="756"/>
      <c r="AF55" s="144"/>
      <c r="AG55" s="752"/>
      <c r="AH55" s="960"/>
    </row>
    <row r="56" spans="1:34" ht="19.2" customHeight="1">
      <c r="A56" s="968"/>
      <c r="B56" s="157">
        <v>0</v>
      </c>
      <c r="C56" s="265" t="s">
        <v>1373</v>
      </c>
      <c r="D56" s="965" t="s">
        <v>1366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1621.5261095806443</v>
      </c>
      <c r="O56" s="104">
        <f t="shared" si="35"/>
        <v>280.46292321887955</v>
      </c>
      <c r="P56" s="158">
        <f>M56-J56</f>
        <v>0.28571428571428559</v>
      </c>
      <c r="Q56" s="117">
        <f>N56-K56</f>
        <v>-40.759604705069933</v>
      </c>
      <c r="R56" s="159">
        <f t="shared" ref="R56:R61" si="36">O56/L56</f>
        <v>0.89188010455534317</v>
      </c>
      <c r="S56" s="943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1</v>
      </c>
      <c r="AE56" s="107">
        <f>SUM(AE44:AE55)</f>
        <v>0</v>
      </c>
      <c r="AF56" s="162">
        <f>N56-K56</f>
        <v>-40.759604705069933</v>
      </c>
      <c r="AG56" s="750">
        <f>N56/K56</f>
        <v>0.97547978403785751</v>
      </c>
      <c r="AH56" s="960"/>
    </row>
    <row r="57" spans="1:34" ht="19.2" customHeight="1">
      <c r="A57" s="955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956</v>
      </c>
      <c r="H57" s="84">
        <f t="shared" ref="H57:H66" si="37">F57*G57</f>
        <v>27016.560000000001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1433.9999999999995</v>
      </c>
      <c r="O57" s="86">
        <f t="shared" ref="O57:O61" si="39">N57/M57</f>
        <v>204.8571428571428</v>
      </c>
      <c r="P57" s="165">
        <f t="shared" ref="P57:P61" si="40">M57-J57</f>
        <v>0</v>
      </c>
      <c r="Q57" s="49">
        <f t="shared" ref="Q57:Q61" si="41">O57-L57</f>
        <v>-9.4285714285714732</v>
      </c>
      <c r="R57" s="747">
        <f t="shared" si="36"/>
        <v>0.95599999999999974</v>
      </c>
      <c r="S57" s="943">
        <f>R69</f>
        <v>0.94881422692129547</v>
      </c>
      <c r="T57" s="50">
        <v>0.125</v>
      </c>
      <c r="U57" s="50">
        <v>0.15277777777777779</v>
      </c>
      <c r="V57" s="743">
        <v>5</v>
      </c>
      <c r="W57" s="740">
        <f>(U57-T57)*24*60</f>
        <v>40.000000000000014</v>
      </c>
      <c r="X57" s="53"/>
      <c r="Y57" s="53"/>
      <c r="Z57" s="54"/>
      <c r="AA57" s="54"/>
      <c r="AB57" s="928"/>
      <c r="AC57" s="928"/>
      <c r="AD57" s="756"/>
      <c r="AE57" s="756"/>
      <c r="AF57" s="48">
        <f t="shared" si="6"/>
        <v>-66.000000000000455</v>
      </c>
      <c r="AG57" s="751">
        <f t="shared" si="7"/>
        <v>0.95599999999999974</v>
      </c>
      <c r="AH57" s="942">
        <f>AG69</f>
        <v>0.94907299002802392</v>
      </c>
    </row>
    <row r="58" spans="1:34" ht="19.2" customHeight="1">
      <c r="A58" s="956"/>
      <c r="B58" s="121" t="s">
        <v>103</v>
      </c>
      <c r="C58" s="756"/>
      <c r="D58" s="42" t="s">
        <v>171</v>
      </c>
      <c r="E58" s="43"/>
      <c r="F58" s="273">
        <v>28.47</v>
      </c>
      <c r="G58" s="44">
        <v>661</v>
      </c>
      <c r="H58" s="45">
        <f t="shared" si="37"/>
        <v>18818.669999999998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1416.4285714285704</v>
      </c>
      <c r="O58" s="47">
        <f t="shared" si="39"/>
        <v>202.34693877551007</v>
      </c>
      <c r="P58" s="165">
        <f t="shared" si="40"/>
        <v>0</v>
      </c>
      <c r="Q58" s="49">
        <f t="shared" si="41"/>
        <v>-11.938775510204209</v>
      </c>
      <c r="R58" s="747">
        <f t="shared" si="36"/>
        <v>0.94428571428571373</v>
      </c>
      <c r="S58" s="943"/>
      <c r="T58" s="50">
        <v>0.15763888888888891</v>
      </c>
      <c r="U58" s="50">
        <v>0.17708333333333337</v>
      </c>
      <c r="V58" s="743">
        <v>7</v>
      </c>
      <c r="W58" s="740">
        <f>(U58-T58)*24*60</f>
        <v>28.000000000000021</v>
      </c>
      <c r="X58" s="53"/>
      <c r="Y58" s="53"/>
      <c r="Z58" s="54"/>
      <c r="AA58" s="54"/>
      <c r="AB58" s="961"/>
      <c r="AC58" s="962"/>
      <c r="AD58" s="756"/>
      <c r="AE58" s="756"/>
      <c r="AF58" s="48">
        <f t="shared" si="6"/>
        <v>-83.571428571429578</v>
      </c>
      <c r="AG58" s="747">
        <f t="shared" si="7"/>
        <v>0.94428571428571362</v>
      </c>
      <c r="AH58" s="943"/>
    </row>
    <row r="59" spans="1:34" ht="19.2" customHeight="1">
      <c r="A59" s="956"/>
      <c r="B59" s="121" t="s">
        <v>103</v>
      </c>
      <c r="C59" s="756"/>
      <c r="D59" s="42" t="s">
        <v>67</v>
      </c>
      <c r="E59" s="43"/>
      <c r="F59" s="273">
        <v>27.88</v>
      </c>
      <c r="G59" s="44">
        <v>2794</v>
      </c>
      <c r="H59" s="45">
        <f t="shared" si="37"/>
        <v>77896.72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1432.8205128205125</v>
      </c>
      <c r="O59" s="47">
        <f t="shared" si="39"/>
        <v>204.68864468864464</v>
      </c>
      <c r="P59" s="165">
        <f t="shared" si="40"/>
        <v>0</v>
      </c>
      <c r="Q59" s="49">
        <f t="shared" si="41"/>
        <v>-9.597069597069634</v>
      </c>
      <c r="R59" s="747">
        <f t="shared" si="36"/>
        <v>0.95521367521367506</v>
      </c>
      <c r="S59" s="943"/>
      <c r="T59" s="50">
        <v>0.18194444444444449</v>
      </c>
      <c r="U59" s="50">
        <v>0.26319444444444451</v>
      </c>
      <c r="V59" s="142">
        <v>7</v>
      </c>
      <c r="W59" s="740">
        <f t="shared" ref="W59:W69" si="42">(U59-T59)*24*60</f>
        <v>117.00000000000003</v>
      </c>
      <c r="X59" s="53"/>
      <c r="Y59" s="53"/>
      <c r="Z59" s="54"/>
      <c r="AA59" s="54"/>
      <c r="AB59" s="928"/>
      <c r="AC59" s="928"/>
      <c r="AD59" s="756"/>
      <c r="AE59" s="756"/>
      <c r="AF59" s="48">
        <f t="shared" si="6"/>
        <v>-67.179487179487523</v>
      </c>
      <c r="AG59" s="747">
        <f t="shared" si="7"/>
        <v>0.95521367521367495</v>
      </c>
      <c r="AH59" s="943"/>
    </row>
    <row r="60" spans="1:34" ht="19.2" customHeight="1">
      <c r="A60" s="956"/>
      <c r="B60" s="121" t="s">
        <v>105</v>
      </c>
      <c r="C60" s="756"/>
      <c r="D60" s="42" t="s">
        <v>64</v>
      </c>
      <c r="E60" s="43"/>
      <c r="F60" s="273">
        <v>10.09</v>
      </c>
      <c r="G60" s="44">
        <v>4941.75</v>
      </c>
      <c r="H60" s="45">
        <f t="shared" si="37"/>
        <v>49862.2575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1418.6842105263154</v>
      </c>
      <c r="O60" s="47">
        <f t="shared" si="39"/>
        <v>236.44736842105257</v>
      </c>
      <c r="P60" s="165">
        <f t="shared" si="40"/>
        <v>0</v>
      </c>
      <c r="Q60" s="49">
        <f t="shared" si="41"/>
        <v>-13.552631578947427</v>
      </c>
      <c r="R60" s="747">
        <f t="shared" si="36"/>
        <v>0.94578947368421029</v>
      </c>
      <c r="S60" s="943"/>
      <c r="T60" s="50">
        <v>0.28750000000000009</v>
      </c>
      <c r="U60" s="50">
        <v>0.43263888888888902</v>
      </c>
      <c r="V60" s="142">
        <v>35</v>
      </c>
      <c r="W60" s="740">
        <f t="shared" si="42"/>
        <v>209.00000000000006</v>
      </c>
      <c r="X60" s="53">
        <v>0.2673611111111111</v>
      </c>
      <c r="Y60" s="53">
        <v>0.24444444444444446</v>
      </c>
      <c r="Z60" s="54"/>
      <c r="AA60" s="54"/>
      <c r="AB60" s="928"/>
      <c r="AC60" s="928"/>
      <c r="AD60" s="756"/>
      <c r="AE60" s="756">
        <v>1</v>
      </c>
      <c r="AF60" s="48">
        <f t="shared" si="6"/>
        <v>-81.315789473684617</v>
      </c>
      <c r="AG60" s="751">
        <f t="shared" si="7"/>
        <v>0.94578947368421029</v>
      </c>
      <c r="AH60" s="943"/>
    </row>
    <row r="61" spans="1:34" ht="19.2" customHeight="1">
      <c r="A61" s="956"/>
      <c r="B61" s="121" t="s">
        <v>105</v>
      </c>
      <c r="C61" s="756"/>
      <c r="D61" s="42" t="s">
        <v>64</v>
      </c>
      <c r="E61" s="43"/>
      <c r="F61" s="273">
        <v>10.09</v>
      </c>
      <c r="G61" s="44">
        <v>4342.75</v>
      </c>
      <c r="H61" s="45">
        <f t="shared" si="37"/>
        <v>43818.347499999996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1416.1141304347825</v>
      </c>
      <c r="O61" s="47">
        <f t="shared" si="39"/>
        <v>236.01902173913041</v>
      </c>
      <c r="P61" s="165">
        <f t="shared" si="40"/>
        <v>0</v>
      </c>
      <c r="Q61" s="49">
        <f t="shared" si="41"/>
        <v>-13.980978260869591</v>
      </c>
      <c r="R61" s="747">
        <f t="shared" si="36"/>
        <v>0.94407608695652168</v>
      </c>
      <c r="S61" s="943"/>
      <c r="T61" s="50">
        <v>0.46388888888888902</v>
      </c>
      <c r="U61" s="50">
        <v>0.59166666666666679</v>
      </c>
      <c r="V61" s="142">
        <v>45</v>
      </c>
      <c r="W61" s="740">
        <f t="shared" si="42"/>
        <v>184</v>
      </c>
      <c r="X61" s="53">
        <v>0.4375</v>
      </c>
      <c r="Y61" s="53">
        <v>0.46249999999999997</v>
      </c>
      <c r="Z61" s="54"/>
      <c r="AA61" s="54"/>
      <c r="AB61" s="928"/>
      <c r="AC61" s="928"/>
      <c r="AD61" s="756"/>
      <c r="AE61" s="756"/>
      <c r="AF61" s="48">
        <f t="shared" si="6"/>
        <v>-83.88586956521749</v>
      </c>
      <c r="AG61" s="747">
        <f t="shared" si="7"/>
        <v>0.94407608695652168</v>
      </c>
      <c r="AH61" s="943"/>
    </row>
    <row r="62" spans="1:34" ht="19.2" customHeight="1">
      <c r="A62" s="956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943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928"/>
      <c r="AC62" s="928"/>
      <c r="AD62" s="756"/>
      <c r="AE62" s="756"/>
      <c r="AF62" s="48">
        <f t="shared" si="6"/>
        <v>0</v>
      </c>
      <c r="AG62" s="747" t="e">
        <f t="shared" si="7"/>
        <v>#DIV/0!</v>
      </c>
      <c r="AH62" s="943"/>
    </row>
    <row r="63" spans="1:34" ht="19.2" customHeight="1">
      <c r="A63" s="956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943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928"/>
      <c r="AC63" s="928"/>
      <c r="AD63" s="756"/>
      <c r="AE63" s="756"/>
      <c r="AF63" s="48">
        <f t="shared" si="6"/>
        <v>0</v>
      </c>
      <c r="AG63" s="751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943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928"/>
      <c r="AC64" s="928"/>
      <c r="AD64" s="756"/>
      <c r="AE64" s="756"/>
      <c r="AF64" s="48">
        <f t="shared" si="6"/>
        <v>0</v>
      </c>
      <c r="AG64" s="747" t="e">
        <f t="shared" si="7"/>
        <v>#DIV/0!</v>
      </c>
      <c r="AH64" s="943"/>
    </row>
    <row r="65" spans="1:34" ht="19.2" customHeight="1">
      <c r="A65" s="957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943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928"/>
      <c r="AC65" s="928"/>
      <c r="AD65" s="756"/>
      <c r="AE65" s="756"/>
      <c r="AF65" s="48">
        <f t="shared" si="6"/>
        <v>0</v>
      </c>
      <c r="AG65" s="747" t="e">
        <f t="shared" si="7"/>
        <v>#DIV/0!</v>
      </c>
      <c r="AH65" s="943"/>
    </row>
    <row r="66" spans="1:34" ht="19.2" customHeight="1">
      <c r="A66" s="957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943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928"/>
      <c r="AC66" s="928"/>
      <c r="AD66" s="756"/>
      <c r="AE66" s="756"/>
      <c r="AF66" s="48">
        <f t="shared" si="6"/>
        <v>0</v>
      </c>
      <c r="AG66" s="751" t="e">
        <f t="shared" si="7"/>
        <v>#DIV/0!</v>
      </c>
      <c r="AH66" s="943"/>
    </row>
    <row r="67" spans="1:34" ht="19.2" customHeight="1">
      <c r="A67" s="957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943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928"/>
      <c r="AC67" s="928"/>
      <c r="AD67" s="756"/>
      <c r="AE67" s="756"/>
      <c r="AF67" s="48">
        <f t="shared" si="6"/>
        <v>0</v>
      </c>
      <c r="AG67" s="747" t="e">
        <f t="shared" si="7"/>
        <v>#DIV/0!</v>
      </c>
      <c r="AH67" s="943"/>
    </row>
    <row r="68" spans="1:34" ht="19.2" customHeight="1">
      <c r="A68" s="957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943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928"/>
      <c r="AC68" s="928"/>
      <c r="AD68" s="756"/>
      <c r="AE68" s="756"/>
      <c r="AF68" s="48"/>
      <c r="AG68" s="747"/>
      <c r="AH68" s="943"/>
    </row>
    <row r="69" spans="1:34" ht="19.2" customHeight="1">
      <c r="A69" s="957"/>
      <c r="B69" s="168">
        <v>0</v>
      </c>
      <c r="C69" s="6" t="s">
        <v>1375</v>
      </c>
      <c r="D69" s="924" t="s">
        <v>1366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1423.6094850420359</v>
      </c>
      <c r="O69" s="73">
        <f t="shared" si="43"/>
        <v>216.87182329629613</v>
      </c>
      <c r="P69" s="48">
        <f>M69-J69</f>
        <v>0</v>
      </c>
      <c r="Q69" s="49">
        <f>N69-K69</f>
        <v>-76.390514957964115</v>
      </c>
      <c r="R69" s="172">
        <f t="shared" ref="R69:R75" si="44">O69/L69</f>
        <v>0.94881422692129547</v>
      </c>
      <c r="S69" s="943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1</v>
      </c>
      <c r="AF69" s="48">
        <f t="shared" si="6"/>
        <v>-76.390514957964115</v>
      </c>
      <c r="AG69" s="747">
        <f t="shared" si="7"/>
        <v>0.94907299002802392</v>
      </c>
      <c r="AH69" s="943"/>
    </row>
    <row r="70" spans="1:34" ht="19.2" customHeight="1">
      <c r="A70" s="958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902.25</v>
      </c>
      <c r="H70" s="45">
        <f>F70*G70</f>
        <v>48802.702500000007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5" si="45">G70/W70*60</f>
        <v>1353.3749999999995</v>
      </c>
      <c r="O70" s="47">
        <f t="shared" ref="O70:O75" si="46">N70/M70</f>
        <v>79.61029411764703</v>
      </c>
      <c r="P70" s="48">
        <f t="shared" ref="P70:P75" si="47">M70-J70</f>
        <v>1</v>
      </c>
      <c r="Q70" s="49">
        <f t="shared" ref="Q70:Q75" si="48">O70-L70</f>
        <v>-14.13970588235297</v>
      </c>
      <c r="R70" s="747">
        <f t="shared" si="44"/>
        <v>0.84917647058823498</v>
      </c>
      <c r="S70" s="943">
        <f>R82</f>
        <v>0.86756814748979261</v>
      </c>
      <c r="T70" s="50">
        <v>0.25</v>
      </c>
      <c r="U70" s="50">
        <v>0.27777777777777779</v>
      </c>
      <c r="V70" s="743">
        <v>5</v>
      </c>
      <c r="W70" s="740">
        <f>(U70-T70)*24*60</f>
        <v>40.000000000000014</v>
      </c>
      <c r="X70" s="743"/>
      <c r="Y70" s="743"/>
      <c r="Z70" s="54"/>
      <c r="AA70" s="54"/>
      <c r="AB70" s="928"/>
      <c r="AC70" s="928"/>
      <c r="AD70" s="756"/>
      <c r="AE70" s="756"/>
      <c r="AF70" s="48">
        <f t="shared" si="6"/>
        <v>-146.62500000000045</v>
      </c>
      <c r="AG70" s="747">
        <f t="shared" si="7"/>
        <v>0.90224999999999966</v>
      </c>
      <c r="AH70" s="943">
        <f>AG82</f>
        <v>0.87545128668702821</v>
      </c>
    </row>
    <row r="71" spans="1:34" ht="19.2" customHeight="1">
      <c r="A71" s="958"/>
      <c r="B71" s="743" t="s">
        <v>101</v>
      </c>
      <c r="C71" s="41"/>
      <c r="D71" s="173" t="s">
        <v>183</v>
      </c>
      <c r="E71" s="43"/>
      <c r="F71" s="273">
        <v>65.27</v>
      </c>
      <c r="G71" s="44">
        <v>474</v>
      </c>
      <c r="H71" s="45">
        <f>F71*G71</f>
        <v>30937.98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1093.8461538461545</v>
      </c>
      <c r="O71" s="47">
        <f t="shared" si="46"/>
        <v>60.769230769230802</v>
      </c>
      <c r="P71" s="48">
        <f t="shared" si="47"/>
        <v>0</v>
      </c>
      <c r="Q71" s="49">
        <f t="shared" si="48"/>
        <v>-19.230769230769198</v>
      </c>
      <c r="R71" s="747">
        <f t="shared" si="44"/>
        <v>0.75961538461538503</v>
      </c>
      <c r="S71" s="943"/>
      <c r="T71" s="50">
        <v>0.28263888888888888</v>
      </c>
      <c r="U71" s="50">
        <v>0.30069444444444443</v>
      </c>
      <c r="V71" s="743">
        <v>7</v>
      </c>
      <c r="W71" s="740">
        <f t="shared" ref="W71:W81" si="49">(U71-T71)*24*60</f>
        <v>25.999999999999986</v>
      </c>
      <c r="X71" s="53"/>
      <c r="Y71" s="53"/>
      <c r="Z71" s="54"/>
      <c r="AA71" s="54"/>
      <c r="AB71" s="928"/>
      <c r="AC71" s="928"/>
      <c r="AD71" s="756"/>
      <c r="AE71" s="756"/>
      <c r="AF71" s="48">
        <f>N71-K71</f>
        <v>-346.15384615384551</v>
      </c>
      <c r="AG71" s="747">
        <f>N71/K71</f>
        <v>0.75961538461538503</v>
      </c>
      <c r="AH71" s="943"/>
    </row>
    <row r="72" spans="1:34" ht="19.2" customHeight="1">
      <c r="A72" s="958"/>
      <c r="B72" s="743" t="s">
        <v>101</v>
      </c>
      <c r="C72" s="66"/>
      <c r="D72" s="173" t="s">
        <v>57</v>
      </c>
      <c r="E72" s="43"/>
      <c r="F72" s="273">
        <v>77.34</v>
      </c>
      <c r="G72" s="44">
        <v>1608</v>
      </c>
      <c r="H72" s="45">
        <f t="shared" ref="H72:H76" si="50">F72*G72</f>
        <v>124362.72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1303.7837837837842</v>
      </c>
      <c r="O72" s="47">
        <f t="shared" si="46"/>
        <v>72.432432432432449</v>
      </c>
      <c r="P72" s="48">
        <f t="shared" si="47"/>
        <v>0</v>
      </c>
      <c r="Q72" s="49">
        <f t="shared" si="48"/>
        <v>-7.5675675675675507</v>
      </c>
      <c r="R72" s="747">
        <f t="shared" si="44"/>
        <v>0.90540540540540559</v>
      </c>
      <c r="S72" s="943"/>
      <c r="T72" s="50">
        <v>0.30555555555555552</v>
      </c>
      <c r="U72" s="50">
        <v>0.3569444444444444</v>
      </c>
      <c r="V72" s="743">
        <v>7</v>
      </c>
      <c r="W72" s="740">
        <f t="shared" si="49"/>
        <v>73.999999999999972</v>
      </c>
      <c r="X72" s="53"/>
      <c r="Y72" s="53"/>
      <c r="Z72" s="54"/>
      <c r="AA72" s="54"/>
      <c r="AB72" s="928"/>
      <c r="AC72" s="928"/>
      <c r="AD72" s="756"/>
      <c r="AE72" s="756"/>
      <c r="AF72" s="48">
        <f>N72-K72</f>
        <v>-136.2162162162158</v>
      </c>
      <c r="AG72" s="747">
        <f>N72/K72</f>
        <v>0.90540540540540571</v>
      </c>
      <c r="AH72" s="943"/>
    </row>
    <row r="73" spans="1:34" ht="19.2" customHeight="1">
      <c r="A73" s="958"/>
      <c r="B73" s="743" t="s">
        <v>101</v>
      </c>
      <c r="C73" s="175"/>
      <c r="D73" s="176" t="s">
        <v>69</v>
      </c>
      <c r="E73" s="177"/>
      <c r="F73" s="273">
        <v>53.36</v>
      </c>
      <c r="G73" s="44">
        <v>3393</v>
      </c>
      <c r="H73" s="45">
        <f t="shared" si="50"/>
        <v>181050.48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1403.9999999999995</v>
      </c>
      <c r="O73" s="47">
        <f t="shared" si="46"/>
        <v>73.894736842105246</v>
      </c>
      <c r="P73" s="48">
        <f t="shared" si="47"/>
        <v>0</v>
      </c>
      <c r="Q73" s="49">
        <f t="shared" si="48"/>
        <v>-12.210526315789494</v>
      </c>
      <c r="R73" s="747">
        <f t="shared" si="44"/>
        <v>0.85819070904645456</v>
      </c>
      <c r="S73" s="943"/>
      <c r="T73" s="50">
        <v>0.37222222222222218</v>
      </c>
      <c r="U73" s="50">
        <v>0.47291666666666665</v>
      </c>
      <c r="V73" s="743">
        <v>22</v>
      </c>
      <c r="W73" s="740">
        <f t="shared" si="49"/>
        <v>145.00000000000006</v>
      </c>
      <c r="X73" s="180">
        <v>0.3611111111111111</v>
      </c>
      <c r="Y73" s="180">
        <v>0.37152777777777773</v>
      </c>
      <c r="Z73" s="124"/>
      <c r="AA73" s="124"/>
      <c r="AB73" s="928"/>
      <c r="AC73" s="928"/>
      <c r="AD73" s="756"/>
      <c r="AE73" s="756"/>
      <c r="AF73" s="48">
        <f>N73-K73</f>
        <v>-232.00000000000045</v>
      </c>
      <c r="AG73" s="747">
        <f>N73/K73</f>
        <v>0.85819070904645445</v>
      </c>
      <c r="AH73" s="943"/>
    </row>
    <row r="74" spans="1:34" ht="19.2" customHeight="1">
      <c r="A74" s="958"/>
      <c r="B74" s="743" t="s">
        <v>101</v>
      </c>
      <c r="C74" s="175"/>
      <c r="D74" s="176" t="s">
        <v>71</v>
      </c>
      <c r="E74" s="177"/>
      <c r="F74" s="273">
        <v>47.51</v>
      </c>
      <c r="G74" s="174">
        <v>1298</v>
      </c>
      <c r="H74" s="45">
        <f t="shared" si="50"/>
        <v>61667.979999999996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1320.0000000000011</v>
      </c>
      <c r="O74" s="47">
        <f t="shared" si="46"/>
        <v>77.647058823529477</v>
      </c>
      <c r="P74" s="48">
        <f t="shared" si="47"/>
        <v>0</v>
      </c>
      <c r="Q74" s="49">
        <f t="shared" si="48"/>
        <v>-7.058823529411697</v>
      </c>
      <c r="R74" s="747">
        <f t="shared" si="44"/>
        <v>0.91666666666666752</v>
      </c>
      <c r="S74" s="943"/>
      <c r="T74" s="50">
        <v>0.5131944444444444</v>
      </c>
      <c r="U74" s="50">
        <v>0.55416666666666659</v>
      </c>
      <c r="V74" s="743">
        <v>5</v>
      </c>
      <c r="W74" s="740">
        <f t="shared" si="49"/>
        <v>58.99999999999995</v>
      </c>
      <c r="X74" s="180"/>
      <c r="Y74" s="180"/>
      <c r="Z74" s="124"/>
      <c r="AA74" s="124"/>
      <c r="AB74" s="928"/>
      <c r="AC74" s="928"/>
      <c r="AD74" s="756"/>
      <c r="AE74" s="756"/>
      <c r="AF74" s="48">
        <f t="shared" ref="AF74:AF80" si="51">N74-K74</f>
        <v>-119.99999999999886</v>
      </c>
      <c r="AG74" s="747">
        <f t="shared" ref="AG74:AG80" si="52">N74/K74</f>
        <v>0.91666666666666741</v>
      </c>
      <c r="AH74" s="943"/>
    </row>
    <row r="75" spans="1:34" ht="19.2" customHeight="1">
      <c r="A75" s="958"/>
      <c r="B75" s="743" t="s">
        <v>101</v>
      </c>
      <c r="C75" s="66"/>
      <c r="D75" s="176" t="s">
        <v>70</v>
      </c>
      <c r="E75" s="177"/>
      <c r="F75" s="273">
        <v>53.76</v>
      </c>
      <c r="G75" s="174">
        <v>2254</v>
      </c>
      <c r="H75" s="45">
        <f t="shared" si="50"/>
        <v>121175.03999999999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1313.0097087378647</v>
      </c>
      <c r="O75" s="47">
        <f t="shared" si="46"/>
        <v>82.063106796116543</v>
      </c>
      <c r="P75" s="48">
        <f t="shared" si="47"/>
        <v>0</v>
      </c>
      <c r="Q75" s="49">
        <f t="shared" si="48"/>
        <v>-7.9368932038834572</v>
      </c>
      <c r="R75" s="747">
        <f t="shared" si="44"/>
        <v>0.91181229773462824</v>
      </c>
      <c r="S75" s="943"/>
      <c r="T75" s="50">
        <v>0.56944444444444431</v>
      </c>
      <c r="U75" s="50">
        <v>0.64097222222222205</v>
      </c>
      <c r="V75" s="743">
        <v>22</v>
      </c>
      <c r="W75" s="740">
        <f t="shared" si="49"/>
        <v>102.99999999999996</v>
      </c>
      <c r="X75" s="180">
        <v>0.55833333333333335</v>
      </c>
      <c r="Y75" s="180">
        <v>0.56805555555555554</v>
      </c>
      <c r="Z75" s="124"/>
      <c r="AA75" s="124"/>
      <c r="AB75" s="928"/>
      <c r="AC75" s="928"/>
      <c r="AD75" s="756">
        <v>1</v>
      </c>
      <c r="AE75" s="756"/>
      <c r="AF75" s="48">
        <f t="shared" si="51"/>
        <v>-126.99029126213532</v>
      </c>
      <c r="AG75" s="747">
        <f t="shared" si="52"/>
        <v>0.91181229773462824</v>
      </c>
      <c r="AH75" s="943"/>
    </row>
    <row r="76" spans="1:34" ht="19.2" customHeight="1">
      <c r="A76" s="958"/>
      <c r="B76" s="74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43"/>
      <c r="J76" s="87"/>
      <c r="K76" s="57"/>
      <c r="L76" s="86"/>
      <c r="M76" s="746"/>
      <c r="N76" s="44"/>
      <c r="O76" s="47"/>
      <c r="P76" s="48"/>
      <c r="Q76" s="49"/>
      <c r="R76" s="747"/>
      <c r="S76" s="943"/>
      <c r="T76" s="50"/>
      <c r="U76" s="50"/>
      <c r="V76" s="743"/>
      <c r="W76" s="740">
        <f t="shared" si="49"/>
        <v>0</v>
      </c>
      <c r="X76" s="180"/>
      <c r="Y76" s="180"/>
      <c r="Z76" s="124"/>
      <c r="AA76" s="124"/>
      <c r="AB76" s="928"/>
      <c r="AC76" s="928"/>
      <c r="AD76" s="756"/>
      <c r="AE76" s="756"/>
      <c r="AF76" s="48">
        <f t="shared" si="51"/>
        <v>0</v>
      </c>
      <c r="AG76" s="747" t="e">
        <f t="shared" si="52"/>
        <v>#DIV/0!</v>
      </c>
      <c r="AH76" s="943"/>
    </row>
    <row r="77" spans="1:34" ht="19.2" customHeight="1">
      <c r="A77" s="958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943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928"/>
      <c r="AC77" s="928"/>
      <c r="AD77" s="756"/>
      <c r="AE77" s="756"/>
      <c r="AF77" s="48">
        <f t="shared" si="51"/>
        <v>0</v>
      </c>
      <c r="AG77" s="747" t="e">
        <f t="shared" si="52"/>
        <v>#DIV/0!</v>
      </c>
      <c r="AH77" s="943"/>
    </row>
    <row r="78" spans="1:34" ht="19.2" customHeight="1">
      <c r="A78" s="958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943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928"/>
      <c r="AC78" s="928"/>
      <c r="AD78" s="756"/>
      <c r="AE78" s="756"/>
      <c r="AF78" s="48">
        <f t="shared" si="51"/>
        <v>0</v>
      </c>
      <c r="AG78" s="747" t="e">
        <f t="shared" si="52"/>
        <v>#DIV/0!</v>
      </c>
      <c r="AH78" s="943"/>
    </row>
    <row r="79" spans="1:34" ht="19.2" customHeight="1">
      <c r="A79" s="958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943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928"/>
      <c r="AC79" s="928"/>
      <c r="AD79" s="756"/>
      <c r="AE79" s="756"/>
      <c r="AF79" s="48">
        <f t="shared" si="51"/>
        <v>0</v>
      </c>
      <c r="AG79" s="747" t="e">
        <f t="shared" si="52"/>
        <v>#DIV/0!</v>
      </c>
      <c r="AH79" s="943"/>
    </row>
    <row r="80" spans="1:34" ht="19.2" customHeight="1">
      <c r="A80" s="958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943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928"/>
      <c r="AC80" s="928"/>
      <c r="AD80" s="756"/>
      <c r="AE80" s="756"/>
      <c r="AF80" s="48">
        <f t="shared" si="51"/>
        <v>0</v>
      </c>
      <c r="AG80" s="747" t="e">
        <f t="shared" si="52"/>
        <v>#DIV/0!</v>
      </c>
      <c r="AH80" s="943"/>
    </row>
    <row r="81" spans="1:34" ht="19.2" customHeight="1">
      <c r="A81" s="958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943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928"/>
      <c r="AC81" s="928"/>
      <c r="AD81" s="756"/>
      <c r="AE81" s="756"/>
      <c r="AF81" s="48"/>
      <c r="AG81" s="125"/>
      <c r="AH81" s="943"/>
    </row>
    <row r="82" spans="1:34" ht="19.2" customHeight="1">
      <c r="A82" s="959"/>
      <c r="B82" s="168">
        <v>0</v>
      </c>
      <c r="C82" s="100" t="s">
        <v>1377</v>
      </c>
      <c r="D82" s="924" t="s">
        <v>1366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1298.0024410613005</v>
      </c>
      <c r="O82" s="184">
        <f t="shared" si="53"/>
        <v>74.402809963510251</v>
      </c>
      <c r="P82" s="116">
        <f>M82-J82</f>
        <v>0.16666666666666785</v>
      </c>
      <c r="Q82" s="117">
        <f>N82-K82</f>
        <v>-184.66422560536625</v>
      </c>
      <c r="R82" s="172">
        <f>O82/L82</f>
        <v>0.86756814748979261</v>
      </c>
      <c r="S82" s="943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0</v>
      </c>
      <c r="AF82" s="48">
        <f>N82-K82</f>
        <v>-184.66422560536625</v>
      </c>
      <c r="AG82" s="747">
        <f>N82/K82</f>
        <v>0.87545128668702821</v>
      </c>
      <c r="AH82" s="943"/>
    </row>
    <row r="83" spans="1:34" ht="19.2" customHeight="1">
      <c r="A83" s="951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1250.45</v>
      </c>
      <c r="H83" s="84">
        <f t="shared" ref="H83:H94" si="54">F83*G83</f>
        <v>53944.413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87" si="55">G83/W83*60</f>
        <v>1339.7678571428562</v>
      </c>
      <c r="O83" s="183">
        <f t="shared" ref="O83:O87" si="56">N83/M83</f>
        <v>78.809873949579782</v>
      </c>
      <c r="P83" s="54">
        <f t="shared" ref="P83:P85" si="57">M83-J83</f>
        <v>0</v>
      </c>
      <c r="Q83" s="88">
        <f t="shared" ref="Q83:Q85" si="58">O83-L83</f>
        <v>-9.4254201680672764</v>
      </c>
      <c r="R83" s="185">
        <f t="shared" ref="R83:R85" si="59">O83/L83</f>
        <v>0.89317857142857082</v>
      </c>
      <c r="S83" s="943">
        <f>R95</f>
        <v>0.8765904893646238</v>
      </c>
      <c r="T83" s="50">
        <v>0.33333333333333331</v>
      </c>
      <c r="U83" s="50">
        <v>0.37222222222222223</v>
      </c>
      <c r="V83" s="743">
        <v>5</v>
      </c>
      <c r="W83" s="740">
        <f t="shared" ref="W83:W93" si="60">(U83-T83)*24*60</f>
        <v>56.000000000000043</v>
      </c>
      <c r="X83" s="53"/>
      <c r="Y83" s="53"/>
      <c r="Z83" s="54"/>
      <c r="AA83" s="54"/>
      <c r="AB83" s="928"/>
      <c r="AC83" s="928"/>
      <c r="AD83" s="756"/>
      <c r="AE83" s="756"/>
      <c r="AF83" s="48">
        <f t="shared" ref="AF83:AF173" si="61">N83-K83</f>
        <v>-160.2321428571438</v>
      </c>
      <c r="AG83" s="747">
        <f t="shared" ref="AG83:AG173" si="62">N83/K83</f>
        <v>0.89317857142857082</v>
      </c>
      <c r="AH83" s="943">
        <f>AG95</f>
        <v>0.87495254570928138</v>
      </c>
    </row>
    <row r="84" spans="1:34" ht="19.2" customHeight="1">
      <c r="A84" s="952"/>
      <c r="B84" s="110" t="s">
        <v>101</v>
      </c>
      <c r="C84" s="753"/>
      <c r="D84" s="186" t="s">
        <v>154</v>
      </c>
      <c r="E84" s="43"/>
      <c r="F84" s="280">
        <v>61.02</v>
      </c>
      <c r="G84" s="44">
        <v>2010</v>
      </c>
      <c r="H84" s="84">
        <f t="shared" si="54"/>
        <v>122650.20000000001</v>
      </c>
      <c r="I84" s="743"/>
      <c r="J84" s="87">
        <v>16</v>
      </c>
      <c r="K84" s="57">
        <v>1440</v>
      </c>
      <c r="L84" s="86">
        <v>90</v>
      </c>
      <c r="M84" s="746">
        <v>16</v>
      </c>
      <c r="N84" s="57">
        <f t="shared" si="55"/>
        <v>1370.4545454545455</v>
      </c>
      <c r="O84" s="183">
        <f t="shared" si="56"/>
        <v>85.653409090909093</v>
      </c>
      <c r="P84" s="54">
        <f t="shared" si="57"/>
        <v>0</v>
      </c>
      <c r="Q84" s="88">
        <f t="shared" si="58"/>
        <v>-4.3465909090909065</v>
      </c>
      <c r="R84" s="185">
        <f t="shared" si="59"/>
        <v>0.95170454545454553</v>
      </c>
      <c r="S84" s="943"/>
      <c r="T84" s="50">
        <v>0.38750000000000001</v>
      </c>
      <c r="U84" s="50">
        <v>0.44861111111111113</v>
      </c>
      <c r="V84" s="743">
        <v>22</v>
      </c>
      <c r="W84" s="740">
        <f t="shared" si="60"/>
        <v>88</v>
      </c>
      <c r="X84" s="53">
        <v>0.37638888888888888</v>
      </c>
      <c r="Y84" s="53">
        <v>0.38611111111111113</v>
      </c>
      <c r="Z84" s="54"/>
      <c r="AA84" s="54"/>
      <c r="AB84" s="928"/>
      <c r="AC84" s="928"/>
      <c r="AD84" s="756"/>
      <c r="AE84" s="756"/>
      <c r="AF84" s="48">
        <f t="shared" si="61"/>
        <v>-69.545454545454504</v>
      </c>
      <c r="AG84" s="747">
        <f t="shared" si="62"/>
        <v>0.95170454545454553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1706</v>
      </c>
      <c r="H85" s="84">
        <f t="shared" si="54"/>
        <v>104219.54000000001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1263.7037037037044</v>
      </c>
      <c r="O85" s="183">
        <f t="shared" si="56"/>
        <v>74.33551198257085</v>
      </c>
      <c r="P85" s="54">
        <f t="shared" si="57"/>
        <v>0</v>
      </c>
      <c r="Q85" s="88">
        <f t="shared" si="58"/>
        <v>-10.370370370370324</v>
      </c>
      <c r="R85" s="185">
        <f t="shared" si="59"/>
        <v>0.87757201646090588</v>
      </c>
      <c r="S85" s="943"/>
      <c r="T85" s="50">
        <v>0.48888888888888887</v>
      </c>
      <c r="U85" s="50">
        <v>0.54513888888888884</v>
      </c>
      <c r="V85" s="743">
        <v>5</v>
      </c>
      <c r="W85" s="740">
        <f t="shared" si="60"/>
        <v>80.999999999999957</v>
      </c>
      <c r="X85" s="53"/>
      <c r="Y85" s="53"/>
      <c r="Z85" s="54"/>
      <c r="AA85" s="54"/>
      <c r="AB85" s="928"/>
      <c r="AC85" s="928"/>
      <c r="AD85" s="756"/>
      <c r="AE85" s="756"/>
      <c r="AF85" s="48">
        <f t="shared" si="61"/>
        <v>-176.29629629629562</v>
      </c>
      <c r="AG85" s="747">
        <f t="shared" si="62"/>
        <v>0.87757201646090577</v>
      </c>
      <c r="AH85" s="943"/>
    </row>
    <row r="86" spans="1:34" ht="19.2" customHeight="1">
      <c r="A86" s="952"/>
      <c r="B86" s="110" t="s">
        <v>100</v>
      </c>
      <c r="C86" s="97"/>
      <c r="D86" s="186" t="s">
        <v>53</v>
      </c>
      <c r="E86" s="43"/>
      <c r="F86" s="280">
        <v>31.11</v>
      </c>
      <c r="G86" s="44">
        <v>2450</v>
      </c>
      <c r="H86" s="84">
        <f t="shared" si="54"/>
        <v>76219.5</v>
      </c>
      <c r="I86" s="743"/>
      <c r="J86" s="87">
        <v>18</v>
      </c>
      <c r="K86" s="57">
        <v>2769</v>
      </c>
      <c r="L86" s="86">
        <v>153.83333333333334</v>
      </c>
      <c r="M86" s="746">
        <v>18</v>
      </c>
      <c r="N86" s="57">
        <f t="shared" si="55"/>
        <v>2261.5384615384642</v>
      </c>
      <c r="O86" s="183">
        <f t="shared" si="56"/>
        <v>125.64102564102579</v>
      </c>
      <c r="P86" s="54">
        <f>M86-J86</f>
        <v>0</v>
      </c>
      <c r="Q86" s="88">
        <f>O86-L86</f>
        <v>-28.192307692307551</v>
      </c>
      <c r="R86" s="185">
        <f>O86/L86</f>
        <v>0.81673472789399204</v>
      </c>
      <c r="S86" s="943"/>
      <c r="T86" s="50">
        <v>0.54999999999999993</v>
      </c>
      <c r="U86" s="50">
        <v>0.59513888888888877</v>
      </c>
      <c r="V86" s="743">
        <v>7</v>
      </c>
      <c r="W86" s="740">
        <f t="shared" si="60"/>
        <v>64.999999999999929</v>
      </c>
      <c r="X86" s="53"/>
      <c r="Y86" s="53"/>
      <c r="Z86" s="54"/>
      <c r="AA86" s="54"/>
      <c r="AB86" s="928"/>
      <c r="AC86" s="928"/>
      <c r="AD86" s="756"/>
      <c r="AE86" s="756">
        <v>1</v>
      </c>
      <c r="AF86" s="48">
        <f>N86-K86</f>
        <v>-507.46153846153584</v>
      </c>
      <c r="AG86" s="747">
        <f>N86/K86</f>
        <v>0.81673472789399215</v>
      </c>
      <c r="AH86" s="943"/>
    </row>
    <row r="87" spans="1:34" ht="19.2" customHeight="1">
      <c r="A87" s="952"/>
      <c r="B87" s="110" t="s">
        <v>102</v>
      </c>
      <c r="C87" s="97"/>
      <c r="D87" s="186" t="s">
        <v>164</v>
      </c>
      <c r="E87" s="43"/>
      <c r="F87" s="280">
        <v>50.67</v>
      </c>
      <c r="G87" s="44">
        <v>421.8</v>
      </c>
      <c r="H87" s="84">
        <f t="shared" si="54"/>
        <v>21372.606</v>
      </c>
      <c r="I87" s="743">
        <v>1</v>
      </c>
      <c r="J87" s="87">
        <v>19</v>
      </c>
      <c r="K87" s="57">
        <v>1500</v>
      </c>
      <c r="L87" s="86">
        <v>78.94736842105263</v>
      </c>
      <c r="M87" s="746">
        <v>19</v>
      </c>
      <c r="N87" s="57">
        <f t="shared" si="55"/>
        <v>1332.0000000000048</v>
      </c>
      <c r="O87" s="183">
        <f t="shared" si="56"/>
        <v>70.105263157894981</v>
      </c>
      <c r="P87" s="54">
        <f>M87-J87</f>
        <v>0</v>
      </c>
      <c r="Q87" s="88">
        <f>O87-L87</f>
        <v>-8.8421052631576487</v>
      </c>
      <c r="R87" s="185">
        <f>O87/L87</f>
        <v>0.88800000000000312</v>
      </c>
      <c r="S87" s="943"/>
      <c r="T87" s="50">
        <v>0.59999999999999987</v>
      </c>
      <c r="U87" s="50">
        <v>0.61319444444444426</v>
      </c>
      <c r="V87" s="743">
        <v>7</v>
      </c>
      <c r="W87" s="740">
        <f t="shared" si="60"/>
        <v>18.999999999999932</v>
      </c>
      <c r="X87" s="53"/>
      <c r="Y87" s="53"/>
      <c r="Z87" s="54"/>
      <c r="AA87" s="54"/>
      <c r="AB87" s="928"/>
      <c r="AC87" s="928"/>
      <c r="AD87" s="756"/>
      <c r="AE87" s="756"/>
      <c r="AF87" s="48">
        <f>N87-K87</f>
        <v>-167.99999999999523</v>
      </c>
      <c r="AG87" s="747">
        <f>N87/K87</f>
        <v>0.88800000000000323</v>
      </c>
      <c r="AH87" s="943"/>
    </row>
    <row r="88" spans="1:34" ht="19.2" customHeight="1">
      <c r="A88" s="952"/>
      <c r="B88" s="110">
        <v>0</v>
      </c>
      <c r="C88" s="753"/>
      <c r="D88" s="42"/>
      <c r="E88" s="43"/>
      <c r="F88" s="280" t="s">
        <v>106</v>
      </c>
      <c r="G88" s="57"/>
      <c r="H88" s="84">
        <f t="shared" si="54"/>
        <v>0</v>
      </c>
      <c r="I88" s="743"/>
      <c r="J88" s="87"/>
      <c r="K88" s="57"/>
      <c r="L88" s="86"/>
      <c r="M88" s="746"/>
      <c r="N88" s="57"/>
      <c r="O88" s="183"/>
      <c r="P88" s="54"/>
      <c r="Q88" s="88"/>
      <c r="R88" s="185"/>
      <c r="S88" s="943"/>
      <c r="T88" s="50"/>
      <c r="U88" s="50"/>
      <c r="V88" s="743"/>
      <c r="W88" s="740">
        <f t="shared" si="60"/>
        <v>0</v>
      </c>
      <c r="X88" s="53"/>
      <c r="Y88" s="53"/>
      <c r="Z88" s="54"/>
      <c r="AA88" s="54"/>
      <c r="AB88" s="928"/>
      <c r="AC88" s="928"/>
      <c r="AD88" s="756"/>
      <c r="AE88" s="756"/>
      <c r="AF88" s="48">
        <f>N88-K88</f>
        <v>0</v>
      </c>
      <c r="AG88" s="747" t="e">
        <f>N88/K88</f>
        <v>#DIV/0!</v>
      </c>
      <c r="AH88" s="943"/>
    </row>
    <row r="89" spans="1:34" ht="19.2" customHeight="1">
      <c r="A89" s="952"/>
      <c r="B89" s="110">
        <v>0</v>
      </c>
      <c r="C89" s="753"/>
      <c r="D89" s="42"/>
      <c r="E89" s="43"/>
      <c r="F89" s="280" t="s">
        <v>106</v>
      </c>
      <c r="G89" s="114"/>
      <c r="H89" s="84">
        <f t="shared" si="54"/>
        <v>0</v>
      </c>
      <c r="I89" s="743"/>
      <c r="J89" s="87"/>
      <c r="K89" s="57"/>
      <c r="L89" s="86"/>
      <c r="M89" s="746"/>
      <c r="N89" s="57"/>
      <c r="O89" s="183"/>
      <c r="P89" s="54"/>
      <c r="Q89" s="88"/>
      <c r="R89" s="185"/>
      <c r="S89" s="943"/>
      <c r="T89" s="50"/>
      <c r="U89" s="50"/>
      <c r="V89" s="743"/>
      <c r="W89" s="740">
        <f t="shared" si="60"/>
        <v>0</v>
      </c>
      <c r="X89" s="53"/>
      <c r="Y89" s="53"/>
      <c r="Z89" s="54"/>
      <c r="AA89" s="54"/>
      <c r="AB89" s="928"/>
      <c r="AC89" s="928"/>
      <c r="AD89" s="756"/>
      <c r="AE89" s="756"/>
      <c r="AF89" s="48">
        <f>N89-K89</f>
        <v>0</v>
      </c>
      <c r="AG89" s="747" t="e">
        <f>N89/K89</f>
        <v>#DIV/0!</v>
      </c>
      <c r="AH89" s="943"/>
    </row>
    <row r="90" spans="1:34" ht="19.2" customHeight="1">
      <c r="A90" s="952"/>
      <c r="B90" s="110">
        <v>0</v>
      </c>
      <c r="C90" s="75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46"/>
      <c r="N90" s="57"/>
      <c r="O90" s="183"/>
      <c r="P90" s="54"/>
      <c r="Q90" s="88"/>
      <c r="R90" s="185"/>
      <c r="S90" s="943"/>
      <c r="T90" s="50"/>
      <c r="U90" s="50"/>
      <c r="V90" s="743" t="s">
        <v>15</v>
      </c>
      <c r="W90" s="740">
        <f t="shared" si="60"/>
        <v>0</v>
      </c>
      <c r="X90" s="188"/>
      <c r="Y90" s="188"/>
      <c r="Z90" s="54"/>
      <c r="AA90" s="54"/>
      <c r="AB90" s="928"/>
      <c r="AC90" s="928"/>
      <c r="AD90" s="756"/>
      <c r="AE90" s="756"/>
      <c r="AF90" s="48">
        <f t="shared" si="61"/>
        <v>0</v>
      </c>
      <c r="AG90" s="747" t="e">
        <f t="shared" si="62"/>
        <v>#DIV/0!</v>
      </c>
      <c r="AH90" s="943"/>
    </row>
    <row r="91" spans="1:34" ht="19.2" customHeight="1">
      <c r="A91" s="952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944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928"/>
      <c r="AC91" s="928"/>
      <c r="AD91" s="756"/>
      <c r="AE91" s="756"/>
      <c r="AF91" s="48">
        <f t="shared" si="61"/>
        <v>0</v>
      </c>
      <c r="AG91" s="747" t="e">
        <f t="shared" si="62"/>
        <v>#DIV/0!</v>
      </c>
      <c r="AH91" s="944"/>
    </row>
    <row r="92" spans="1:34" ht="19.2" customHeight="1">
      <c r="A92" s="952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928"/>
      <c r="AC92" s="928"/>
      <c r="AD92" s="756"/>
      <c r="AE92" s="756"/>
      <c r="AF92" s="48">
        <f t="shared" si="61"/>
        <v>0</v>
      </c>
      <c r="AG92" s="747" t="e">
        <f t="shared" si="62"/>
        <v>#DIV/0!</v>
      </c>
      <c r="AH92" s="944"/>
    </row>
    <row r="93" spans="1:34" ht="19.2" customHeight="1">
      <c r="A93" s="952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953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928"/>
      <c r="AC93" s="928"/>
      <c r="AD93" s="756"/>
      <c r="AE93" s="756"/>
      <c r="AF93" s="48">
        <f t="shared" si="61"/>
        <v>0</v>
      </c>
      <c r="AG93" s="747" t="e">
        <f t="shared" si="62"/>
        <v>#DIV/0!</v>
      </c>
      <c r="AH93" s="944"/>
    </row>
    <row r="94" spans="1:34" ht="19.2" customHeight="1">
      <c r="A94" s="952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953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928"/>
      <c r="AC94" s="928"/>
      <c r="AD94" s="756"/>
      <c r="AE94" s="756"/>
      <c r="AF94" s="48">
        <f t="shared" si="61"/>
        <v>0</v>
      </c>
      <c r="AG94" s="747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1379</v>
      </c>
      <c r="D95" s="924" t="s">
        <v>1366</v>
      </c>
      <c r="E95" s="924"/>
      <c r="F95" s="274"/>
      <c r="G95" s="70"/>
      <c r="H95" s="198"/>
      <c r="I95" s="103"/>
      <c r="J95" s="199">
        <v>17.399999999999999</v>
      </c>
      <c r="K95" s="199">
        <v>1729.8</v>
      </c>
      <c r="L95" s="200">
        <v>99.144375644994824</v>
      </c>
      <c r="M95" s="199">
        <f t="shared" ref="M95:O95" si="63">AVERAGE(M83:M94)</f>
        <v>17.399999999999999</v>
      </c>
      <c r="N95" s="199">
        <f t="shared" si="63"/>
        <v>1513.4929135679149</v>
      </c>
      <c r="O95" s="200">
        <f t="shared" si="63"/>
        <v>86.9090167643961</v>
      </c>
      <c r="P95" s="201">
        <f>M95-J95</f>
        <v>0</v>
      </c>
      <c r="Q95" s="202">
        <f t="shared" ref="Q95:Q101" si="64">O95-L95</f>
        <v>-12.235358880598724</v>
      </c>
      <c r="R95" s="203">
        <f>O95/L95</f>
        <v>0.8765904893646238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0</v>
      </c>
      <c r="AE95" s="107">
        <f>SUM(AE83:AE94)</f>
        <v>1</v>
      </c>
      <c r="AF95" s="65">
        <f t="shared" si="61"/>
        <v>-216.30708643208504</v>
      </c>
      <c r="AG95" s="748">
        <f t="shared" si="62"/>
        <v>0.87495254570928138</v>
      </c>
      <c r="AH95" s="944"/>
    </row>
    <row r="96" spans="1:34" ht="19.2" customHeight="1">
      <c r="A96" s="954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1222.5</v>
      </c>
      <c r="H96" s="45">
        <f t="shared" ref="H96:H105" si="65">F96*G96</f>
        <v>68985.675000000003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1" si="66">G96/W96*60</f>
        <v>1286.8421052631572</v>
      </c>
      <c r="O96" s="47">
        <f t="shared" ref="O96:O101" si="67">N96/M96</f>
        <v>71.491228070175396</v>
      </c>
      <c r="P96" s="48">
        <f t="shared" ref="P96:P101" si="68">M96-J96</f>
        <v>0</v>
      </c>
      <c r="Q96" s="49">
        <f t="shared" si="64"/>
        <v>-11.842105263157933</v>
      </c>
      <c r="R96" s="747">
        <f t="shared" ref="R96:R101" si="69">O96/L96</f>
        <v>0.85789473684210482</v>
      </c>
      <c r="S96" s="943">
        <f>R108</f>
        <v>0.86527086981820911</v>
      </c>
      <c r="T96" s="89">
        <v>0.33333333333333331</v>
      </c>
      <c r="U96" s="89">
        <v>0.37291666666666667</v>
      </c>
      <c r="V96" s="756">
        <v>5</v>
      </c>
      <c r="W96" s="90">
        <f t="shared" ref="W96:W133" si="70">(U96-T96)*24*60</f>
        <v>57.000000000000036</v>
      </c>
      <c r="X96" s="96"/>
      <c r="Y96" s="96"/>
      <c r="Z96" s="54"/>
      <c r="AA96" s="54"/>
      <c r="AB96" s="928"/>
      <c r="AC96" s="928"/>
      <c r="AD96" s="756"/>
      <c r="AE96" s="756"/>
      <c r="AF96" s="54">
        <f t="shared" si="61"/>
        <v>-213.15789473684276</v>
      </c>
      <c r="AG96" s="750">
        <f t="shared" si="62"/>
        <v>0.85789473684210482</v>
      </c>
      <c r="AH96" s="927">
        <f>AG108</f>
        <v>0.86586999045404855</v>
      </c>
    </row>
    <row r="97" spans="1:34" s="212" customFormat="1" ht="19.2" customHeight="1">
      <c r="A97" s="954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2615</v>
      </c>
      <c r="H97" s="207">
        <f t="shared" si="65"/>
        <v>76130.886850152892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1265.3225806451617</v>
      </c>
      <c r="O97" s="47">
        <f t="shared" si="67"/>
        <v>63.266129032258085</v>
      </c>
      <c r="P97" s="48">
        <f t="shared" si="68"/>
        <v>0</v>
      </c>
      <c r="Q97" s="49">
        <f t="shared" si="64"/>
        <v>-5.9838709677419146</v>
      </c>
      <c r="R97" s="747">
        <f t="shared" si="69"/>
        <v>0.91359031093513476</v>
      </c>
      <c r="S97" s="943"/>
      <c r="T97" s="208">
        <v>0.38819444444444445</v>
      </c>
      <c r="U97" s="208">
        <v>0.47430555555555554</v>
      </c>
      <c r="V97" s="209">
        <v>22</v>
      </c>
      <c r="W97" s="90">
        <f t="shared" si="70"/>
        <v>123.99999999999996</v>
      </c>
      <c r="X97" s="53">
        <v>0.37777777777777777</v>
      </c>
      <c r="Y97" s="53">
        <v>0.38750000000000001</v>
      </c>
      <c r="Z97" s="54"/>
      <c r="AA97" s="54"/>
      <c r="AB97" s="928"/>
      <c r="AC97" s="928"/>
      <c r="AD97" s="209"/>
      <c r="AE97" s="209"/>
      <c r="AF97" s="210">
        <f t="shared" si="61"/>
        <v>-119.67741935483832</v>
      </c>
      <c r="AG97" s="211">
        <f t="shared" si="62"/>
        <v>0.91359031093513476</v>
      </c>
      <c r="AH97" s="927"/>
    </row>
    <row r="98" spans="1:34" s="215" customFormat="1" ht="19.2" customHeight="1">
      <c r="A98" s="954"/>
      <c r="B98" s="743" t="s">
        <v>101</v>
      </c>
      <c r="C98" s="55"/>
      <c r="D98" s="42" t="s">
        <v>58</v>
      </c>
      <c r="E98" s="83"/>
      <c r="F98" s="284">
        <v>59.54</v>
      </c>
      <c r="G98" s="57">
        <v>1112</v>
      </c>
      <c r="H98" s="207">
        <f t="shared" si="65"/>
        <v>66208.479999999996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1213.0909090909099</v>
      </c>
      <c r="O98" s="47">
        <f t="shared" si="67"/>
        <v>67.393939393939434</v>
      </c>
      <c r="P98" s="48">
        <f t="shared" si="68"/>
        <v>0</v>
      </c>
      <c r="Q98" s="49">
        <f t="shared" si="64"/>
        <v>-9.5505050505050093</v>
      </c>
      <c r="R98" s="747">
        <f t="shared" si="69"/>
        <v>0.87587791270101789</v>
      </c>
      <c r="S98" s="943"/>
      <c r="T98" s="89">
        <v>0.51458333333333328</v>
      </c>
      <c r="U98" s="89">
        <v>0.5527777777777777</v>
      </c>
      <c r="V98" s="756">
        <v>5</v>
      </c>
      <c r="W98" s="90">
        <f t="shared" si="70"/>
        <v>54.999999999999964</v>
      </c>
      <c r="X98" s="213"/>
      <c r="Y98" s="213"/>
      <c r="Z98" s="214"/>
      <c r="AA98" s="214"/>
      <c r="AB98" s="928"/>
      <c r="AC98" s="928"/>
      <c r="AD98" s="756"/>
      <c r="AE98" s="756"/>
      <c r="AF98" s="54">
        <f t="shared" si="61"/>
        <v>-171.90909090909008</v>
      </c>
      <c r="AG98" s="750">
        <f t="shared" si="62"/>
        <v>0.875877912701018</v>
      </c>
      <c r="AH98" s="927"/>
    </row>
    <row r="99" spans="1:34" ht="19.2" customHeight="1">
      <c r="A99" s="954"/>
      <c r="B99" s="743" t="s">
        <v>105</v>
      </c>
      <c r="C99" s="81"/>
      <c r="D99" s="82" t="s">
        <v>177</v>
      </c>
      <c r="E99" s="83"/>
      <c r="F99" s="284">
        <v>51.44</v>
      </c>
      <c r="G99" s="57">
        <v>1064</v>
      </c>
      <c r="H99" s="207">
        <f t="shared" si="65"/>
        <v>54732.159999999996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6"/>
        <v>1276.8000000000002</v>
      </c>
      <c r="O99" s="47">
        <f t="shared" si="67"/>
        <v>63.840000000000011</v>
      </c>
      <c r="P99" s="48">
        <f t="shared" si="68"/>
        <v>0</v>
      </c>
      <c r="Q99" s="49">
        <f t="shared" si="64"/>
        <v>-8.1599999999999895</v>
      </c>
      <c r="R99" s="747">
        <f t="shared" si="69"/>
        <v>0.88666666666666683</v>
      </c>
      <c r="S99" s="943"/>
      <c r="T99" s="89">
        <v>0.5576388888888888</v>
      </c>
      <c r="U99" s="89">
        <v>0.59236111111111101</v>
      </c>
      <c r="V99" s="756">
        <v>7</v>
      </c>
      <c r="W99" s="90">
        <f t="shared" si="70"/>
        <v>49.999999999999986</v>
      </c>
      <c r="X99" s="180"/>
      <c r="Y99" s="180"/>
      <c r="Z99" s="124"/>
      <c r="AA99" s="124"/>
      <c r="AB99" s="928"/>
      <c r="AC99" s="928"/>
      <c r="AD99" s="756"/>
      <c r="AE99" s="756"/>
      <c r="AF99" s="210">
        <f t="shared" si="61"/>
        <v>-163.19999999999982</v>
      </c>
      <c r="AG99" s="211">
        <f t="shared" si="62"/>
        <v>0.88666666666666683</v>
      </c>
      <c r="AH99" s="927"/>
    </row>
    <row r="100" spans="1:34" s="215" customFormat="1" ht="19.2" customHeight="1">
      <c r="A100" s="954"/>
      <c r="B100" s="743" t="s">
        <v>105</v>
      </c>
      <c r="C100" s="55"/>
      <c r="D100" s="42" t="s">
        <v>75</v>
      </c>
      <c r="E100" s="83"/>
      <c r="F100" s="284">
        <v>56.43</v>
      </c>
      <c r="G100" s="57">
        <v>407.5</v>
      </c>
      <c r="H100" s="207">
        <f t="shared" si="65"/>
        <v>22995.224999999999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6"/>
        <v>1286.8421052631625</v>
      </c>
      <c r="O100" s="47">
        <f t="shared" si="67"/>
        <v>71.491228070175694</v>
      </c>
      <c r="P100" s="48">
        <f t="shared" si="68"/>
        <v>0</v>
      </c>
      <c r="Q100" s="49">
        <f t="shared" si="64"/>
        <v>-11.842105263157634</v>
      </c>
      <c r="R100" s="747">
        <f t="shared" si="69"/>
        <v>0.85789473684210837</v>
      </c>
      <c r="S100" s="943"/>
      <c r="T100" s="208">
        <v>0.60763888888888873</v>
      </c>
      <c r="U100" s="208">
        <v>0.62083333333333313</v>
      </c>
      <c r="V100" s="209">
        <v>22</v>
      </c>
      <c r="W100" s="90">
        <f t="shared" si="70"/>
        <v>18.999999999999932</v>
      </c>
      <c r="X100" s="216">
        <v>0.59722222222222221</v>
      </c>
      <c r="Y100" s="216">
        <v>0.6069444444444444</v>
      </c>
      <c r="Z100" s="214"/>
      <c r="AA100" s="214"/>
      <c r="AB100" s="928"/>
      <c r="AC100" s="928"/>
      <c r="AD100" s="756"/>
      <c r="AE100" s="756"/>
      <c r="AF100" s="54">
        <f t="shared" si="61"/>
        <v>-213.15789473683753</v>
      </c>
      <c r="AG100" s="750">
        <f t="shared" si="62"/>
        <v>0.85789473684210826</v>
      </c>
      <c r="AH100" s="927"/>
    </row>
    <row r="101" spans="1:34" s="215" customFormat="1" ht="19.2" customHeight="1">
      <c r="A101" s="954"/>
      <c r="B101" s="743" t="s">
        <v>101</v>
      </c>
      <c r="C101" s="55"/>
      <c r="D101" s="82" t="s">
        <v>69</v>
      </c>
      <c r="E101" s="83"/>
      <c r="F101" s="284">
        <v>53.36</v>
      </c>
      <c r="G101" s="57">
        <v>377</v>
      </c>
      <c r="H101" s="207">
        <f t="shared" si="65"/>
        <v>20116.72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6"/>
        <v>1330.5882352941223</v>
      </c>
      <c r="O101" s="47">
        <f t="shared" si="67"/>
        <v>70.030959752322232</v>
      </c>
      <c r="P101" s="48">
        <f t="shared" si="68"/>
        <v>0</v>
      </c>
      <c r="Q101" s="49">
        <f t="shared" si="64"/>
        <v>-16.074303405572508</v>
      </c>
      <c r="R101" s="747">
        <f t="shared" si="69"/>
        <v>0.81331799223357115</v>
      </c>
      <c r="S101" s="943"/>
      <c r="T101" s="208">
        <v>0.62569444444444422</v>
      </c>
      <c r="U101" s="89">
        <v>0.63749999999999973</v>
      </c>
      <c r="V101" s="209">
        <v>7</v>
      </c>
      <c r="W101" s="90">
        <f t="shared" si="70"/>
        <v>16.99999999999994</v>
      </c>
      <c r="X101" s="217"/>
      <c r="Y101" s="217"/>
      <c r="Z101" s="214"/>
      <c r="AA101" s="214"/>
      <c r="AB101" s="928"/>
      <c r="AC101" s="928"/>
      <c r="AD101" s="756"/>
      <c r="AE101" s="756"/>
      <c r="AF101" s="210">
        <f t="shared" si="61"/>
        <v>-305.41176470587766</v>
      </c>
      <c r="AG101" s="211">
        <f t="shared" si="62"/>
        <v>0.81331799223357115</v>
      </c>
      <c r="AH101" s="927"/>
    </row>
    <row r="102" spans="1:34" s="215" customFormat="1" ht="19.2" customHeight="1">
      <c r="A102" s="954"/>
      <c r="B102" s="743">
        <v>0</v>
      </c>
      <c r="C102" s="175"/>
      <c r="D102" s="82"/>
      <c r="E102" s="177"/>
      <c r="F102" s="284" t="s">
        <v>106</v>
      </c>
      <c r="G102" s="57"/>
      <c r="H102" s="207">
        <f t="shared" si="65"/>
        <v>0</v>
      </c>
      <c r="I102" s="743"/>
      <c r="J102" s="46"/>
      <c r="K102" s="44"/>
      <c r="L102" s="47"/>
      <c r="M102" s="87"/>
      <c r="N102" s="44"/>
      <c r="O102" s="47"/>
      <c r="P102" s="48"/>
      <c r="Q102" s="49"/>
      <c r="R102" s="747"/>
      <c r="S102" s="943"/>
      <c r="T102" s="208"/>
      <c r="U102" s="208"/>
      <c r="V102" s="209"/>
      <c r="W102" s="90">
        <f t="shared" si="70"/>
        <v>0</v>
      </c>
      <c r="X102" s="217"/>
      <c r="Y102" s="217"/>
      <c r="Z102" s="214"/>
      <c r="AA102" s="214"/>
      <c r="AB102" s="928"/>
      <c r="AC102" s="928"/>
      <c r="AD102" s="756"/>
      <c r="AE102" s="756"/>
      <c r="AF102" s="54">
        <f t="shared" si="61"/>
        <v>0</v>
      </c>
      <c r="AG102" s="750" t="e">
        <f t="shared" si="62"/>
        <v>#DIV/0!</v>
      </c>
      <c r="AH102" s="927"/>
    </row>
    <row r="103" spans="1:34" s="215" customFormat="1" ht="19.2" customHeight="1">
      <c r="A103" s="954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943"/>
      <c r="T103" s="208"/>
      <c r="U103" s="208"/>
      <c r="V103" s="209" t="s">
        <v>15</v>
      </c>
      <c r="W103" s="90">
        <f t="shared" si="70"/>
        <v>0</v>
      </c>
      <c r="X103" s="217"/>
      <c r="Y103" s="217"/>
      <c r="Z103" s="214"/>
      <c r="AA103" s="214"/>
      <c r="AB103" s="928"/>
      <c r="AC103" s="928"/>
      <c r="AD103" s="756"/>
      <c r="AE103" s="756"/>
      <c r="AF103" s="54">
        <f t="shared" si="61"/>
        <v>0</v>
      </c>
      <c r="AG103" s="750" t="e">
        <f t="shared" si="62"/>
        <v>#DIV/0!</v>
      </c>
      <c r="AH103" s="927"/>
    </row>
    <row r="104" spans="1:34" s="215" customFormat="1" ht="19.2" customHeight="1">
      <c r="A104" s="954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944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928"/>
      <c r="AC104" s="928"/>
      <c r="AD104" s="756"/>
      <c r="AE104" s="756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944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928"/>
      <c r="AC105" s="928"/>
      <c r="AD105" s="756"/>
      <c r="AE105" s="756"/>
      <c r="AF105" s="54">
        <f t="shared" si="61"/>
        <v>0</v>
      </c>
      <c r="AG105" s="75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953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928"/>
      <c r="AC106" s="928"/>
      <c r="AD106" s="756"/>
      <c r="AE106" s="756"/>
      <c r="AF106" s="54">
        <f t="shared" si="61"/>
        <v>0</v>
      </c>
      <c r="AG106" s="75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953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928"/>
      <c r="AC107" s="928"/>
      <c r="AD107" s="756"/>
      <c r="AE107" s="756"/>
      <c r="AF107" s="214"/>
      <c r="AG107" s="750"/>
      <c r="AH107" s="927"/>
    </row>
    <row r="108" spans="1:34" ht="19.2" customHeight="1">
      <c r="A108" s="954"/>
      <c r="B108" s="110">
        <v>0</v>
      </c>
      <c r="C108" s="100" t="s">
        <v>1381</v>
      </c>
      <c r="D108" s="924" t="s">
        <v>1366</v>
      </c>
      <c r="E108" s="924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1">AVERAGE(M96:M107)</f>
        <v>18.833333333333332</v>
      </c>
      <c r="N108" s="101">
        <f t="shared" si="71"/>
        <v>1276.5809892594189</v>
      </c>
      <c r="O108" s="104">
        <f t="shared" si="71"/>
        <v>67.918914053145144</v>
      </c>
      <c r="P108" s="54">
        <f t="shared" ref="P108:P115" si="72">M108-J108</f>
        <v>0</v>
      </c>
      <c r="Q108" s="88">
        <f t="shared" ref="Q108:Q115" si="73">O108-L108</f>
        <v>-10.575481658355827</v>
      </c>
      <c r="R108" s="105">
        <f t="shared" ref="R108:R115" si="74">O108/L108</f>
        <v>0.86527086981820911</v>
      </c>
      <c r="S108" s="94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0</v>
      </c>
      <c r="AE108" s="107">
        <f>SUM(AE96:AE107)</f>
        <v>0</v>
      </c>
      <c r="AF108" s="54">
        <f t="shared" si="61"/>
        <v>-197.7523440739144</v>
      </c>
      <c r="AG108" s="750">
        <f t="shared" si="62"/>
        <v>0.86586999045404855</v>
      </c>
      <c r="AH108" s="927"/>
    </row>
    <row r="109" spans="1:34" ht="19.2" customHeight="1">
      <c r="A109" s="945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1341</v>
      </c>
      <c r="H109" s="45">
        <f t="shared" ref="H109:H119" si="75">F109*G109</f>
        <v>40183.72670807453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5" si="76">G109/W109*60</f>
        <v>1102.1917808219171</v>
      </c>
      <c r="O109" s="47">
        <f t="shared" ref="O109:O115" si="77">N109/M109</f>
        <v>61.232876712328725</v>
      </c>
      <c r="P109" s="48">
        <f t="shared" si="72"/>
        <v>0</v>
      </c>
      <c r="Q109" s="49">
        <f t="shared" si="73"/>
        <v>-5.4337899543379464</v>
      </c>
      <c r="R109" s="747">
        <f t="shared" si="74"/>
        <v>0.91849315068493076</v>
      </c>
      <c r="S109" s="948">
        <f>R121</f>
        <v>0.90899479322862153</v>
      </c>
      <c r="T109" s="223">
        <v>0.5</v>
      </c>
      <c r="U109" s="223">
        <v>0.55069444444444449</v>
      </c>
      <c r="V109" s="224">
        <v>5</v>
      </c>
      <c r="W109" s="740">
        <f t="shared" si="70"/>
        <v>73.000000000000057</v>
      </c>
      <c r="X109" s="53"/>
      <c r="Y109" s="53"/>
      <c r="Z109" s="54"/>
      <c r="AA109" s="54"/>
      <c r="AB109" s="928"/>
      <c r="AC109" s="928"/>
      <c r="AD109" s="756"/>
      <c r="AE109" s="756"/>
      <c r="AF109" s="48">
        <f t="shared" si="61"/>
        <v>-97.808219178082936</v>
      </c>
      <c r="AG109" s="125">
        <f t="shared" si="62"/>
        <v>0.91849315068493087</v>
      </c>
      <c r="AH109" s="927">
        <f>AG121</f>
        <v>0.88666220631474335</v>
      </c>
    </row>
    <row r="110" spans="1:34" ht="19.2" customHeight="1">
      <c r="A110" s="946"/>
      <c r="B110" s="743" t="s">
        <v>105</v>
      </c>
      <c r="C110" s="175"/>
      <c r="D110" s="42" t="s">
        <v>160</v>
      </c>
      <c r="E110" s="177"/>
      <c r="F110" s="273">
        <v>53.27</v>
      </c>
      <c r="G110" s="174">
        <v>1072</v>
      </c>
      <c r="H110" s="45">
        <f t="shared" si="75"/>
        <v>57105.440000000002</v>
      </c>
      <c r="I110" s="743"/>
      <c r="J110" s="46">
        <v>16</v>
      </c>
      <c r="K110" s="44">
        <v>1500</v>
      </c>
      <c r="L110" s="47">
        <v>93.75</v>
      </c>
      <c r="M110" s="741">
        <v>16</v>
      </c>
      <c r="N110" s="44">
        <f t="shared" si="76"/>
        <v>1368.5106382978724</v>
      </c>
      <c r="O110" s="47">
        <f t="shared" si="77"/>
        <v>85.531914893617028</v>
      </c>
      <c r="P110" s="48">
        <f t="shared" si="72"/>
        <v>0</v>
      </c>
      <c r="Q110" s="49">
        <f t="shared" si="73"/>
        <v>-8.2180851063829721</v>
      </c>
      <c r="R110" s="747">
        <f t="shared" si="74"/>
        <v>0.91234042553191497</v>
      </c>
      <c r="S110" s="934"/>
      <c r="T110" s="223">
        <v>0.55555555555555558</v>
      </c>
      <c r="U110" s="223">
        <v>0.58819444444444446</v>
      </c>
      <c r="V110" s="224">
        <v>7</v>
      </c>
      <c r="W110" s="740">
        <f t="shared" si="70"/>
        <v>46.999999999999993</v>
      </c>
      <c r="X110" s="188"/>
      <c r="Y110" s="188"/>
      <c r="Z110" s="54"/>
      <c r="AA110" s="54"/>
      <c r="AB110" s="928"/>
      <c r="AC110" s="928"/>
      <c r="AD110" s="756"/>
      <c r="AE110" s="756"/>
      <c r="AF110" s="48">
        <f t="shared" si="61"/>
        <v>-131.48936170212755</v>
      </c>
      <c r="AG110" s="125">
        <f t="shared" si="62"/>
        <v>0.91234042553191497</v>
      </c>
      <c r="AH110" s="927"/>
    </row>
    <row r="111" spans="1:34" ht="19.2" customHeight="1">
      <c r="A111" s="946"/>
      <c r="B111" s="743" t="s">
        <v>105</v>
      </c>
      <c r="C111" s="175"/>
      <c r="D111" s="176" t="s">
        <v>76</v>
      </c>
      <c r="E111" s="177"/>
      <c r="F111" s="273">
        <v>55.56</v>
      </c>
      <c r="G111" s="57">
        <v>1052</v>
      </c>
      <c r="H111" s="45">
        <f t="shared" si="75"/>
        <v>58449.120000000003</v>
      </c>
      <c r="I111" s="756"/>
      <c r="J111" s="46">
        <v>16</v>
      </c>
      <c r="K111" s="44">
        <v>1440</v>
      </c>
      <c r="L111" s="47">
        <v>90</v>
      </c>
      <c r="M111" s="225">
        <v>16</v>
      </c>
      <c r="N111" s="44">
        <f t="shared" si="76"/>
        <v>1315.0000000000002</v>
      </c>
      <c r="O111" s="47">
        <f t="shared" si="77"/>
        <v>82.187500000000014</v>
      </c>
      <c r="P111" s="48">
        <f t="shared" si="72"/>
        <v>0</v>
      </c>
      <c r="Q111" s="49">
        <f t="shared" si="73"/>
        <v>-7.8124999999999858</v>
      </c>
      <c r="R111" s="747">
        <f t="shared" si="74"/>
        <v>0.91319444444444464</v>
      </c>
      <c r="S111" s="934"/>
      <c r="T111" s="223">
        <v>0.70833333333333337</v>
      </c>
      <c r="U111" s="223">
        <v>0.7416666666666667</v>
      </c>
      <c r="V111" s="224">
        <v>5</v>
      </c>
      <c r="W111" s="740">
        <f t="shared" si="70"/>
        <v>47.999999999999986</v>
      </c>
      <c r="X111" s="53"/>
      <c r="Y111" s="53"/>
      <c r="Z111" s="54"/>
      <c r="AA111" s="54"/>
      <c r="AB111" s="928"/>
      <c r="AC111" s="928"/>
      <c r="AD111" s="756"/>
      <c r="AE111" s="756"/>
      <c r="AF111" s="48">
        <f t="shared" si="61"/>
        <v>-124.99999999999977</v>
      </c>
      <c r="AG111" s="125">
        <f t="shared" si="62"/>
        <v>0.91319444444444464</v>
      </c>
      <c r="AH111" s="927"/>
    </row>
    <row r="112" spans="1:34" ht="19.2" customHeight="1">
      <c r="A112" s="946"/>
      <c r="B112" s="743" t="s">
        <v>105</v>
      </c>
      <c r="C112" s="175"/>
      <c r="D112" s="176" t="s">
        <v>474</v>
      </c>
      <c r="E112" s="83"/>
      <c r="F112" s="273">
        <v>58.17</v>
      </c>
      <c r="G112" s="57">
        <v>1486</v>
      </c>
      <c r="H112" s="45">
        <f t="shared" si="75"/>
        <v>86440.62</v>
      </c>
      <c r="I112" s="756"/>
      <c r="J112" s="46">
        <v>15</v>
      </c>
      <c r="K112" s="44">
        <v>1440</v>
      </c>
      <c r="L112" s="47">
        <v>96</v>
      </c>
      <c r="M112" s="741">
        <v>15</v>
      </c>
      <c r="N112" s="44">
        <f t="shared" si="76"/>
        <v>1292.1739130434769</v>
      </c>
      <c r="O112" s="47">
        <f t="shared" si="77"/>
        <v>86.144927536231791</v>
      </c>
      <c r="P112" s="48">
        <f t="shared" si="72"/>
        <v>0</v>
      </c>
      <c r="Q112" s="49">
        <f t="shared" si="73"/>
        <v>-9.8550724637682094</v>
      </c>
      <c r="R112" s="747">
        <f t="shared" si="74"/>
        <v>0.89734299516908111</v>
      </c>
      <c r="S112" s="934"/>
      <c r="T112" s="223">
        <v>0.74652777777777779</v>
      </c>
      <c r="U112" s="223">
        <v>0.79444444444444451</v>
      </c>
      <c r="V112" s="224">
        <v>7</v>
      </c>
      <c r="W112" s="740">
        <f t="shared" si="70"/>
        <v>69.000000000000071</v>
      </c>
      <c r="X112" s="213"/>
      <c r="Y112" s="213"/>
      <c r="Z112" s="54"/>
      <c r="AA112" s="54"/>
      <c r="AB112" s="928"/>
      <c r="AC112" s="928"/>
      <c r="AD112" s="756"/>
      <c r="AE112" s="756"/>
      <c r="AF112" s="48">
        <f t="shared" si="61"/>
        <v>-147.82608695652311</v>
      </c>
      <c r="AG112" s="125">
        <f t="shared" si="62"/>
        <v>0.89734299516908123</v>
      </c>
      <c r="AH112" s="927"/>
    </row>
    <row r="113" spans="1:34" s="215" customFormat="1" ht="19.2" customHeight="1">
      <c r="A113" s="946"/>
      <c r="B113" s="743" t="s">
        <v>105</v>
      </c>
      <c r="C113" s="175"/>
      <c r="D113" s="176" t="s">
        <v>162</v>
      </c>
      <c r="E113" s="83"/>
      <c r="F113" s="273">
        <v>51.06</v>
      </c>
      <c r="G113" s="57">
        <v>1103</v>
      </c>
      <c r="H113" s="45">
        <f t="shared" si="75"/>
        <v>56319.18</v>
      </c>
      <c r="I113" s="756"/>
      <c r="J113" s="46">
        <v>16</v>
      </c>
      <c r="K113" s="44">
        <v>1500</v>
      </c>
      <c r="L113" s="47">
        <v>93.75</v>
      </c>
      <c r="M113" s="746">
        <v>14</v>
      </c>
      <c r="N113" s="44">
        <f t="shared" si="76"/>
        <v>1297.64705882353</v>
      </c>
      <c r="O113" s="47">
        <f t="shared" si="77"/>
        <v>92.689075630252134</v>
      </c>
      <c r="P113" s="48">
        <f t="shared" si="72"/>
        <v>-2</v>
      </c>
      <c r="Q113" s="49">
        <f t="shared" si="73"/>
        <v>-1.0609243697478661</v>
      </c>
      <c r="R113" s="747">
        <f t="shared" si="74"/>
        <v>0.98868347338935614</v>
      </c>
      <c r="S113" s="934"/>
      <c r="T113" s="223">
        <v>0.7993055555555556</v>
      </c>
      <c r="U113" s="223">
        <v>0.83472222222222225</v>
      </c>
      <c r="V113" s="224">
        <v>7</v>
      </c>
      <c r="W113" s="740">
        <f t="shared" si="70"/>
        <v>50.999999999999979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-202.35294117647004</v>
      </c>
      <c r="AG113" s="125">
        <f t="shared" si="62"/>
        <v>0.86509803921568662</v>
      </c>
      <c r="AH113" s="927"/>
    </row>
    <row r="114" spans="1:34" s="215" customFormat="1" ht="19.2" customHeight="1">
      <c r="A114" s="946"/>
      <c r="B114" s="743" t="s">
        <v>105</v>
      </c>
      <c r="C114" s="175"/>
      <c r="D114" s="82" t="s">
        <v>184</v>
      </c>
      <c r="E114" s="43"/>
      <c r="F114" s="273">
        <v>54.09</v>
      </c>
      <c r="G114" s="44">
        <v>1275</v>
      </c>
      <c r="H114" s="45">
        <f t="shared" si="75"/>
        <v>68964.75</v>
      </c>
      <c r="I114" s="756"/>
      <c r="J114" s="46">
        <v>19</v>
      </c>
      <c r="K114" s="44">
        <v>1440</v>
      </c>
      <c r="L114" s="47">
        <v>75.78947368421052</v>
      </c>
      <c r="M114" s="746">
        <v>19</v>
      </c>
      <c r="N114" s="44">
        <f t="shared" si="76"/>
        <v>1318.9655172413804</v>
      </c>
      <c r="O114" s="47">
        <f t="shared" si="77"/>
        <v>69.41923774954634</v>
      </c>
      <c r="P114" s="48">
        <f t="shared" si="72"/>
        <v>0</v>
      </c>
      <c r="Q114" s="49">
        <f t="shared" si="73"/>
        <v>-6.3702359346641799</v>
      </c>
      <c r="R114" s="747">
        <f t="shared" si="74"/>
        <v>0.91594827586206984</v>
      </c>
      <c r="S114" s="934"/>
      <c r="T114" s="223">
        <v>0.85</v>
      </c>
      <c r="U114" s="223">
        <v>0.89027777777777772</v>
      </c>
      <c r="V114" s="224">
        <v>22</v>
      </c>
      <c r="W114" s="740">
        <f t="shared" si="70"/>
        <v>57.999999999999957</v>
      </c>
      <c r="X114" s="213">
        <v>0.83888888888888891</v>
      </c>
      <c r="Y114" s="213">
        <v>0.84861111111111109</v>
      </c>
      <c r="Z114" s="214"/>
      <c r="AA114" s="214"/>
      <c r="AB114" s="928"/>
      <c r="AC114" s="928"/>
      <c r="AD114" s="218"/>
      <c r="AE114" s="218"/>
      <c r="AF114" s="48">
        <f t="shared" si="61"/>
        <v>-121.03448275861956</v>
      </c>
      <c r="AG114" s="125">
        <f t="shared" si="62"/>
        <v>0.91594827586206973</v>
      </c>
      <c r="AH114" s="927"/>
    </row>
    <row r="115" spans="1:34" s="215" customFormat="1" ht="19.2" customHeight="1">
      <c r="A115" s="946"/>
      <c r="B115" s="743" t="s">
        <v>105</v>
      </c>
      <c r="C115" s="175"/>
      <c r="D115" s="82" t="s">
        <v>182</v>
      </c>
      <c r="E115" s="83"/>
      <c r="F115" s="273">
        <v>54.5</v>
      </c>
      <c r="G115" s="226">
        <v>682</v>
      </c>
      <c r="H115" s="45">
        <f t="shared" si="75"/>
        <v>37169</v>
      </c>
      <c r="I115" s="756"/>
      <c r="J115" s="46">
        <v>21</v>
      </c>
      <c r="K115" s="44">
        <v>1440</v>
      </c>
      <c r="L115" s="47">
        <v>68.571428571428569</v>
      </c>
      <c r="M115" s="746">
        <v>21</v>
      </c>
      <c r="N115" s="44">
        <f t="shared" si="76"/>
        <v>1136.6666666666656</v>
      </c>
      <c r="O115" s="47">
        <f t="shared" si="77"/>
        <v>54.126984126984077</v>
      </c>
      <c r="P115" s="48">
        <f t="shared" si="72"/>
        <v>0</v>
      </c>
      <c r="Q115" s="49">
        <f t="shared" si="73"/>
        <v>-14.444444444444493</v>
      </c>
      <c r="R115" s="747">
        <f t="shared" si="74"/>
        <v>0.78935185185185119</v>
      </c>
      <c r="S115" s="934"/>
      <c r="T115" s="223">
        <v>0.89444444444444438</v>
      </c>
      <c r="U115" s="223">
        <v>0.9194444444444444</v>
      </c>
      <c r="V115" s="224">
        <v>6</v>
      </c>
      <c r="W115" s="740">
        <f t="shared" si="70"/>
        <v>36.000000000000028</v>
      </c>
      <c r="X115" s="213"/>
      <c r="Y115" s="213"/>
      <c r="Z115" s="214"/>
      <c r="AA115" s="214"/>
      <c r="AB115" s="928"/>
      <c r="AC115" s="928"/>
      <c r="AD115" s="218"/>
      <c r="AE115" s="218">
        <v>1</v>
      </c>
      <c r="AF115" s="48">
        <f t="shared" si="61"/>
        <v>-303.33333333333439</v>
      </c>
      <c r="AG115" s="125">
        <f t="shared" si="62"/>
        <v>0.78935185185185108</v>
      </c>
      <c r="AH115" s="927"/>
    </row>
    <row r="116" spans="1:34" s="215" customFormat="1" ht="19.2" customHeight="1">
      <c r="A116" s="946"/>
      <c r="B116" s="743">
        <v>0</v>
      </c>
      <c r="C116" s="55"/>
      <c r="D116" s="82"/>
      <c r="E116" s="83"/>
      <c r="F116" s="273" t="s">
        <v>106</v>
      </c>
      <c r="G116" s="226"/>
      <c r="H116" s="45">
        <f t="shared" si="75"/>
        <v>0</v>
      </c>
      <c r="I116" s="756"/>
      <c r="J116" s="46"/>
      <c r="K116" s="44"/>
      <c r="L116" s="47"/>
      <c r="M116" s="746"/>
      <c r="N116" s="44"/>
      <c r="O116" s="47"/>
      <c r="P116" s="48"/>
      <c r="Q116" s="49"/>
      <c r="R116" s="747"/>
      <c r="S116" s="934"/>
      <c r="T116" s="223"/>
      <c r="U116" s="223"/>
      <c r="V116" s="224"/>
      <c r="W116" s="740">
        <f t="shared" si="70"/>
        <v>0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0</v>
      </c>
      <c r="AG116" s="125" t="e">
        <f t="shared" si="62"/>
        <v>#DIV/0!</v>
      </c>
      <c r="AH116" s="927"/>
    </row>
    <row r="117" spans="1:34" s="215" customFormat="1" ht="19.2" customHeight="1">
      <c r="A117" s="946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934"/>
      <c r="T117" s="223"/>
      <c r="U117" s="223"/>
      <c r="V117" s="224"/>
      <c r="W117" s="740">
        <f t="shared" si="70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934"/>
      <c r="T118" s="223"/>
      <c r="U118" s="223"/>
      <c r="V118" s="224"/>
      <c r="W118" s="740">
        <f t="shared" si="70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934"/>
      <c r="T119" s="223"/>
      <c r="U119" s="223"/>
      <c r="V119" s="224"/>
      <c r="W119" s="740">
        <f t="shared" si="70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934"/>
      <c r="T120" s="223"/>
      <c r="U120" s="223"/>
      <c r="V120" s="224"/>
      <c r="W120" s="740">
        <f t="shared" si="70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17.285714285714285</v>
      </c>
      <c r="K121" s="199">
        <v>1422.8571428571429</v>
      </c>
      <c r="L121" s="200">
        <v>83.503938417472241</v>
      </c>
      <c r="M121" s="199">
        <f t="shared" ref="M121:O121" si="78">AVERAGE(M109:M120)</f>
        <v>17</v>
      </c>
      <c r="N121" s="199">
        <f t="shared" si="78"/>
        <v>1261.5936535564063</v>
      </c>
      <c r="O121" s="200">
        <f t="shared" si="78"/>
        <v>75.904645235565724</v>
      </c>
      <c r="P121" s="48">
        <f t="shared" ref="P121:P129" si="79">M121-J121</f>
        <v>-0.2857142857142847</v>
      </c>
      <c r="Q121" s="49">
        <f t="shared" ref="Q121:Q129" si="80">O121-L121</f>
        <v>-7.5992931819065177</v>
      </c>
      <c r="R121" s="172">
        <f t="shared" ref="R121:R129" si="81">O121/L121</f>
        <v>0.90899479322862153</v>
      </c>
      <c r="S121" s="942"/>
      <c r="T121" s="50"/>
      <c r="U121" s="50"/>
      <c r="V121" s="44"/>
      <c r="W121" s="7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1</v>
      </c>
      <c r="AF121" s="48">
        <f>N121-K121</f>
        <v>-161.26348930073664</v>
      </c>
      <c r="AG121" s="125">
        <f>N121/K121</f>
        <v>0.88666220631474335</v>
      </c>
      <c r="AH121" s="927"/>
    </row>
    <row r="122" spans="1:34" ht="19.2" customHeight="1">
      <c r="A122" s="949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1230</v>
      </c>
      <c r="H122" s="45">
        <f t="shared" ref="H122:H132" si="82">F122*G122</f>
        <v>72164.100000000006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29" si="83">G122/W122*60</f>
        <v>1317.8571428571438</v>
      </c>
      <c r="O122" s="234">
        <f t="shared" ref="O122:O129" si="84">N122/M122</f>
        <v>69.360902255639147</v>
      </c>
      <c r="P122" s="108">
        <f t="shared" si="79"/>
        <v>0</v>
      </c>
      <c r="Q122" s="182">
        <f t="shared" si="80"/>
        <v>-6.4285714285713738</v>
      </c>
      <c r="R122" s="109">
        <f t="shared" si="81"/>
        <v>0.91517857142857217</v>
      </c>
      <c r="S122" s="943">
        <f>R134</f>
        <v>0.89955798846385249</v>
      </c>
      <c r="T122" s="50">
        <v>0.5</v>
      </c>
      <c r="U122" s="50">
        <v>0.53888888888888886</v>
      </c>
      <c r="V122" s="224">
        <v>5</v>
      </c>
      <c r="W122" s="740">
        <f t="shared" si="70"/>
        <v>55.999999999999957</v>
      </c>
      <c r="X122" s="53"/>
      <c r="Y122" s="53"/>
      <c r="Z122" s="54"/>
      <c r="AA122" s="54"/>
      <c r="AB122" s="928"/>
      <c r="AC122" s="928"/>
      <c r="AD122" s="756"/>
      <c r="AE122" s="756"/>
      <c r="AF122" s="48">
        <f t="shared" si="61"/>
        <v>-122.1428571428562</v>
      </c>
      <c r="AG122" s="747">
        <f t="shared" si="62"/>
        <v>0.91517857142857206</v>
      </c>
      <c r="AH122" s="942">
        <f>AG134</f>
        <v>0.90050522982550774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1625</v>
      </c>
      <c r="H123" s="45">
        <f t="shared" si="82"/>
        <v>96720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3"/>
        <v>1282.8947368421043</v>
      </c>
      <c r="O123" s="86">
        <f t="shared" si="84"/>
        <v>61.090225563909726</v>
      </c>
      <c r="P123" s="54">
        <f t="shared" si="79"/>
        <v>0</v>
      </c>
      <c r="Q123" s="88">
        <f t="shared" si="80"/>
        <v>-4.8621553884712228</v>
      </c>
      <c r="R123" s="750">
        <f t="shared" si="81"/>
        <v>0.92627778833364938</v>
      </c>
      <c r="S123" s="943"/>
      <c r="T123" s="50">
        <v>0.54374999999999996</v>
      </c>
      <c r="U123" s="50">
        <v>0.59652777777777777</v>
      </c>
      <c r="V123" s="224">
        <v>7</v>
      </c>
      <c r="W123" s="740">
        <f t="shared" si="70"/>
        <v>76.000000000000057</v>
      </c>
      <c r="X123" s="53"/>
      <c r="Y123" s="53"/>
      <c r="Z123" s="54"/>
      <c r="AA123" s="54"/>
      <c r="AB123" s="928"/>
      <c r="AC123" s="928"/>
      <c r="AD123" s="756"/>
      <c r="AE123" s="756"/>
      <c r="AF123" s="48">
        <f t="shared" si="61"/>
        <v>-102.10526315789571</v>
      </c>
      <c r="AG123" s="747">
        <f t="shared" si="62"/>
        <v>0.92627778833364927</v>
      </c>
      <c r="AH123" s="943"/>
    </row>
    <row r="124" spans="1:34" ht="19.2" customHeight="1">
      <c r="A124" s="949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1188</v>
      </c>
      <c r="H124" s="45">
        <f t="shared" si="82"/>
        <v>67466.52</v>
      </c>
      <c r="I124" s="235">
        <v>1</v>
      </c>
      <c r="J124" s="46">
        <v>18</v>
      </c>
      <c r="K124" s="44">
        <v>1636</v>
      </c>
      <c r="L124" s="47">
        <v>90.888888888888886</v>
      </c>
      <c r="M124" s="741">
        <v>18</v>
      </c>
      <c r="N124" s="174">
        <f t="shared" si="83"/>
        <v>1397.64705882353</v>
      </c>
      <c r="O124" s="234">
        <f t="shared" si="84"/>
        <v>77.647058823529449</v>
      </c>
      <c r="P124" s="108">
        <f t="shared" si="79"/>
        <v>0</v>
      </c>
      <c r="Q124" s="182">
        <f t="shared" si="80"/>
        <v>-13.241830065359437</v>
      </c>
      <c r="R124" s="109">
        <f t="shared" si="81"/>
        <v>0.85430749316841692</v>
      </c>
      <c r="S124" s="950"/>
      <c r="T124" s="50">
        <v>0.70833333333333337</v>
      </c>
      <c r="U124" s="50">
        <v>0.74375000000000002</v>
      </c>
      <c r="V124" s="224">
        <v>8</v>
      </c>
      <c r="W124" s="740">
        <f t="shared" si="70"/>
        <v>50.999999999999979</v>
      </c>
      <c r="X124" s="188"/>
      <c r="Y124" s="188"/>
      <c r="Z124" s="54"/>
      <c r="AA124" s="54"/>
      <c r="AB124" s="928"/>
      <c r="AC124" s="928"/>
      <c r="AD124" s="756"/>
      <c r="AE124" s="756"/>
      <c r="AF124" s="108">
        <f t="shared" si="61"/>
        <v>-238.35294117647004</v>
      </c>
      <c r="AG124" s="109">
        <f t="shared" si="62"/>
        <v>0.85430749316841681</v>
      </c>
      <c r="AH124" s="943"/>
    </row>
    <row r="125" spans="1:34" ht="19.2" customHeight="1">
      <c r="A125" s="949"/>
      <c r="B125" s="130" t="s">
        <v>105</v>
      </c>
      <c r="C125" s="97"/>
      <c r="D125" s="42" t="s">
        <v>80</v>
      </c>
      <c r="E125" s="43"/>
      <c r="F125" s="273">
        <v>56.87</v>
      </c>
      <c r="G125" s="44">
        <v>1012</v>
      </c>
      <c r="H125" s="45">
        <f t="shared" si="82"/>
        <v>57552.439999999995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3"/>
        <v>1445.7142857142853</v>
      </c>
      <c r="O125" s="234">
        <f t="shared" si="84"/>
        <v>80.317460317460302</v>
      </c>
      <c r="P125" s="108">
        <f t="shared" si="79"/>
        <v>0</v>
      </c>
      <c r="Q125" s="182">
        <f t="shared" si="80"/>
        <v>-10.571428571428584</v>
      </c>
      <c r="R125" s="109">
        <f t="shared" si="81"/>
        <v>0.88368843870066349</v>
      </c>
      <c r="S125" s="950"/>
      <c r="T125" s="50">
        <v>0.74722222222222223</v>
      </c>
      <c r="U125" s="50">
        <v>0.77638888888888891</v>
      </c>
      <c r="V125" s="224">
        <v>5</v>
      </c>
      <c r="W125" s="740">
        <f t="shared" si="70"/>
        <v>42.000000000000014</v>
      </c>
      <c r="X125" s="64"/>
      <c r="Y125" s="64"/>
      <c r="Z125" s="54"/>
      <c r="AA125" s="54"/>
      <c r="AB125" s="928"/>
      <c r="AC125" s="928"/>
      <c r="AD125" s="756"/>
      <c r="AE125" s="756"/>
      <c r="AF125" s="48">
        <f t="shared" si="61"/>
        <v>-190.28571428571468</v>
      </c>
      <c r="AG125" s="747">
        <f t="shared" si="62"/>
        <v>0.88368843870066338</v>
      </c>
      <c r="AH125" s="944"/>
    </row>
    <row r="126" spans="1:34" ht="19.2" customHeight="1">
      <c r="A126" s="949"/>
      <c r="B126" s="130" t="s">
        <v>105</v>
      </c>
      <c r="C126" s="756"/>
      <c r="D126" s="321" t="s">
        <v>81</v>
      </c>
      <c r="E126" s="177"/>
      <c r="F126" s="273">
        <v>47.6</v>
      </c>
      <c r="G126" s="57">
        <v>1237</v>
      </c>
      <c r="H126" s="45">
        <f t="shared" si="82"/>
        <v>58881.200000000004</v>
      </c>
      <c r="I126" s="756"/>
      <c r="J126" s="46">
        <v>19</v>
      </c>
      <c r="K126" s="44">
        <v>1440</v>
      </c>
      <c r="L126" s="47">
        <v>75.78947368421052</v>
      </c>
      <c r="M126" s="746">
        <v>19</v>
      </c>
      <c r="N126" s="57">
        <f t="shared" si="83"/>
        <v>1302.1052631578957</v>
      </c>
      <c r="O126" s="86">
        <f t="shared" si="84"/>
        <v>68.531855955678722</v>
      </c>
      <c r="P126" s="54">
        <f t="shared" si="79"/>
        <v>0</v>
      </c>
      <c r="Q126" s="88">
        <f t="shared" si="80"/>
        <v>-7.2576177285317982</v>
      </c>
      <c r="R126" s="750">
        <f t="shared" si="81"/>
        <v>0.90423976608187207</v>
      </c>
      <c r="S126" s="950"/>
      <c r="T126" s="50">
        <v>0.78125</v>
      </c>
      <c r="U126" s="50">
        <v>0.8208333333333333</v>
      </c>
      <c r="V126" s="224">
        <v>7</v>
      </c>
      <c r="W126" s="740">
        <f t="shared" si="70"/>
        <v>56.999999999999957</v>
      </c>
      <c r="X126" s="64"/>
      <c r="Y126" s="64"/>
      <c r="Z126" s="54"/>
      <c r="AA126" s="54"/>
      <c r="AB126" s="928"/>
      <c r="AC126" s="928"/>
      <c r="AD126" s="756"/>
      <c r="AE126" s="756"/>
      <c r="AF126" s="108">
        <f t="shared" si="61"/>
        <v>-137.89473684210429</v>
      </c>
      <c r="AG126" s="109">
        <f t="shared" si="62"/>
        <v>0.90423976608187207</v>
      </c>
      <c r="AH126" s="944"/>
    </row>
    <row r="127" spans="1:34" ht="19.2" customHeight="1">
      <c r="A127" s="949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1062</v>
      </c>
      <c r="H127" s="45">
        <f t="shared" si="82"/>
        <v>53811.54</v>
      </c>
      <c r="I127" s="218"/>
      <c r="J127" s="46">
        <v>18</v>
      </c>
      <c r="K127" s="44">
        <v>1500</v>
      </c>
      <c r="L127" s="47">
        <v>83.333333333333329</v>
      </c>
      <c r="M127" s="741">
        <v>18</v>
      </c>
      <c r="N127" s="57">
        <f t="shared" si="83"/>
        <v>1385.2173913043478</v>
      </c>
      <c r="O127" s="86">
        <f t="shared" si="84"/>
        <v>76.956521739130437</v>
      </c>
      <c r="P127" s="54">
        <f t="shared" si="79"/>
        <v>0</v>
      </c>
      <c r="Q127" s="88">
        <f t="shared" si="80"/>
        <v>-6.3768115942028913</v>
      </c>
      <c r="R127" s="750">
        <f t="shared" si="81"/>
        <v>0.9234782608695653</v>
      </c>
      <c r="S127" s="950"/>
      <c r="T127" s="50">
        <v>0.83611111111111103</v>
      </c>
      <c r="U127" s="50">
        <v>0.86805555555555547</v>
      </c>
      <c r="V127" s="743">
        <v>22</v>
      </c>
      <c r="W127" s="740">
        <f t="shared" si="70"/>
        <v>46</v>
      </c>
      <c r="X127" s="64">
        <v>0.82500000000000007</v>
      </c>
      <c r="Y127" s="64">
        <v>0.83472222222222225</v>
      </c>
      <c r="Z127" s="54"/>
      <c r="AA127" s="54"/>
      <c r="AB127" s="928"/>
      <c r="AC127" s="928"/>
      <c r="AD127" s="756"/>
      <c r="AE127" s="756"/>
      <c r="AF127" s="108">
        <f t="shared" si="61"/>
        <v>-114.78260869565224</v>
      </c>
      <c r="AG127" s="109">
        <f t="shared" si="62"/>
        <v>0.92347826086956519</v>
      </c>
      <c r="AH127" s="944"/>
    </row>
    <row r="128" spans="1:34" ht="19.2" customHeight="1">
      <c r="A128" s="949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700</v>
      </c>
      <c r="H128" s="45">
        <f t="shared" si="82"/>
        <v>40719</v>
      </c>
      <c r="I128" s="756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1448.2758620689626</v>
      </c>
      <c r="O128" s="86">
        <f t="shared" si="84"/>
        <v>90.517241379310164</v>
      </c>
      <c r="P128" s="54">
        <f t="shared" si="79"/>
        <v>0</v>
      </c>
      <c r="Q128" s="88">
        <f t="shared" si="80"/>
        <v>-11.732758620689836</v>
      </c>
      <c r="R128" s="750">
        <f t="shared" si="81"/>
        <v>0.88525419441868136</v>
      </c>
      <c r="S128" s="950"/>
      <c r="T128" s="50">
        <v>0.87291666666666656</v>
      </c>
      <c r="U128" s="50">
        <v>0.89305555555555549</v>
      </c>
      <c r="V128" s="743">
        <v>7</v>
      </c>
      <c r="W128" s="740">
        <f t="shared" si="70"/>
        <v>29.000000000000057</v>
      </c>
      <c r="X128" s="64"/>
      <c r="Y128" s="64"/>
      <c r="Z128" s="54"/>
      <c r="AA128" s="54"/>
      <c r="AB128" s="928"/>
      <c r="AC128" s="928"/>
      <c r="AD128" s="756"/>
      <c r="AE128" s="756"/>
      <c r="AF128" s="48">
        <f t="shared" si="61"/>
        <v>-187.72413793103738</v>
      </c>
      <c r="AG128" s="747">
        <f t="shared" si="62"/>
        <v>0.88525419441868136</v>
      </c>
      <c r="AH128" s="944"/>
    </row>
    <row r="129" spans="1:34" ht="19.2" customHeight="1">
      <c r="A129" s="94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819</v>
      </c>
      <c r="H129" s="45">
        <f t="shared" si="82"/>
        <v>46928.7</v>
      </c>
      <c r="I129" s="756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3"/>
        <v>1328.1081081081072</v>
      </c>
      <c r="O129" s="86">
        <f t="shared" si="84"/>
        <v>69.900426742531963</v>
      </c>
      <c r="P129" s="54">
        <f t="shared" si="79"/>
        <v>0</v>
      </c>
      <c r="Q129" s="88">
        <f t="shared" si="80"/>
        <v>-5.8890469416785578</v>
      </c>
      <c r="R129" s="750">
        <f t="shared" si="81"/>
        <v>0.92229729729729681</v>
      </c>
      <c r="S129" s="950"/>
      <c r="T129" s="50">
        <v>0.89791666666666659</v>
      </c>
      <c r="U129" s="50">
        <v>0.92361111111111105</v>
      </c>
      <c r="V129" s="743">
        <v>7</v>
      </c>
      <c r="W129" s="740">
        <f t="shared" si="70"/>
        <v>37.000000000000028</v>
      </c>
      <c r="X129" s="64"/>
      <c r="Y129" s="64"/>
      <c r="Z129" s="54"/>
      <c r="AA129" s="54"/>
      <c r="AB129" s="928"/>
      <c r="AC129" s="928"/>
      <c r="AD129" s="756"/>
      <c r="AE129" s="756"/>
      <c r="AF129" s="108">
        <f t="shared" si="61"/>
        <v>-111.89189189189278</v>
      </c>
      <c r="AG129" s="109">
        <f t="shared" si="62"/>
        <v>0.9222972972972967</v>
      </c>
      <c r="AH129" s="944"/>
    </row>
    <row r="130" spans="1:34" ht="19.2" customHeight="1">
      <c r="A130" s="94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2"/>
        <v>0</v>
      </c>
      <c r="I130" s="756"/>
      <c r="J130" s="46"/>
      <c r="K130" s="44"/>
      <c r="L130" s="47"/>
      <c r="M130" s="746"/>
      <c r="N130" s="57"/>
      <c r="O130" s="86"/>
      <c r="P130" s="54"/>
      <c r="Q130" s="88"/>
      <c r="R130" s="750"/>
      <c r="S130" s="950"/>
      <c r="T130" s="50"/>
      <c r="U130" s="50"/>
      <c r="V130" s="743"/>
      <c r="W130" s="740">
        <f t="shared" si="70"/>
        <v>0</v>
      </c>
      <c r="X130" s="64"/>
      <c r="Y130" s="64"/>
      <c r="Z130" s="54"/>
      <c r="AA130" s="54"/>
      <c r="AB130" s="928"/>
      <c r="AC130" s="928"/>
      <c r="AD130" s="756"/>
      <c r="AE130" s="756"/>
      <c r="AF130" s="108">
        <f t="shared" si="61"/>
        <v>0</v>
      </c>
      <c r="AG130" s="109" t="e">
        <f t="shared" si="62"/>
        <v>#DIV/0!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950"/>
      <c r="T131" s="50"/>
      <c r="U131" s="50"/>
      <c r="V131" s="743"/>
      <c r="W131" s="740">
        <f t="shared" si="70"/>
        <v>0</v>
      </c>
      <c r="X131" s="64"/>
      <c r="Y131" s="64"/>
      <c r="Z131" s="54"/>
      <c r="AA131" s="54"/>
      <c r="AB131" s="928"/>
      <c r="AC131" s="928"/>
      <c r="AD131" s="756"/>
      <c r="AE131" s="756"/>
      <c r="AF131" s="48">
        <f t="shared" si="61"/>
        <v>0</v>
      </c>
      <c r="AG131" s="747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950"/>
      <c r="T132" s="50"/>
      <c r="U132" s="50"/>
      <c r="V132" s="743"/>
      <c r="W132" s="740">
        <f t="shared" si="70"/>
        <v>0</v>
      </c>
      <c r="X132" s="64"/>
      <c r="Y132" s="64"/>
      <c r="Z132" s="54"/>
      <c r="AA132" s="54"/>
      <c r="AB132" s="928"/>
      <c r="AC132" s="928"/>
      <c r="AD132" s="756"/>
      <c r="AE132" s="756"/>
      <c r="AF132" s="65"/>
      <c r="AG132" s="748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950"/>
      <c r="T133" s="50"/>
      <c r="U133" s="50"/>
      <c r="V133" s="743"/>
      <c r="W133" s="236">
        <f t="shared" si="70"/>
        <v>0</v>
      </c>
      <c r="X133" s="64"/>
      <c r="Y133" s="64"/>
      <c r="Z133" s="54"/>
      <c r="AA133" s="54"/>
      <c r="AB133" s="928"/>
      <c r="AC133" s="928"/>
      <c r="AD133" s="756"/>
      <c r="AE133" s="756"/>
      <c r="AF133" s="65"/>
      <c r="AG133" s="748"/>
      <c r="AH133" s="944"/>
    </row>
    <row r="134" spans="1:34" ht="19.2" customHeight="1">
      <c r="A134" s="949"/>
      <c r="B134" s="168">
        <v>0</v>
      </c>
      <c r="C134" s="100" t="s">
        <v>1385</v>
      </c>
      <c r="D134" s="924" t="s">
        <v>1366</v>
      </c>
      <c r="E134" s="924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5">AVERAGE(M122:M133)</f>
        <v>18.5</v>
      </c>
      <c r="N134" s="239">
        <f t="shared" si="85"/>
        <v>1363.4774811095469</v>
      </c>
      <c r="O134" s="240">
        <f t="shared" si="85"/>
        <v>74.29021159714874</v>
      </c>
      <c r="P134" s="51">
        <f t="shared" ref="P134:P143" si="86">M134-J134</f>
        <v>0</v>
      </c>
      <c r="Q134" s="139">
        <f t="shared" ref="Q134:Q143" si="87">O134-L134</f>
        <v>-8.2950275423667108</v>
      </c>
      <c r="R134" s="241">
        <f t="shared" ref="R134:R143" si="88">O134/L134</f>
        <v>0.89955798846385249</v>
      </c>
      <c r="S134" s="943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0</v>
      </c>
      <c r="AE134" s="107">
        <f>SUM(AE122:AE133)</f>
        <v>0</v>
      </c>
      <c r="AF134" s="48">
        <f t="shared" si="61"/>
        <v>-150.64751889045306</v>
      </c>
      <c r="AG134" s="747">
        <f t="shared" si="62"/>
        <v>0.90050522982550774</v>
      </c>
      <c r="AH134" s="944"/>
    </row>
    <row r="135" spans="1:34" ht="19.2" customHeight="1">
      <c r="A135" s="930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1102.75</v>
      </c>
      <c r="H135" s="242">
        <f t="shared" ref="H135:H146" si="89">F135*G135</f>
        <v>59647.747500000005</v>
      </c>
      <c r="I135" s="756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0">G135/W135*60</f>
        <v>1350.30612244898</v>
      </c>
      <c r="O135" s="115">
        <f t="shared" ref="O135:O143" si="91">N135/M135</f>
        <v>84.394132653061249</v>
      </c>
      <c r="P135" s="54">
        <f t="shared" si="86"/>
        <v>0</v>
      </c>
      <c r="Q135" s="88">
        <f t="shared" si="87"/>
        <v>-9.3558673469387514</v>
      </c>
      <c r="R135" s="750">
        <f t="shared" si="88"/>
        <v>0.90020408163265331</v>
      </c>
      <c r="S135" s="934">
        <f>R147</f>
        <v>0.88594646892900852</v>
      </c>
      <c r="T135" s="243">
        <v>0.5</v>
      </c>
      <c r="U135" s="50">
        <v>0.53402777777777777</v>
      </c>
      <c r="V135" s="142">
        <v>5</v>
      </c>
      <c r="W135" s="244">
        <f t="shared" ref="W135:W147" si="92">(U135-T135)*24*60</f>
        <v>48.999999999999986</v>
      </c>
      <c r="X135" s="53"/>
      <c r="Y135" s="53"/>
      <c r="Z135" s="54"/>
      <c r="AA135" s="54"/>
      <c r="AB135" s="928"/>
      <c r="AC135" s="928"/>
      <c r="AD135" s="756">
        <v>1</v>
      </c>
      <c r="AE135" s="756"/>
      <c r="AF135" s="116">
        <f t="shared" si="61"/>
        <v>-149.69387755102002</v>
      </c>
      <c r="AG135" s="120">
        <f t="shared" si="62"/>
        <v>0.90020408163265331</v>
      </c>
      <c r="AH135" s="927">
        <f>AG147</f>
        <v>0.89646496328864622</v>
      </c>
    </row>
    <row r="136" spans="1:34" ht="19.2" customHeight="1">
      <c r="A136" s="931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1465</v>
      </c>
      <c r="H136" s="84">
        <f t="shared" si="89"/>
        <v>84581.774999999994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0"/>
        <v>1331.8181818181831</v>
      </c>
      <c r="O136" s="86">
        <f t="shared" si="91"/>
        <v>83.238636363636445</v>
      </c>
      <c r="P136" s="54">
        <f t="shared" si="86"/>
        <v>0</v>
      </c>
      <c r="Q136" s="88">
        <f t="shared" si="87"/>
        <v>-14.573863636363555</v>
      </c>
      <c r="R136" s="750">
        <f t="shared" si="88"/>
        <v>0.85100203311066014</v>
      </c>
      <c r="S136" s="934"/>
      <c r="T136" s="243">
        <v>0.53888888888888886</v>
      </c>
      <c r="U136" s="50">
        <v>0.58472222222222214</v>
      </c>
      <c r="V136" s="142">
        <v>7</v>
      </c>
      <c r="W136" s="244">
        <f t="shared" si="92"/>
        <v>65.999999999999929</v>
      </c>
      <c r="X136" s="53"/>
      <c r="Y136" s="53"/>
      <c r="Z136" s="54"/>
      <c r="AA136" s="54"/>
      <c r="AB136" s="928"/>
      <c r="AC136" s="928"/>
      <c r="AD136" s="756"/>
      <c r="AE136" s="756"/>
      <c r="AF136" s="48">
        <f t="shared" si="61"/>
        <v>-233.18181818181688</v>
      </c>
      <c r="AG136" s="125">
        <f t="shared" si="62"/>
        <v>0.85100203311066014</v>
      </c>
      <c r="AH136" s="927"/>
    </row>
    <row r="137" spans="1:34" ht="19.2" customHeight="1">
      <c r="A137" s="931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983</v>
      </c>
      <c r="H137" s="84">
        <f t="shared" si="89"/>
        <v>49808.61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1340.4545454545455</v>
      </c>
      <c r="O137" s="86">
        <f t="shared" si="91"/>
        <v>74.469696969696969</v>
      </c>
      <c r="P137" s="54">
        <f t="shared" si="86"/>
        <v>0</v>
      </c>
      <c r="Q137" s="88">
        <f t="shared" si="87"/>
        <v>-8.8636363636363598</v>
      </c>
      <c r="R137" s="750">
        <f t="shared" si="88"/>
        <v>0.89363636363636367</v>
      </c>
      <c r="S137" s="934"/>
      <c r="T137" s="50">
        <v>0.59999999999999987</v>
      </c>
      <c r="U137" s="50">
        <v>0.63055555555555542</v>
      </c>
      <c r="V137" s="246">
        <v>22</v>
      </c>
      <c r="W137" s="244">
        <f t="shared" si="92"/>
        <v>44</v>
      </c>
      <c r="X137" s="53">
        <v>0.58888888888888891</v>
      </c>
      <c r="Y137" s="53">
        <v>0.59861111111111109</v>
      </c>
      <c r="Z137" s="54"/>
      <c r="AA137" s="54"/>
      <c r="AB137" s="928"/>
      <c r="AC137" s="928"/>
      <c r="AD137" s="756"/>
      <c r="AE137" s="756"/>
      <c r="AF137" s="48">
        <f t="shared" si="61"/>
        <v>-159.5454545454545</v>
      </c>
      <c r="AG137" s="125">
        <f t="shared" si="62"/>
        <v>0.89363636363636367</v>
      </c>
      <c r="AH137" s="927"/>
    </row>
    <row r="138" spans="1:34" ht="19.2" customHeight="1">
      <c r="A138" s="931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1334</v>
      </c>
      <c r="H138" s="84">
        <f t="shared" si="89"/>
        <v>68007.319999999992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0"/>
        <v>1334.0000000000014</v>
      </c>
      <c r="O138" s="86">
        <f t="shared" si="91"/>
        <v>70.210526315789551</v>
      </c>
      <c r="P138" s="54">
        <f t="shared" si="86"/>
        <v>-1</v>
      </c>
      <c r="Q138" s="88">
        <f t="shared" si="87"/>
        <v>-1.7894736842104493</v>
      </c>
      <c r="R138" s="755">
        <f t="shared" si="88"/>
        <v>0.97514619883041043</v>
      </c>
      <c r="S138" s="934"/>
      <c r="T138" s="50">
        <v>0.70833333333333337</v>
      </c>
      <c r="U138" s="50">
        <v>0.75</v>
      </c>
      <c r="V138" s="246">
        <v>5</v>
      </c>
      <c r="W138" s="244">
        <f t="shared" si="92"/>
        <v>59.999999999999943</v>
      </c>
      <c r="X138" s="53"/>
      <c r="Y138" s="53"/>
      <c r="Z138" s="54"/>
      <c r="AA138" s="54"/>
      <c r="AB138" s="928"/>
      <c r="AC138" s="928"/>
      <c r="AD138" s="756">
        <v>1</v>
      </c>
      <c r="AE138" s="756"/>
      <c r="AF138" s="48">
        <f t="shared" si="61"/>
        <v>-105.99999999999864</v>
      </c>
      <c r="AG138" s="125">
        <f t="shared" si="62"/>
        <v>0.92638888888888982</v>
      </c>
      <c r="AH138" s="927"/>
    </row>
    <row r="139" spans="1:34" ht="19.2" customHeight="1">
      <c r="A139" s="931"/>
      <c r="B139" s="743" t="s">
        <v>105</v>
      </c>
      <c r="C139" s="753"/>
      <c r="D139" s="42" t="s">
        <v>82</v>
      </c>
      <c r="E139" s="43"/>
      <c r="F139" s="273">
        <v>50.67</v>
      </c>
      <c r="G139" s="57">
        <v>888</v>
      </c>
      <c r="H139" s="84">
        <f t="shared" si="89"/>
        <v>44994.96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0"/>
        <v>1366.1538461538453</v>
      </c>
      <c r="O139" s="115">
        <f t="shared" si="91"/>
        <v>80.361990950226186</v>
      </c>
      <c r="P139" s="54">
        <f t="shared" si="86"/>
        <v>0</v>
      </c>
      <c r="Q139" s="88">
        <f t="shared" si="87"/>
        <v>-7.8733031674208718</v>
      </c>
      <c r="R139" s="750">
        <f t="shared" si="88"/>
        <v>0.91076923076923011</v>
      </c>
      <c r="S139" s="934"/>
      <c r="T139" s="50">
        <v>0.75486111111111109</v>
      </c>
      <c r="U139" s="50">
        <v>0.78194444444444444</v>
      </c>
      <c r="V139" s="247">
        <v>7</v>
      </c>
      <c r="W139" s="244">
        <f t="shared" si="92"/>
        <v>39.000000000000021</v>
      </c>
      <c r="X139" s="53"/>
      <c r="Y139" s="53"/>
      <c r="Z139" s="54"/>
      <c r="AA139" s="54"/>
      <c r="AB139" s="928"/>
      <c r="AC139" s="928"/>
      <c r="AD139" s="756"/>
      <c r="AE139" s="756"/>
      <c r="AF139" s="48">
        <f t="shared" si="61"/>
        <v>-133.84615384615472</v>
      </c>
      <c r="AG139" s="125">
        <f t="shared" si="62"/>
        <v>0.91076923076923022</v>
      </c>
      <c r="AH139" s="927"/>
    </row>
    <row r="140" spans="1:34" ht="19.2" customHeight="1">
      <c r="A140" s="932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1554</v>
      </c>
      <c r="H140" s="84">
        <f t="shared" si="89"/>
        <v>79129.680000000008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0"/>
        <v>1313.239436619717</v>
      </c>
      <c r="O140" s="86">
        <f t="shared" si="91"/>
        <v>69.117865085248269</v>
      </c>
      <c r="P140" s="54">
        <f t="shared" si="86"/>
        <v>0</v>
      </c>
      <c r="Q140" s="88">
        <f t="shared" si="87"/>
        <v>-6.6716085989622513</v>
      </c>
      <c r="R140" s="750">
        <f t="shared" si="88"/>
        <v>0.91197183098591472</v>
      </c>
      <c r="S140" s="935"/>
      <c r="T140" s="63">
        <v>0.78680555555555554</v>
      </c>
      <c r="U140" s="249">
        <v>0.83611111111111114</v>
      </c>
      <c r="V140" s="250">
        <v>7</v>
      </c>
      <c r="W140" s="244">
        <f t="shared" si="92"/>
        <v>71.000000000000071</v>
      </c>
      <c r="X140" s="53"/>
      <c r="Y140" s="53"/>
      <c r="Z140" s="54"/>
      <c r="AA140" s="54"/>
      <c r="AB140" s="928"/>
      <c r="AC140" s="928"/>
      <c r="AD140" s="756"/>
      <c r="AE140" s="756"/>
      <c r="AF140" s="48">
        <f t="shared" si="61"/>
        <v>-126.76056338028297</v>
      </c>
      <c r="AG140" s="125">
        <f t="shared" si="62"/>
        <v>0.91197183098591461</v>
      </c>
      <c r="AH140" s="927"/>
    </row>
    <row r="141" spans="1:34" ht="19.2" customHeight="1">
      <c r="A141" s="932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701</v>
      </c>
      <c r="H141" s="84">
        <f t="shared" si="89"/>
        <v>35519.67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0"/>
        <v>1274.5454545454529</v>
      </c>
      <c r="O141" s="86">
        <f t="shared" si="91"/>
        <v>74.973262032085472</v>
      </c>
      <c r="P141" s="54">
        <f t="shared" si="86"/>
        <v>0</v>
      </c>
      <c r="Q141" s="88">
        <f t="shared" si="87"/>
        <v>-9.7326203208557018</v>
      </c>
      <c r="R141" s="750">
        <f t="shared" si="88"/>
        <v>0.88510101010100906</v>
      </c>
      <c r="S141" s="935"/>
      <c r="T141" s="63">
        <v>0.85138888888888886</v>
      </c>
      <c r="U141" s="249">
        <v>0.87430555555555556</v>
      </c>
      <c r="V141" s="55">
        <v>22</v>
      </c>
      <c r="W141" s="244">
        <f t="shared" si="92"/>
        <v>33.000000000000043</v>
      </c>
      <c r="X141" s="53">
        <v>0.84027777777777779</v>
      </c>
      <c r="Y141" s="53">
        <v>0.85069444444444453</v>
      </c>
      <c r="Z141" s="54"/>
      <c r="AA141" s="54"/>
      <c r="AB141" s="928"/>
      <c r="AC141" s="928"/>
      <c r="AD141" s="756"/>
      <c r="AE141" s="756"/>
      <c r="AF141" s="48">
        <f t="shared" si="61"/>
        <v>-165.45454545454709</v>
      </c>
      <c r="AG141" s="125">
        <f t="shared" si="62"/>
        <v>0.88510101010100894</v>
      </c>
      <c r="AH141" s="927"/>
    </row>
    <row r="142" spans="1:34" ht="19.2" customHeight="1">
      <c r="A142" s="932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1118</v>
      </c>
      <c r="H142" s="84">
        <f t="shared" si="89"/>
        <v>56447.82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0"/>
        <v>1290.0000000000007</v>
      </c>
      <c r="O142" s="86">
        <f t="shared" si="91"/>
        <v>86.000000000000043</v>
      </c>
      <c r="P142" s="54">
        <f t="shared" si="86"/>
        <v>1</v>
      </c>
      <c r="Q142" s="88">
        <f t="shared" si="87"/>
        <v>-16.857142857142819</v>
      </c>
      <c r="R142" s="755">
        <f t="shared" si="88"/>
        <v>0.83611111111111147</v>
      </c>
      <c r="S142" s="935"/>
      <c r="T142" s="63">
        <v>0.87916666666666665</v>
      </c>
      <c r="U142" s="249">
        <v>0.91527777777777775</v>
      </c>
      <c r="V142" s="55">
        <v>7</v>
      </c>
      <c r="W142" s="244">
        <f t="shared" si="92"/>
        <v>51.999999999999972</v>
      </c>
      <c r="X142" s="53"/>
      <c r="Y142" s="53"/>
      <c r="Z142" s="54"/>
      <c r="AA142" s="54"/>
      <c r="AB142" s="928"/>
      <c r="AC142" s="928"/>
      <c r="AD142" s="756"/>
      <c r="AE142" s="756"/>
      <c r="AF142" s="48">
        <f t="shared" si="61"/>
        <v>-149.99999999999932</v>
      </c>
      <c r="AG142" s="125">
        <f t="shared" si="62"/>
        <v>0.89583333333333381</v>
      </c>
      <c r="AH142" s="927"/>
    </row>
    <row r="143" spans="1:34" ht="19.2" customHeight="1">
      <c r="A143" s="932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919</v>
      </c>
      <c r="H143" s="84">
        <f t="shared" si="89"/>
        <v>51859.17</v>
      </c>
      <c r="I143" s="75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0"/>
        <v>1344.8780487804875</v>
      </c>
      <c r="O143" s="115">
        <f t="shared" si="91"/>
        <v>79.110473457675738</v>
      </c>
      <c r="P143" s="54">
        <f t="shared" si="86"/>
        <v>1</v>
      </c>
      <c r="Q143" s="88">
        <f t="shared" si="87"/>
        <v>-14.639526542324262</v>
      </c>
      <c r="R143" s="750">
        <f t="shared" si="88"/>
        <v>0.84384505021520784</v>
      </c>
      <c r="S143" s="935"/>
      <c r="T143" s="63">
        <v>0.92013888888888884</v>
      </c>
      <c r="U143" s="249">
        <v>0.94861111111111107</v>
      </c>
      <c r="V143" s="55">
        <v>7</v>
      </c>
      <c r="W143" s="244">
        <f t="shared" si="92"/>
        <v>41.000000000000014</v>
      </c>
      <c r="X143" s="53"/>
      <c r="Y143" s="53"/>
      <c r="Z143" s="54"/>
      <c r="AA143" s="54"/>
      <c r="AB143" s="928"/>
      <c r="AC143" s="928"/>
      <c r="AD143" s="756"/>
      <c r="AE143" s="756"/>
      <c r="AF143" s="48">
        <f t="shared" si="61"/>
        <v>-155.12195121951254</v>
      </c>
      <c r="AG143" s="125">
        <f t="shared" si="62"/>
        <v>0.89658536585365833</v>
      </c>
      <c r="AH143" s="927"/>
    </row>
    <row r="144" spans="1:34" ht="19.2" customHeight="1">
      <c r="A144" s="932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89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935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928"/>
      <c r="AC144" s="928"/>
      <c r="AD144" s="756"/>
      <c r="AE144" s="756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935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928"/>
      <c r="AC145" s="928"/>
      <c r="AD145" s="756"/>
      <c r="AE145" s="756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935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928"/>
      <c r="AC146" s="928"/>
      <c r="AD146" s="756"/>
      <c r="AE146" s="756"/>
      <c r="AF146" s="54"/>
      <c r="AG146" s="750"/>
      <c r="AH146" s="927"/>
    </row>
    <row r="147" spans="1:34" ht="19.2" customHeight="1">
      <c r="A147" s="933"/>
      <c r="B147" s="254">
        <v>0</v>
      </c>
      <c r="C147" s="100" t="s">
        <v>1387</v>
      </c>
      <c r="D147" s="924" t="s">
        <v>1366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17.111111111111111</v>
      </c>
      <c r="N147" s="239">
        <f t="shared" si="93"/>
        <v>1327.2661817579124</v>
      </c>
      <c r="O147" s="240">
        <f t="shared" si="93"/>
        <v>77.986287091935552</v>
      </c>
      <c r="P147" s="51">
        <f t="shared" ref="P147:P151" si="94">M147-J147</f>
        <v>0.11111111111111072</v>
      </c>
      <c r="Q147" s="139">
        <f t="shared" ref="Q147:Q151" si="95">O147-L147</f>
        <v>-10.039671390872783</v>
      </c>
      <c r="R147" s="255">
        <f t="shared" ref="R147:R151" si="96">O147/L147</f>
        <v>0.88594646892900852</v>
      </c>
      <c r="S147" s="936"/>
      <c r="T147" s="63"/>
      <c r="U147" s="63"/>
      <c r="V147" s="55"/>
      <c r="W147" s="7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2</v>
      </c>
      <c r="AE147" s="107">
        <f>SUM(AE135:AE146)</f>
        <v>0</v>
      </c>
      <c r="AF147" s="201">
        <f t="shared" si="61"/>
        <v>-153.28937379764329</v>
      </c>
      <c r="AG147" s="256">
        <f t="shared" si="62"/>
        <v>0.89646496328864622</v>
      </c>
      <c r="AH147" s="927"/>
    </row>
    <row r="148" spans="1:34" ht="19.2" customHeight="1">
      <c r="A148" s="939" t="s">
        <v>1388</v>
      </c>
      <c r="B148" s="756" t="s">
        <v>103</v>
      </c>
      <c r="C148" s="121"/>
      <c r="D148" s="173" t="s">
        <v>165</v>
      </c>
      <c r="E148" s="43"/>
      <c r="F148" s="280">
        <v>55.51</v>
      </c>
      <c r="G148" s="57">
        <v>108</v>
      </c>
      <c r="H148" s="84">
        <f t="shared" ref="H148:H172" si="97">F148*G148</f>
        <v>5995.08</v>
      </c>
      <c r="I148" s="257"/>
      <c r="J148" s="87">
        <v>12</v>
      </c>
      <c r="K148" s="57">
        <v>1500</v>
      </c>
      <c r="L148" s="86">
        <v>125</v>
      </c>
      <c r="M148" s="87">
        <v>8</v>
      </c>
      <c r="N148" s="44">
        <f t="shared" ref="N148:N151" si="98">G148/W148*60</f>
        <v>1296.0000000000045</v>
      </c>
      <c r="O148" s="47">
        <f t="shared" ref="O148:O151" si="99">N148/M148</f>
        <v>162.00000000000057</v>
      </c>
      <c r="P148" s="48">
        <f t="shared" si="94"/>
        <v>-4</v>
      </c>
      <c r="Q148" s="49">
        <f t="shared" si="95"/>
        <v>37.000000000000568</v>
      </c>
      <c r="R148" s="747">
        <f t="shared" si="96"/>
        <v>1.2960000000000045</v>
      </c>
      <c r="S148" s="940">
        <f>R160</f>
        <v>0.8989455846356541</v>
      </c>
      <c r="T148" s="243">
        <v>0.70833333333333337</v>
      </c>
      <c r="U148" s="50">
        <v>0.71180555555555558</v>
      </c>
      <c r="V148" s="743">
        <v>5</v>
      </c>
      <c r="W148" s="740">
        <f>(U148-T148)*24*60</f>
        <v>4.9999999999999822</v>
      </c>
      <c r="X148" s="53"/>
      <c r="Y148" s="53"/>
      <c r="Z148" s="54"/>
      <c r="AA148" s="54"/>
      <c r="AB148" s="928"/>
      <c r="AC148" s="928"/>
      <c r="AD148" s="756"/>
      <c r="AE148" s="756"/>
      <c r="AF148" s="48">
        <f t="shared" si="61"/>
        <v>-203.99999999999545</v>
      </c>
      <c r="AG148" s="125">
        <f t="shared" si="62"/>
        <v>0.86400000000000299</v>
      </c>
      <c r="AH148" s="927">
        <f>AG160</f>
        <v>0.86725704427831529</v>
      </c>
    </row>
    <row r="149" spans="1:34" ht="19.2" customHeight="1">
      <c r="A149" s="939"/>
      <c r="B149" s="756" t="s">
        <v>104</v>
      </c>
      <c r="C149" s="218"/>
      <c r="D149" s="248" t="s">
        <v>155</v>
      </c>
      <c r="E149" s="60"/>
      <c r="F149" s="280">
        <v>28.57</v>
      </c>
      <c r="G149" s="57">
        <v>1145</v>
      </c>
      <c r="H149" s="84">
        <f t="shared" si="97"/>
        <v>32712.65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98"/>
        <v>1461.7021276595747</v>
      </c>
      <c r="O149" s="47">
        <f t="shared" si="99"/>
        <v>121.80851063829789</v>
      </c>
      <c r="P149" s="48">
        <f t="shared" si="94"/>
        <v>0</v>
      </c>
      <c r="Q149" s="49">
        <f t="shared" si="95"/>
        <v>-3.1914893617021107</v>
      </c>
      <c r="R149" s="747">
        <f t="shared" si="96"/>
        <v>0.97446808510638316</v>
      </c>
      <c r="S149" s="941"/>
      <c r="T149" s="243">
        <v>0.71527777777777779</v>
      </c>
      <c r="U149" s="50">
        <v>0.74791666666666667</v>
      </c>
      <c r="V149" s="743">
        <v>5</v>
      </c>
      <c r="W149" s="740">
        <f t="shared" ref="W149:W159" si="100">(U149-T149)*24*60</f>
        <v>46.999999999999993</v>
      </c>
      <c r="X149" s="53"/>
      <c r="Y149" s="53"/>
      <c r="Z149" s="54"/>
      <c r="AA149" s="54"/>
      <c r="AB149" s="928"/>
      <c r="AC149" s="928"/>
      <c r="AD149" s="756"/>
      <c r="AE149" s="756"/>
      <c r="AF149" s="48">
        <f t="shared" si="61"/>
        <v>-38.297872340425329</v>
      </c>
      <c r="AG149" s="125">
        <f t="shared" si="62"/>
        <v>0.97446808510638316</v>
      </c>
      <c r="AH149" s="929"/>
    </row>
    <row r="150" spans="1:34" ht="19.2" customHeight="1">
      <c r="A150" s="939"/>
      <c r="B150" s="756" t="s">
        <v>104</v>
      </c>
      <c r="C150" s="218"/>
      <c r="D150" s="176" t="s">
        <v>179</v>
      </c>
      <c r="E150" s="60"/>
      <c r="F150" s="280">
        <v>18.920000000000002</v>
      </c>
      <c r="G150" s="57">
        <v>240</v>
      </c>
      <c r="H150" s="84">
        <f t="shared" si="97"/>
        <v>4540.8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98"/>
        <v>1800.0000000000064</v>
      </c>
      <c r="O150" s="47">
        <f t="shared" si="99"/>
        <v>360.00000000000125</v>
      </c>
      <c r="P150" s="48">
        <f t="shared" si="94"/>
        <v>0</v>
      </c>
      <c r="Q150" s="49">
        <f t="shared" si="95"/>
        <v>-79.999999999998749</v>
      </c>
      <c r="R150" s="747">
        <f t="shared" si="96"/>
        <v>0.81818181818182101</v>
      </c>
      <c r="S150" s="941"/>
      <c r="T150" s="243">
        <v>0.75208333333333333</v>
      </c>
      <c r="U150" s="50">
        <v>0.75763888888888886</v>
      </c>
      <c r="V150" s="743">
        <v>6</v>
      </c>
      <c r="W150" s="740">
        <f t="shared" si="100"/>
        <v>7.9999999999999716</v>
      </c>
      <c r="X150" s="213"/>
      <c r="Y150" s="213"/>
      <c r="Z150" s="214"/>
      <c r="AA150" s="214"/>
      <c r="AB150" s="928"/>
      <c r="AC150" s="928"/>
      <c r="AD150" s="756"/>
      <c r="AE150" s="756"/>
      <c r="AF150" s="48">
        <f t="shared" si="61"/>
        <v>-399.99999999999363</v>
      </c>
      <c r="AG150" s="125">
        <f t="shared" si="62"/>
        <v>0.81818181818182112</v>
      </c>
      <c r="AH150" s="929"/>
    </row>
    <row r="151" spans="1:34" s="215" customFormat="1" ht="19.2" customHeight="1">
      <c r="A151" s="939"/>
      <c r="B151" s="756" t="s">
        <v>104</v>
      </c>
      <c r="C151" s="218"/>
      <c r="D151" s="59" t="s">
        <v>180</v>
      </c>
      <c r="E151" s="60"/>
      <c r="F151" s="280">
        <v>17.71</v>
      </c>
      <c r="G151" s="57">
        <v>155</v>
      </c>
      <c r="H151" s="84">
        <f t="shared" si="97"/>
        <v>2745.05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98"/>
        <v>1859.9999999999472</v>
      </c>
      <c r="O151" s="47">
        <f t="shared" si="99"/>
        <v>371.99999999998943</v>
      </c>
      <c r="P151" s="48">
        <f t="shared" si="94"/>
        <v>0</v>
      </c>
      <c r="Q151" s="49">
        <f t="shared" si="95"/>
        <v>-68.000000000010573</v>
      </c>
      <c r="R151" s="747">
        <f t="shared" si="96"/>
        <v>0.84545454545452148</v>
      </c>
      <c r="S151" s="941"/>
      <c r="T151" s="243">
        <v>0.76111111111111107</v>
      </c>
      <c r="U151" s="50">
        <v>0.76458333333333339</v>
      </c>
      <c r="V151" s="743">
        <v>5</v>
      </c>
      <c r="W151" s="740">
        <f t="shared" si="100"/>
        <v>5.0000000000001421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-340.00000000005275</v>
      </c>
      <c r="AG151" s="125">
        <f t="shared" si="62"/>
        <v>0.84545454545452148</v>
      </c>
      <c r="AH151" s="929"/>
    </row>
    <row r="152" spans="1:34" s="215" customFormat="1" ht="19.2" customHeight="1">
      <c r="A152" s="939"/>
      <c r="B152" s="756">
        <v>0</v>
      </c>
      <c r="C152" s="218"/>
      <c r="D152" s="59"/>
      <c r="E152" s="60"/>
      <c r="F152" s="280" t="s">
        <v>106</v>
      </c>
      <c r="G152" s="57"/>
      <c r="H152" s="84">
        <f t="shared" si="97"/>
        <v>0</v>
      </c>
      <c r="I152" s="257"/>
      <c r="J152" s="87"/>
      <c r="K152" s="57"/>
      <c r="L152" s="86"/>
      <c r="M152" s="87"/>
      <c r="N152" s="44"/>
      <c r="O152" s="47"/>
      <c r="P152" s="48"/>
      <c r="Q152" s="49"/>
      <c r="R152" s="747"/>
      <c r="S152" s="941"/>
      <c r="T152" s="258"/>
      <c r="U152" s="63"/>
      <c r="V152" s="744"/>
      <c r="W152" s="740">
        <f t="shared" si="100"/>
        <v>0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0</v>
      </c>
      <c r="AG152" s="125" t="e">
        <f t="shared" si="62"/>
        <v>#DIV/0!</v>
      </c>
      <c r="AH152" s="929"/>
    </row>
    <row r="153" spans="1:34" s="215" customFormat="1" ht="19.2" customHeight="1">
      <c r="A153" s="939"/>
      <c r="B153" s="756">
        <v>0</v>
      </c>
      <c r="C153" s="218"/>
      <c r="D153" s="248"/>
      <c r="E153" s="60"/>
      <c r="F153" s="280" t="s">
        <v>106</v>
      </c>
      <c r="G153" s="57"/>
      <c r="H153" s="84">
        <f t="shared" si="97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747"/>
      <c r="S153" s="941"/>
      <c r="T153" s="258"/>
      <c r="U153" s="63"/>
      <c r="V153" s="744"/>
      <c r="W153" s="740">
        <f t="shared" si="100"/>
        <v>0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0</v>
      </c>
      <c r="AG153" s="125" t="e">
        <f t="shared" si="62"/>
        <v>#DIV/0!</v>
      </c>
      <c r="AH153" s="929"/>
    </row>
    <row r="154" spans="1:34" s="215" customFormat="1" ht="19.2" customHeight="1">
      <c r="A154" s="939"/>
      <c r="B154" s="756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47"/>
      <c r="S154" s="941"/>
      <c r="T154" s="258"/>
      <c r="U154" s="63"/>
      <c r="V154" s="744"/>
      <c r="W154" s="740">
        <f t="shared" si="100"/>
        <v>0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0</v>
      </c>
      <c r="AG154" s="125" t="e">
        <f t="shared" si="62"/>
        <v>#DIV/0!</v>
      </c>
      <c r="AH154" s="929"/>
    </row>
    <row r="155" spans="1:34" s="215" customFormat="1" ht="19.2" customHeight="1">
      <c r="A155" s="939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941"/>
      <c r="T155" s="258"/>
      <c r="U155" s="63"/>
      <c r="V155" s="744"/>
      <c r="W155" s="740">
        <f t="shared" si="100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941"/>
      <c r="T156" s="258"/>
      <c r="U156" s="63"/>
      <c r="V156" s="744"/>
      <c r="W156" s="262">
        <f t="shared" si="100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744"/>
      <c r="W157" s="262">
        <f t="shared" si="100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744"/>
      <c r="W158" s="262">
        <f t="shared" si="100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941"/>
      <c r="T159" s="258"/>
      <c r="U159" s="63"/>
      <c r="V159" s="744"/>
      <c r="W159" s="263">
        <f t="shared" si="100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1389</v>
      </c>
      <c r="D160" s="937" t="s">
        <v>1366</v>
      </c>
      <c r="E160" s="938"/>
      <c r="F160" s="274"/>
      <c r="G160" s="199"/>
      <c r="H160" s="198"/>
      <c r="I160" s="72"/>
      <c r="J160" s="266">
        <v>8.5</v>
      </c>
      <c r="K160" s="266">
        <v>1850</v>
      </c>
      <c r="L160" s="267">
        <v>282.5</v>
      </c>
      <c r="M160" s="266">
        <f t="shared" ref="M160:O160" si="101">AVERAGE(M148:M159)</f>
        <v>7.5</v>
      </c>
      <c r="N160" s="266">
        <f t="shared" si="101"/>
        <v>1604.4255319148833</v>
      </c>
      <c r="O160" s="267">
        <f t="shared" si="101"/>
        <v>253.95212765957228</v>
      </c>
      <c r="P160" s="65">
        <f t="shared" ref="P160:P164" si="102">M160-J160</f>
        <v>-1</v>
      </c>
      <c r="Q160" s="74">
        <f t="shared" ref="Q160:Q164" si="103">O160-L160</f>
        <v>-28.547872340427716</v>
      </c>
      <c r="R160" s="268">
        <f>O160/L160</f>
        <v>0.8989455846356541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0</v>
      </c>
      <c r="AF160" s="65">
        <f t="shared" si="61"/>
        <v>-245.57446808511668</v>
      </c>
      <c r="AG160" s="129">
        <f t="shared" si="62"/>
        <v>0.86725704427831529</v>
      </c>
      <c r="AH160" s="929"/>
    </row>
    <row r="161" spans="1:36" ht="19.2" customHeight="1">
      <c r="A161" s="926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2706</v>
      </c>
      <c r="H161" s="84">
        <f t="shared" ref="H161:H170" si="104">F161*G161</f>
        <v>81531.78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5">G161/W161*60</f>
        <v>1112.0547945205478</v>
      </c>
      <c r="O161" s="86">
        <f t="shared" ref="O161:O164" si="106">N161/M161</f>
        <v>61.780821917808211</v>
      </c>
      <c r="P161" s="54">
        <f t="shared" si="102"/>
        <v>0</v>
      </c>
      <c r="Q161" s="88">
        <f t="shared" si="103"/>
        <v>-4.8858447488584602</v>
      </c>
      <c r="R161" s="750">
        <f t="shared" ref="R161:R164" si="107">O161/L161</f>
        <v>0.92671232876712306</v>
      </c>
      <c r="S161" s="927">
        <f>R173</f>
        <v>0.93364661572840102</v>
      </c>
      <c r="T161" s="89">
        <v>0.16666666666666666</v>
      </c>
      <c r="U161" s="89">
        <v>0.26805555555555555</v>
      </c>
      <c r="V161" s="756">
        <v>5</v>
      </c>
      <c r="W161" s="90">
        <f t="shared" ref="W161:W172" si="108">(U161-T161)*24*60</f>
        <v>146</v>
      </c>
      <c r="X161" s="96"/>
      <c r="Y161" s="96"/>
      <c r="Z161" s="54"/>
      <c r="AA161" s="54"/>
      <c r="AB161" s="928"/>
      <c r="AC161" s="928"/>
      <c r="AD161" s="756"/>
      <c r="AE161" s="756"/>
      <c r="AF161" s="54">
        <f t="shared" si="61"/>
        <v>-87.94520547945217</v>
      </c>
      <c r="AG161" s="750">
        <f t="shared" si="62"/>
        <v>0.92671232876712317</v>
      </c>
      <c r="AH161" s="927">
        <f>AG173</f>
        <v>0.93754282991761972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2623</v>
      </c>
      <c r="H162" s="84">
        <f t="shared" si="104"/>
        <v>89785.29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2216.6197183098593</v>
      </c>
      <c r="O162" s="86">
        <f t="shared" si="106"/>
        <v>170.5092091007584</v>
      </c>
      <c r="P162" s="54">
        <f t="shared" si="102"/>
        <v>0</v>
      </c>
      <c r="Q162" s="88">
        <f t="shared" si="103"/>
        <v>-2.5677139761646686</v>
      </c>
      <c r="R162" s="750">
        <f t="shared" si="107"/>
        <v>0.9851643192488263</v>
      </c>
      <c r="S162" s="927"/>
      <c r="T162" s="89">
        <v>0.28333333333333333</v>
      </c>
      <c r="U162" s="89">
        <v>0.33263888888888887</v>
      </c>
      <c r="V162" s="756">
        <v>22</v>
      </c>
      <c r="W162" s="90">
        <f t="shared" si="108"/>
        <v>70.999999999999986</v>
      </c>
      <c r="X162" s="96">
        <v>0.2722222222222222</v>
      </c>
      <c r="Y162" s="96">
        <v>0.28194444444444444</v>
      </c>
      <c r="Z162" s="54"/>
      <c r="AA162" s="54"/>
      <c r="AB162" s="928"/>
      <c r="AC162" s="928"/>
      <c r="AD162" s="756"/>
      <c r="AE162" s="756"/>
      <c r="AF162" s="54">
        <f t="shared" si="61"/>
        <v>-33.380281690140691</v>
      </c>
      <c r="AG162" s="750">
        <f t="shared" si="62"/>
        <v>0.98516431924882641</v>
      </c>
      <c r="AH162" s="927"/>
    </row>
    <row r="163" spans="1:36" ht="19.2" customHeight="1">
      <c r="A163" s="92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5683</v>
      </c>
      <c r="H163" s="84">
        <f t="shared" si="104"/>
        <v>206918.02999999997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2401.2676056338032</v>
      </c>
      <c r="O163" s="86">
        <f t="shared" si="106"/>
        <v>240.12676056338032</v>
      </c>
      <c r="P163" s="54">
        <f t="shared" si="102"/>
        <v>0</v>
      </c>
      <c r="Q163" s="88">
        <f t="shared" si="103"/>
        <v>-36.773239436619662</v>
      </c>
      <c r="R163" s="750">
        <f t="shared" si="107"/>
        <v>0.86719667953550139</v>
      </c>
      <c r="S163" s="927"/>
      <c r="T163" s="89">
        <v>0.33749999999999997</v>
      </c>
      <c r="U163" s="89">
        <v>0.43611111111111106</v>
      </c>
      <c r="V163" s="756">
        <v>7</v>
      </c>
      <c r="W163" s="90">
        <f t="shared" si="108"/>
        <v>141.99999999999997</v>
      </c>
      <c r="X163" s="96"/>
      <c r="Y163" s="96"/>
      <c r="Z163" s="54"/>
      <c r="AA163" s="54"/>
      <c r="AB163" s="928"/>
      <c r="AC163" s="928"/>
      <c r="AD163" s="756">
        <v>1</v>
      </c>
      <c r="AE163" s="756">
        <v>1</v>
      </c>
      <c r="AF163" s="54">
        <f t="shared" si="61"/>
        <v>-367.73239436619679</v>
      </c>
      <c r="AG163" s="750">
        <f t="shared" si="62"/>
        <v>0.86719667953550139</v>
      </c>
      <c r="AH163" s="927"/>
    </row>
    <row r="164" spans="1:36" ht="19.2" customHeight="1">
      <c r="A164" s="92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1362.8999999999999</v>
      </c>
      <c r="H164" s="84">
        <f t="shared" si="104"/>
        <v>48832.706999999995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2210.1081081081111</v>
      </c>
      <c r="O164" s="86">
        <f t="shared" si="106"/>
        <v>200.91891891891919</v>
      </c>
      <c r="P164" s="54">
        <f t="shared" si="102"/>
        <v>0</v>
      </c>
      <c r="Q164" s="88">
        <f t="shared" si="103"/>
        <v>-3.6265356265353432</v>
      </c>
      <c r="R164" s="750">
        <f t="shared" si="107"/>
        <v>0.98227027027027169</v>
      </c>
      <c r="S164" s="927"/>
      <c r="T164" s="89">
        <v>0.47638888888888881</v>
      </c>
      <c r="U164" s="89">
        <v>0.50208333333333321</v>
      </c>
      <c r="V164" s="756">
        <v>5</v>
      </c>
      <c r="W164" s="90">
        <f t="shared" si="108"/>
        <v>36.99999999999995</v>
      </c>
      <c r="X164" s="96"/>
      <c r="Y164" s="96"/>
      <c r="Z164" s="54"/>
      <c r="AA164" s="54"/>
      <c r="AB164" s="928"/>
      <c r="AC164" s="928"/>
      <c r="AD164" s="756"/>
      <c r="AE164" s="756"/>
      <c r="AF164" s="54">
        <f>N164-K164</f>
        <v>-39.891891891888918</v>
      </c>
      <c r="AG164" s="750">
        <f>N164/K164</f>
        <v>0.98227027027027158</v>
      </c>
      <c r="AH164" s="927"/>
    </row>
    <row r="165" spans="1:36" ht="19.2" customHeight="1">
      <c r="A165" s="92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4"/>
        <v>0</v>
      </c>
      <c r="I165" s="756"/>
      <c r="J165" s="87"/>
      <c r="K165" s="57"/>
      <c r="L165" s="86"/>
      <c r="M165" s="87"/>
      <c r="N165" s="57"/>
      <c r="O165" s="86"/>
      <c r="P165" s="54"/>
      <c r="Q165" s="88"/>
      <c r="R165" s="750"/>
      <c r="S165" s="927"/>
      <c r="T165" s="89"/>
      <c r="U165" s="89"/>
      <c r="V165" s="756"/>
      <c r="W165" s="90">
        <f t="shared" si="108"/>
        <v>0</v>
      </c>
      <c r="X165" s="96"/>
      <c r="Y165" s="96"/>
      <c r="Z165" s="54"/>
      <c r="AA165" s="54"/>
      <c r="AB165" s="928"/>
      <c r="AC165" s="928"/>
      <c r="AD165" s="756"/>
      <c r="AE165" s="756"/>
      <c r="AF165" s="54">
        <f>N165-K165</f>
        <v>0</v>
      </c>
      <c r="AG165" s="750" t="e">
        <f>N165/K165</f>
        <v>#DIV/0!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927"/>
      <c r="T166" s="89"/>
      <c r="U166" s="89"/>
      <c r="V166" s="756"/>
      <c r="W166" s="90">
        <f t="shared" si="108"/>
        <v>0</v>
      </c>
      <c r="X166" s="96"/>
      <c r="Y166" s="96"/>
      <c r="Z166" s="54"/>
      <c r="AA166" s="54"/>
      <c r="AB166" s="928"/>
      <c r="AC166" s="928"/>
      <c r="AD166" s="756"/>
      <c r="AE166" s="756"/>
      <c r="AF166" s="54">
        <f>N166-K166</f>
        <v>0</v>
      </c>
      <c r="AG166" s="75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927"/>
      <c r="T167" s="89"/>
      <c r="U167" s="89"/>
      <c r="V167" s="756" t="s">
        <v>15</v>
      </c>
      <c r="W167" s="90">
        <f t="shared" si="108"/>
        <v>0</v>
      </c>
      <c r="X167" s="96"/>
      <c r="Y167" s="96"/>
      <c r="Z167" s="54"/>
      <c r="AA167" s="54"/>
      <c r="AB167" s="928"/>
      <c r="AC167" s="928"/>
      <c r="AD167" s="756"/>
      <c r="AE167" s="756"/>
      <c r="AF167" s="54">
        <f t="shared" si="61"/>
        <v>0</v>
      </c>
      <c r="AG167" s="75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927"/>
      <c r="T168" s="89"/>
      <c r="U168" s="89"/>
      <c r="V168" s="756"/>
      <c r="W168" s="90">
        <f t="shared" si="108"/>
        <v>0</v>
      </c>
      <c r="X168" s="96"/>
      <c r="Y168" s="96"/>
      <c r="Z168" s="54"/>
      <c r="AA168" s="54"/>
      <c r="AB168" s="928"/>
      <c r="AC168" s="928"/>
      <c r="AD168" s="756"/>
      <c r="AE168" s="756"/>
      <c r="AF168" s="54">
        <f t="shared" si="61"/>
        <v>0</v>
      </c>
      <c r="AG168" s="75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927"/>
      <c r="T169" s="89"/>
      <c r="U169" s="89"/>
      <c r="V169" s="756"/>
      <c r="W169" s="90">
        <f t="shared" si="108"/>
        <v>0</v>
      </c>
      <c r="X169" s="96"/>
      <c r="Y169" s="96"/>
      <c r="Z169" s="54"/>
      <c r="AA169" s="54"/>
      <c r="AB169" s="928"/>
      <c r="AC169" s="928"/>
      <c r="AD169" s="756"/>
      <c r="AE169" s="756"/>
      <c r="AF169" s="54">
        <f t="shared" si="61"/>
        <v>0</v>
      </c>
      <c r="AG169" s="75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927"/>
      <c r="T170" s="89"/>
      <c r="U170" s="89"/>
      <c r="V170" s="756"/>
      <c r="W170" s="90">
        <f t="shared" si="108"/>
        <v>0</v>
      </c>
      <c r="X170" s="96"/>
      <c r="Y170" s="96"/>
      <c r="Z170" s="54"/>
      <c r="AA170" s="54"/>
      <c r="AB170" s="928"/>
      <c r="AC170" s="928"/>
      <c r="AD170" s="756"/>
      <c r="AE170" s="756"/>
      <c r="AF170" s="54">
        <f t="shared" si="61"/>
        <v>0</v>
      </c>
      <c r="AG170" s="75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927"/>
      <c r="T171" s="89"/>
      <c r="U171" s="89"/>
      <c r="V171" s="756"/>
      <c r="W171" s="90">
        <f t="shared" si="108"/>
        <v>0</v>
      </c>
      <c r="X171" s="96"/>
      <c r="Y171" s="96"/>
      <c r="Z171" s="54"/>
      <c r="AA171" s="54"/>
      <c r="AB171" s="928"/>
      <c r="AC171" s="928"/>
      <c r="AD171" s="756"/>
      <c r="AE171" s="756"/>
      <c r="AF171" s="54"/>
      <c r="AG171" s="75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927"/>
      <c r="T172" s="89"/>
      <c r="U172" s="89"/>
      <c r="V172" s="756"/>
      <c r="W172" s="90">
        <f t="shared" si="108"/>
        <v>0</v>
      </c>
      <c r="X172" s="96"/>
      <c r="Y172" s="96"/>
      <c r="Z172" s="54"/>
      <c r="AA172" s="54"/>
      <c r="AB172" s="928"/>
      <c r="AC172" s="928"/>
      <c r="AD172" s="756"/>
      <c r="AE172" s="756"/>
      <c r="AF172" s="54"/>
      <c r="AG172" s="750"/>
      <c r="AH172" s="927"/>
    </row>
    <row r="173" spans="1:36" ht="19.2" customHeight="1">
      <c r="A173" s="926"/>
      <c r="B173" s="121">
        <v>0</v>
      </c>
      <c r="C173" s="100" t="s">
        <v>1391</v>
      </c>
      <c r="D173" s="924" t="s">
        <v>1366</v>
      </c>
      <c r="E173" s="924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09">AVERAGE(M161:M172)</f>
        <v>13</v>
      </c>
      <c r="N173" s="101">
        <f t="shared" si="109"/>
        <v>1985.0125566430804</v>
      </c>
      <c r="O173" s="104">
        <f t="shared" si="109"/>
        <v>168.33392762521652</v>
      </c>
      <c r="P173" s="54">
        <f>M173-J173</f>
        <v>0</v>
      </c>
      <c r="Q173" s="88">
        <f>O173-L173</f>
        <v>-11.963333447044533</v>
      </c>
      <c r="R173" s="105">
        <f>O173/L173</f>
        <v>0.93364661572840102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1</v>
      </c>
      <c r="AF173" s="54">
        <f t="shared" si="61"/>
        <v>-132.23744335691958</v>
      </c>
      <c r="AG173" s="750">
        <f t="shared" si="62"/>
        <v>0.93754282991761972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1400</v>
      </c>
      <c r="E3" s="860"/>
      <c r="F3" s="849" t="s">
        <v>2</v>
      </c>
      <c r="G3" s="810"/>
      <c r="H3" s="861">
        <v>213222.47</v>
      </c>
      <c r="I3" s="862"/>
      <c r="J3" s="849" t="s">
        <v>3</v>
      </c>
      <c r="K3" s="810"/>
      <c r="L3" s="854">
        <v>7009584.696500672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361.99262350379183</v>
      </c>
      <c r="G6" s="851"/>
      <c r="H6" s="829">
        <f>AVERAGE(D13:P13,Q13)</f>
        <v>146.91750668425919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4</v>
      </c>
      <c r="Q6" s="818">
        <v>3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339.89372218622833</v>
      </c>
      <c r="G7" s="822"/>
      <c r="H7" s="823">
        <f>AVERAGE(D14:P14,Q14)</f>
        <v>131.55452870310708</v>
      </c>
      <c r="I7" s="824"/>
      <c r="J7" s="823">
        <f>AVERAGE(D31:E31,G31:H31)</f>
        <v>735.60451973440354</v>
      </c>
      <c r="K7" s="824"/>
      <c r="L7" s="825">
        <f>AVERAGE(K31:M31)</f>
        <v>784.52889504322673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0.90368961386798419</v>
      </c>
      <c r="G8" s="828"/>
      <c r="H8" s="827">
        <f>AVERAGE(D15:O15,P15:Q15)</f>
        <v>0.8904713717261814</v>
      </c>
      <c r="I8" s="828"/>
      <c r="J8" s="827">
        <f>AVERAGE(D32:E32,G32:H32)</f>
        <v>0.97394659256259231</v>
      </c>
      <c r="K8" s="828"/>
      <c r="L8" s="827">
        <f>AVERAGE(K32:M32)</f>
        <v>0.87169877227025194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140.18146714826284</v>
      </c>
      <c r="E13" s="19">
        <v>121.62194702442382</v>
      </c>
      <c r="F13" s="19">
        <v>161.2762006869979</v>
      </c>
      <c r="G13" s="19">
        <v>314.46258503401361</v>
      </c>
      <c r="H13" s="19">
        <v>228.57142857142858</v>
      </c>
      <c r="I13" s="19">
        <v>85.760190918472645</v>
      </c>
      <c r="J13" s="19">
        <v>100.14869281045752</v>
      </c>
      <c r="K13" s="19">
        <v>78.494395711500971</v>
      </c>
      <c r="L13" s="19">
        <v>85.992690058479525</v>
      </c>
      <c r="M13" s="19">
        <v>82.297990346235963</v>
      </c>
      <c r="N13" s="19">
        <v>88.025958482808335</v>
      </c>
      <c r="O13" s="19">
        <v>239.71428571428572</v>
      </c>
      <c r="P13" s="19">
        <v>180.29726107226105</v>
      </c>
      <c r="Q13" s="21">
        <v>150</v>
      </c>
    </row>
    <row r="14" spans="2:17" ht="39.9" customHeight="1">
      <c r="B14" s="802"/>
      <c r="C14" s="14" t="s">
        <v>133</v>
      </c>
      <c r="D14" s="19">
        <v>130.37982534284833</v>
      </c>
      <c r="E14" s="19">
        <v>98.651796869533527</v>
      </c>
      <c r="F14" s="19">
        <v>137.9642155657894</v>
      </c>
      <c r="G14" s="19">
        <v>282.01179475595484</v>
      </c>
      <c r="H14" s="19">
        <v>211.42488634118246</v>
      </c>
      <c r="I14" s="19">
        <v>74.182401479239033</v>
      </c>
      <c r="J14" s="19">
        <v>87.015192001497283</v>
      </c>
      <c r="K14" s="19">
        <v>67.702963245499646</v>
      </c>
      <c r="L14" s="19">
        <v>79.345961376531989</v>
      </c>
      <c r="M14" s="19">
        <v>73.140923615223201</v>
      </c>
      <c r="N14" s="19">
        <v>78.514432257084238</v>
      </c>
      <c r="O14" s="19">
        <v>216.46470588235542</v>
      </c>
      <c r="P14" s="19">
        <v>167.57241499887121</v>
      </c>
      <c r="Q14" s="9">
        <v>137.39188811188836</v>
      </c>
    </row>
    <row r="15" spans="2:17" ht="39.9" customHeight="1">
      <c r="B15" s="803"/>
      <c r="C15" s="290" t="s">
        <v>134</v>
      </c>
      <c r="D15" s="10">
        <f t="shared" ref="D15:Q15" si="0">D14/D13</f>
        <v>0.93007890411756211</v>
      </c>
      <c r="E15" s="10">
        <f t="shared" si="0"/>
        <v>0.81113482626390221</v>
      </c>
      <c r="F15" s="10">
        <f t="shared" si="0"/>
        <v>0.85545303633205005</v>
      </c>
      <c r="G15" s="10">
        <f t="shared" si="0"/>
        <v>0.89680556027182456</v>
      </c>
      <c r="H15" s="10">
        <f t="shared" si="0"/>
        <v>0.92498387774267321</v>
      </c>
      <c r="I15" s="10">
        <f t="shared" si="0"/>
        <v>0.86499809159426944</v>
      </c>
      <c r="J15" s="10">
        <f t="shared" si="0"/>
        <v>0.86885998768035011</v>
      </c>
      <c r="K15" s="10">
        <f t="shared" si="0"/>
        <v>0.86251970770417474</v>
      </c>
      <c r="L15" s="10">
        <f t="shared" si="0"/>
        <v>0.92270588723963154</v>
      </c>
      <c r="M15" s="10">
        <f t="shared" si="0"/>
        <v>0.88873280267855803</v>
      </c>
      <c r="N15" s="10">
        <f t="shared" si="0"/>
        <v>0.8919463486718896</v>
      </c>
      <c r="O15" s="10">
        <f t="shared" si="0"/>
        <v>0.90301128794784735</v>
      </c>
      <c r="P15" s="292">
        <f t="shared" si="0"/>
        <v>0.92942296517588319</v>
      </c>
      <c r="Q15" s="11">
        <f t="shared" si="0"/>
        <v>0.9159459207459224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0.37847222222222227</v>
      </c>
    </row>
    <row r="17" spans="2:23" ht="22.8" customHeight="1">
      <c r="B17" s="805"/>
      <c r="C17" s="290" t="s">
        <v>36</v>
      </c>
      <c r="D17" s="12">
        <v>0.64444444444444438</v>
      </c>
      <c r="E17" s="12">
        <v>0.50902777777777775</v>
      </c>
      <c r="F17" s="12">
        <v>0.5430555555555554</v>
      </c>
      <c r="G17" s="12">
        <v>0.56944444444444442</v>
      </c>
      <c r="H17" s="12">
        <v>0.59097222222222223</v>
      </c>
      <c r="I17" s="12">
        <v>0.65833333333333321</v>
      </c>
      <c r="J17" s="12">
        <v>0.64236111111111094</v>
      </c>
      <c r="K17" s="12">
        <v>0.64791666666666636</v>
      </c>
      <c r="L17" s="12">
        <v>0.92569444444444438</v>
      </c>
      <c r="M17" s="12">
        <v>0.96041666666666647</v>
      </c>
      <c r="N17" s="12">
        <v>0.98124999999999996</v>
      </c>
      <c r="O17" s="22">
        <v>0.8076388888888888</v>
      </c>
      <c r="P17" s="12">
        <v>0.52916666666666656</v>
      </c>
      <c r="Q17" s="293">
        <v>0.5</v>
      </c>
    </row>
    <row r="18" spans="2:23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808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>
        <v>1</v>
      </c>
      <c r="I20" s="295" t="s">
        <v>15</v>
      </c>
      <c r="J20" s="295" t="s">
        <v>15</v>
      </c>
      <c r="K20" s="295" t="s">
        <v>15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809"/>
      <c r="C21" s="294" t="s">
        <v>139</v>
      </c>
      <c r="D21" s="295" t="s">
        <v>15</v>
      </c>
      <c r="E21" s="295" t="s">
        <v>15</v>
      </c>
      <c r="F21" s="295">
        <v>1</v>
      </c>
      <c r="G21" s="295">
        <v>1</v>
      </c>
      <c r="H21" s="295" t="s">
        <v>15</v>
      </c>
      <c r="I21" s="295">
        <v>1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787" t="s">
        <v>140</v>
      </c>
      <c r="C22" s="810"/>
      <c r="D22" s="297">
        <v>18.666666666666668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17</v>
      </c>
      <c r="K22" s="297">
        <v>18.833333333333332</v>
      </c>
      <c r="L22" s="297">
        <v>16.333333333333332</v>
      </c>
      <c r="M22" s="297">
        <v>18.444444444444443</v>
      </c>
      <c r="N22" s="297">
        <v>17.111111111111111</v>
      </c>
      <c r="O22" s="297">
        <v>10</v>
      </c>
      <c r="P22" s="297">
        <v>13</v>
      </c>
      <c r="Q22" s="298">
        <v>12.25</v>
      </c>
    </row>
    <row r="23" spans="2:23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23" ht="17.25" customHeight="1">
      <c r="B28" s="797" t="s">
        <v>118</v>
      </c>
      <c r="C28" s="798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801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802"/>
      <c r="C31" s="303" t="s">
        <v>133</v>
      </c>
      <c r="D31" s="305">
        <v>157.18536130536125</v>
      </c>
      <c r="E31" s="8">
        <v>857.38391278262043</v>
      </c>
      <c r="F31" s="8">
        <v>0</v>
      </c>
      <c r="G31" s="8">
        <v>968.13157081013992</v>
      </c>
      <c r="H31" s="306">
        <v>959.71723403949272</v>
      </c>
      <c r="I31" s="305">
        <v>0</v>
      </c>
      <c r="J31" s="8">
        <v>0</v>
      </c>
      <c r="K31" s="8">
        <v>594.39814814814804</v>
      </c>
      <c r="L31" s="8">
        <v>886.76244904097143</v>
      </c>
      <c r="M31" s="306">
        <v>872.42608794056071</v>
      </c>
      <c r="N31" s="289"/>
      <c r="O31" s="289"/>
      <c r="P31" s="289"/>
      <c r="Q31" s="289"/>
    </row>
    <row r="32" spans="2:23" ht="39.9" customHeight="1">
      <c r="B32" s="803"/>
      <c r="C32" s="727" t="s">
        <v>134</v>
      </c>
      <c r="D32" s="307">
        <f t="shared" ref="D32:M32" si="1">D31/D30</f>
        <v>0.71447891502436933</v>
      </c>
      <c r="E32" s="10">
        <f t="shared" si="1"/>
        <v>1.0392532276152975</v>
      </c>
      <c r="F32" s="10">
        <f t="shared" si="1"/>
        <v>0</v>
      </c>
      <c r="G32" s="10">
        <f t="shared" si="1"/>
        <v>1.0757017453445998</v>
      </c>
      <c r="H32" s="10">
        <f t="shared" si="1"/>
        <v>1.066352482266103</v>
      </c>
      <c r="I32" s="305">
        <f t="shared" si="1"/>
        <v>0</v>
      </c>
      <c r="J32" s="10">
        <f t="shared" si="1"/>
        <v>0</v>
      </c>
      <c r="K32" s="10">
        <f t="shared" si="1"/>
        <v>0.66044238683127565</v>
      </c>
      <c r="L32" s="10">
        <f t="shared" si="1"/>
        <v>0.98529161004552379</v>
      </c>
      <c r="M32" s="11">
        <f t="shared" si="1"/>
        <v>0.96936231993395638</v>
      </c>
      <c r="N32" s="289"/>
      <c r="O32" s="289"/>
      <c r="P32" s="289"/>
      <c r="Q32" s="289"/>
    </row>
    <row r="33" spans="2:17" ht="25.8" customHeight="1">
      <c r="B33" s="804" t="s">
        <v>135</v>
      </c>
      <c r="C33" s="727" t="s">
        <v>136</v>
      </c>
      <c r="D33" s="308">
        <v>0.17013888888888887</v>
      </c>
      <c r="E33" s="12">
        <v>0.22222222222222221</v>
      </c>
      <c r="F33" s="12">
        <v>0</v>
      </c>
      <c r="G33" s="12">
        <v>2819.9999999999818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3.5416666666666666E-2</v>
      </c>
      <c r="N33" s="289"/>
      <c r="O33" s="289"/>
      <c r="P33" s="289"/>
      <c r="Q33" s="289"/>
    </row>
    <row r="34" spans="2:17" ht="25.8" customHeight="1">
      <c r="B34" s="805"/>
      <c r="C34" s="727" t="s">
        <v>36</v>
      </c>
      <c r="D34" s="308">
        <v>0.33680555555555558</v>
      </c>
      <c r="E34" s="12">
        <v>0.39583333333333331</v>
      </c>
      <c r="F34" s="12">
        <v>0</v>
      </c>
      <c r="G34" s="12">
        <v>1150.0000000000041</v>
      </c>
      <c r="H34" s="293">
        <v>0.42777777777777781</v>
      </c>
      <c r="I34" s="23">
        <v>0</v>
      </c>
      <c r="J34" s="12">
        <v>0</v>
      </c>
      <c r="K34" s="12">
        <v>0.80347222222222225</v>
      </c>
      <c r="L34" s="12">
        <v>46250.024305555555</v>
      </c>
      <c r="M34" s="13">
        <v>46250.020833333336</v>
      </c>
      <c r="N34" s="289"/>
      <c r="O34" s="289"/>
      <c r="P34" s="289"/>
      <c r="Q34" s="289"/>
    </row>
    <row r="35" spans="2:17" ht="25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6" zoomScale="85" zoomScaleNormal="85" workbookViewId="0">
      <selection activeCell="K94" sqref="K9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69088</v>
      </c>
      <c r="F1" s="351" t="s">
        <v>3</v>
      </c>
      <c r="G1" s="352">
        <f>SUM(H5:H124)</f>
        <v>1279008.4185714286</v>
      </c>
      <c r="H1" s="353" t="s">
        <v>1451</v>
      </c>
      <c r="I1" s="354">
        <f>+J16+J64+J24+J38+J51+J81+J100+J91+J57+J124+J111</f>
        <v>43.473809523809521</v>
      </c>
      <c r="J1" s="863" t="s">
        <v>1452</v>
      </c>
      <c r="K1" s="864"/>
      <c r="L1" s="865"/>
      <c r="M1" s="863" t="s">
        <v>1335</v>
      </c>
      <c r="N1" s="864"/>
      <c r="O1" s="864"/>
      <c r="P1" s="864"/>
      <c r="Q1" s="864"/>
      <c r="R1" s="865"/>
    </row>
    <row r="2" spans="1:18" ht="26.25" customHeight="1" thickBot="1">
      <c r="A2" s="869" t="s">
        <v>1453</v>
      </c>
      <c r="B2" s="870"/>
      <c r="C2" s="356"/>
      <c r="D2" s="732" t="s">
        <v>1342</v>
      </c>
      <c r="E2" s="358">
        <f>AVERAGE(L16,L24,L38,L51,L100,L111,L91)</f>
        <v>526.62435187779795</v>
      </c>
      <c r="F2" s="359" t="s">
        <v>40</v>
      </c>
      <c r="G2" s="360">
        <f>G1/E1</f>
        <v>18.512743436941708</v>
      </c>
      <c r="H2" s="361" t="s">
        <v>1454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1343</v>
      </c>
      <c r="B3" s="873" t="s">
        <v>1455</v>
      </c>
      <c r="C3" s="734"/>
      <c r="D3" s="874" t="s">
        <v>1344</v>
      </c>
      <c r="E3" s="874"/>
      <c r="F3" s="875" t="s">
        <v>43</v>
      </c>
      <c r="G3" s="876" t="s">
        <v>1456</v>
      </c>
      <c r="H3" s="877" t="s">
        <v>1457</v>
      </c>
      <c r="I3" s="878" t="s">
        <v>1346</v>
      </c>
      <c r="J3" s="880" t="s">
        <v>1349</v>
      </c>
      <c r="K3" s="888" t="s">
        <v>1347</v>
      </c>
      <c r="L3" s="890" t="s">
        <v>1342</v>
      </c>
      <c r="M3" s="881" t="s">
        <v>48</v>
      </c>
      <c r="N3" s="881"/>
      <c r="O3" s="880" t="s">
        <v>273</v>
      </c>
      <c r="P3" s="883" t="s">
        <v>1353</v>
      </c>
      <c r="Q3" s="880" t="s">
        <v>1354</v>
      </c>
      <c r="R3" s="880"/>
    </row>
    <row r="4" spans="1:18" ht="15.75" customHeight="1">
      <c r="A4" s="872"/>
      <c r="B4" s="873"/>
      <c r="C4" s="734"/>
      <c r="D4" s="874"/>
      <c r="E4" s="874"/>
      <c r="F4" s="875"/>
      <c r="G4" s="876"/>
      <c r="H4" s="877"/>
      <c r="I4" s="879"/>
      <c r="J4" s="882"/>
      <c r="K4" s="889"/>
      <c r="L4" s="891"/>
      <c r="M4" s="731" t="s">
        <v>50</v>
      </c>
      <c r="N4" s="731" t="s">
        <v>51</v>
      </c>
      <c r="O4" s="882"/>
      <c r="P4" s="884"/>
      <c r="Q4" s="365" t="s">
        <v>1358</v>
      </c>
      <c r="R4" s="365" t="s">
        <v>1458</v>
      </c>
    </row>
    <row r="5" spans="1:18">
      <c r="A5" s="892" t="s">
        <v>1459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568</v>
      </c>
      <c r="H5" s="370">
        <f>F5*G5</f>
        <v>14563.52</v>
      </c>
      <c r="I5" s="736"/>
      <c r="J5" s="372">
        <v>10</v>
      </c>
      <c r="K5" s="373">
        <f t="shared" ref="K5:K8" si="0">G5/P5*60</f>
        <v>1363.2000000000048</v>
      </c>
      <c r="L5" s="374">
        <f t="shared" ref="L5:L8" si="1">K5/J5</f>
        <v>136.32000000000048</v>
      </c>
      <c r="M5" s="375">
        <v>0.37847222222222227</v>
      </c>
      <c r="N5" s="375">
        <v>0.39583333333333331</v>
      </c>
      <c r="O5" s="365">
        <v>5</v>
      </c>
      <c r="P5" s="738">
        <f t="shared" ref="P5:P8" si="2">(N5-M5)*24*60</f>
        <v>24.999999999999911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734">
        <v>1725</v>
      </c>
      <c r="H6" s="370">
        <f t="shared" ref="H6:H15" si="3">F6*G6</f>
        <v>51491.25</v>
      </c>
      <c r="I6" s="736"/>
      <c r="J6" s="372">
        <v>13</v>
      </c>
      <c r="K6" s="373">
        <f t="shared" si="0"/>
        <v>1881.8181818181831</v>
      </c>
      <c r="L6" s="374">
        <f t="shared" si="1"/>
        <v>144.75524475524486</v>
      </c>
      <c r="M6" s="375">
        <v>0.39930555555555558</v>
      </c>
      <c r="N6" s="375">
        <v>0.4375</v>
      </c>
      <c r="O6" s="365">
        <v>5</v>
      </c>
      <c r="P6" s="738">
        <f t="shared" si="2"/>
        <v>54.999999999999964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734">
        <v>1527</v>
      </c>
      <c r="H7" s="370">
        <f t="shared" si="3"/>
        <v>45077.04</v>
      </c>
      <c r="I7" s="736"/>
      <c r="J7" s="372">
        <v>13</v>
      </c>
      <c r="K7" s="373">
        <f t="shared" si="0"/>
        <v>1832.4000000000035</v>
      </c>
      <c r="L7" s="374">
        <f t="shared" si="1"/>
        <v>140.95384615384643</v>
      </c>
      <c r="M7" s="375">
        <v>0.44097222222222227</v>
      </c>
      <c r="N7" s="375">
        <v>0.47569444444444442</v>
      </c>
      <c r="O7" s="365">
        <v>5</v>
      </c>
      <c r="P7" s="738">
        <f t="shared" si="2"/>
        <v>49.999999999999901</v>
      </c>
      <c r="Q7" s="377"/>
      <c r="R7" s="377"/>
    </row>
    <row r="8" spans="1:18">
      <c r="A8" s="892"/>
      <c r="B8" s="366" t="s">
        <v>368</v>
      </c>
      <c r="C8" s="366"/>
      <c r="D8" s="367" t="s">
        <v>1460</v>
      </c>
      <c r="E8" s="368"/>
      <c r="F8" s="369">
        <v>30</v>
      </c>
      <c r="G8" s="734">
        <v>829</v>
      </c>
      <c r="H8" s="370">
        <f t="shared" si="3"/>
        <v>24870</v>
      </c>
      <c r="I8" s="736"/>
      <c r="J8" s="372">
        <v>13</v>
      </c>
      <c r="K8" s="373">
        <f t="shared" si="0"/>
        <v>1658.0000000000016</v>
      </c>
      <c r="L8" s="374">
        <f t="shared" si="1"/>
        <v>127.53846153846166</v>
      </c>
      <c r="M8" s="375">
        <v>0.47916666666666669</v>
      </c>
      <c r="N8" s="375">
        <v>0.5</v>
      </c>
      <c r="O8" s="365">
        <v>5</v>
      </c>
      <c r="P8" s="738">
        <f t="shared" si="2"/>
        <v>29.999999999999972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893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894"/>
      <c r="B16" s="366">
        <v>0</v>
      </c>
      <c r="C16" s="383" t="s">
        <v>1461</v>
      </c>
      <c r="D16" s="895" t="s">
        <v>1366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1683.8545454545483</v>
      </c>
      <c r="L16" s="389">
        <f>AVERAGE(L5:L15)</f>
        <v>137.39188811188836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1462</v>
      </c>
      <c r="B17" s="366">
        <v>0</v>
      </c>
      <c r="C17" s="735"/>
      <c r="D17" s="367" t="s">
        <v>1463</v>
      </c>
      <c r="E17" s="367"/>
      <c r="F17" s="369" t="s">
        <v>106</v>
      </c>
      <c r="G17" s="734">
        <v>829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1657.9999999999991</v>
      </c>
      <c r="L17" s="374">
        <f>K17/J17</f>
        <v>165.7999999999999</v>
      </c>
      <c r="M17" s="375">
        <v>0.17013888888888887</v>
      </c>
      <c r="N17" s="375">
        <v>0.19097222222222221</v>
      </c>
      <c r="O17" s="365">
        <v>5</v>
      </c>
      <c r="P17" s="738">
        <f>(N17-M17)*24*60</f>
        <v>30.000000000000014</v>
      </c>
      <c r="Q17" s="365"/>
      <c r="R17" s="365"/>
    </row>
    <row r="18" spans="1:18" ht="15.75" customHeight="1">
      <c r="A18" s="896"/>
      <c r="B18" s="366">
        <v>0</v>
      </c>
      <c r="C18" s="735"/>
      <c r="D18" s="367" t="s">
        <v>287</v>
      </c>
      <c r="E18" s="367"/>
      <c r="F18" s="369" t="s">
        <v>106</v>
      </c>
      <c r="G18" s="733">
        <v>1725</v>
      </c>
      <c r="H18" s="370">
        <f t="shared" si="4"/>
        <v>0</v>
      </c>
      <c r="I18" s="736"/>
      <c r="J18" s="372">
        <v>9</v>
      </c>
      <c r="K18" s="373">
        <f t="shared" si="5"/>
        <v>1724.9999999999991</v>
      </c>
      <c r="L18" s="374">
        <f t="shared" ref="L18:L21" si="6">K18/J18</f>
        <v>191.66666666666657</v>
      </c>
      <c r="M18" s="375">
        <v>0.19444444444444445</v>
      </c>
      <c r="N18" s="375">
        <v>0.23611111111111113</v>
      </c>
      <c r="O18" s="365">
        <v>5</v>
      </c>
      <c r="P18" s="738">
        <f t="shared" ref="P18:P21" si="7">(N18-M18)*24*60</f>
        <v>60.000000000000028</v>
      </c>
      <c r="Q18" s="377"/>
      <c r="R18" s="377"/>
    </row>
    <row r="19" spans="1:18" ht="15.75" customHeight="1">
      <c r="A19" s="896"/>
      <c r="B19" s="366">
        <v>0</v>
      </c>
      <c r="C19" s="735"/>
      <c r="D19" s="367" t="s">
        <v>288</v>
      </c>
      <c r="E19" s="367"/>
      <c r="F19" s="369" t="s">
        <v>106</v>
      </c>
      <c r="G19" s="733">
        <v>1527</v>
      </c>
      <c r="H19" s="370">
        <f t="shared" si="4"/>
        <v>0</v>
      </c>
      <c r="I19" s="736"/>
      <c r="J19" s="372">
        <v>9</v>
      </c>
      <c r="K19" s="373">
        <f t="shared" si="5"/>
        <v>1665.8181818181815</v>
      </c>
      <c r="L19" s="374">
        <f t="shared" si="6"/>
        <v>185.09090909090907</v>
      </c>
      <c r="M19" s="375">
        <v>0.23958333333333334</v>
      </c>
      <c r="N19" s="375">
        <v>0.27777777777777779</v>
      </c>
      <c r="O19" s="365">
        <v>5</v>
      </c>
      <c r="P19" s="738">
        <f t="shared" si="7"/>
        <v>55.000000000000007</v>
      </c>
      <c r="Q19" s="377"/>
      <c r="R19" s="377"/>
    </row>
    <row r="20" spans="1:18" ht="15.75" customHeight="1">
      <c r="A20" s="897"/>
      <c r="B20" s="366" t="s">
        <v>368</v>
      </c>
      <c r="C20" s="735"/>
      <c r="D20" s="367" t="s">
        <v>1464</v>
      </c>
      <c r="E20" s="367"/>
      <c r="F20" s="369">
        <v>19.63</v>
      </c>
      <c r="G20" s="733">
        <v>462</v>
      </c>
      <c r="H20" s="370">
        <f t="shared" si="4"/>
        <v>9069.06</v>
      </c>
      <c r="I20" s="736"/>
      <c r="J20" s="372">
        <v>13</v>
      </c>
      <c r="K20" s="373">
        <f t="shared" si="5"/>
        <v>1108.8000000000002</v>
      </c>
      <c r="L20" s="374">
        <f t="shared" si="6"/>
        <v>85.292307692307702</v>
      </c>
      <c r="M20" s="375">
        <v>0.28472222222222221</v>
      </c>
      <c r="N20" s="375">
        <v>0.30208333333333331</v>
      </c>
      <c r="O20" s="365">
        <v>10</v>
      </c>
      <c r="P20" s="738">
        <f t="shared" si="7"/>
        <v>24.999999999999993</v>
      </c>
      <c r="Q20" s="377"/>
      <c r="R20" s="377"/>
    </row>
    <row r="21" spans="1:18" ht="15.75" customHeight="1">
      <c r="A21" s="897"/>
      <c r="B21" s="366" t="s">
        <v>368</v>
      </c>
      <c r="C21" s="735"/>
      <c r="D21" s="367" t="s">
        <v>1465</v>
      </c>
      <c r="E21" s="367"/>
      <c r="F21" s="369">
        <v>36.450000000000003</v>
      </c>
      <c r="G21" s="733">
        <v>1370</v>
      </c>
      <c r="H21" s="370">
        <f t="shared" si="4"/>
        <v>49936.500000000007</v>
      </c>
      <c r="I21" s="736"/>
      <c r="J21" s="372">
        <v>13</v>
      </c>
      <c r="K21" s="373">
        <f t="shared" si="5"/>
        <v>2054.9999999999991</v>
      </c>
      <c r="L21" s="374">
        <f t="shared" si="6"/>
        <v>158.07692307692301</v>
      </c>
      <c r="M21" s="375">
        <v>0.30902777777777779</v>
      </c>
      <c r="N21" s="375">
        <v>0.33680555555555558</v>
      </c>
      <c r="O21" s="365">
        <v>10</v>
      </c>
      <c r="P21" s="738">
        <f t="shared" si="7"/>
        <v>40.000000000000014</v>
      </c>
      <c r="Q21" s="377">
        <v>0.33680555555555558</v>
      </c>
      <c r="R21" s="377">
        <v>0.37847222222222227</v>
      </c>
    </row>
    <row r="22" spans="1:18" ht="15.75" customHeight="1">
      <c r="A22" s="897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897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898"/>
      <c r="B24" s="366">
        <v>0</v>
      </c>
      <c r="C24" s="6" t="s">
        <v>1466</v>
      </c>
      <c r="D24" s="895" t="s">
        <v>1366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1642.5236363636359</v>
      </c>
      <c r="L24" s="389">
        <f>AVERAGE(L17:L23)</f>
        <v>157.18536130536125</v>
      </c>
      <c r="M24" s="375"/>
      <c r="N24" s="375"/>
      <c r="O24" s="365"/>
      <c r="P24" s="365"/>
      <c r="Q24" s="365"/>
      <c r="R24" s="365"/>
    </row>
    <row r="25" spans="1:18">
      <c r="A25" s="885" t="s">
        <v>1467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1154</v>
      </c>
      <c r="H25" s="370">
        <f t="shared" ref="H25:H37" si="8">F25*G25</f>
        <v>21383.620000000003</v>
      </c>
      <c r="I25" s="736"/>
      <c r="J25" s="372">
        <v>3</v>
      </c>
      <c r="K25" s="373">
        <f t="shared" ref="K25:K28" si="9">G25/P25*60</f>
        <v>2884.9999999999959</v>
      </c>
      <c r="L25" s="374">
        <f t="shared" ref="L25:L28" si="10">K25/J25</f>
        <v>961.66666666666526</v>
      </c>
      <c r="M25" s="375">
        <v>0.22222222222222221</v>
      </c>
      <c r="N25" s="375">
        <v>0.2388888888888889</v>
      </c>
      <c r="O25" s="365">
        <v>20</v>
      </c>
      <c r="P25" s="738">
        <f>(N25-M25)*24*60</f>
        <v>24.000000000000036</v>
      </c>
      <c r="Q25" s="377">
        <v>0.2388888888888889</v>
      </c>
      <c r="R25" s="377">
        <v>0.28055555555555556</v>
      </c>
    </row>
    <row r="26" spans="1:18">
      <c r="A26" s="885"/>
      <c r="B26" s="366" t="s">
        <v>104</v>
      </c>
      <c r="C26" s="393"/>
      <c r="D26" s="367" t="s">
        <v>295</v>
      </c>
      <c r="E26" s="396"/>
      <c r="F26" s="369">
        <v>18.18</v>
      </c>
      <c r="G26" s="734">
        <v>2503</v>
      </c>
      <c r="H26" s="370">
        <f t="shared" si="8"/>
        <v>45504.54</v>
      </c>
      <c r="I26" s="736"/>
      <c r="J26" s="372">
        <v>4</v>
      </c>
      <c r="K26" s="373">
        <f t="shared" si="9"/>
        <v>2888.0769230769247</v>
      </c>
      <c r="L26" s="374">
        <f t="shared" si="10"/>
        <v>722.01923076923117</v>
      </c>
      <c r="M26" s="375">
        <v>0.28750000000000003</v>
      </c>
      <c r="N26" s="375">
        <v>0.32361111111111113</v>
      </c>
      <c r="O26" s="365">
        <v>10</v>
      </c>
      <c r="P26" s="738">
        <f>(N26-M26)*24*60</f>
        <v>51.999999999999972</v>
      </c>
      <c r="Q26" s="377"/>
      <c r="R26" s="377"/>
    </row>
    <row r="27" spans="1:18">
      <c r="A27" s="885"/>
      <c r="B27" s="366" t="s">
        <v>104</v>
      </c>
      <c r="C27" s="393"/>
      <c r="D27" s="367" t="s">
        <v>1468</v>
      </c>
      <c r="E27" s="396"/>
      <c r="F27" s="369">
        <v>24.93</v>
      </c>
      <c r="G27" s="734">
        <v>719</v>
      </c>
      <c r="H27" s="370">
        <f t="shared" si="8"/>
        <v>17924.669999999998</v>
      </c>
      <c r="I27" s="736"/>
      <c r="J27" s="372">
        <v>3</v>
      </c>
      <c r="K27" s="373">
        <f t="shared" si="9"/>
        <v>3081.4285714285825</v>
      </c>
      <c r="L27" s="374">
        <f t="shared" si="10"/>
        <v>1027.1428571428607</v>
      </c>
      <c r="M27" s="375">
        <v>0.33402777777777781</v>
      </c>
      <c r="N27" s="375">
        <v>0.34375</v>
      </c>
      <c r="O27" s="365">
        <v>15</v>
      </c>
      <c r="P27" s="738">
        <f t="shared" ref="P27:P28" si="11">(N27-M27)*24*60</f>
        <v>13.99999999999995</v>
      </c>
      <c r="Q27" s="377"/>
      <c r="R27" s="377"/>
    </row>
    <row r="28" spans="1:18">
      <c r="A28" s="885"/>
      <c r="B28" s="366" t="s">
        <v>368</v>
      </c>
      <c r="C28" s="735"/>
      <c r="D28" s="367" t="s">
        <v>1304</v>
      </c>
      <c r="E28" s="396"/>
      <c r="F28" s="369">
        <v>18.77</v>
      </c>
      <c r="G28" s="734">
        <v>2779</v>
      </c>
      <c r="H28" s="370">
        <f t="shared" si="8"/>
        <v>52161.83</v>
      </c>
      <c r="I28" s="736"/>
      <c r="J28" s="372">
        <v>4</v>
      </c>
      <c r="K28" s="373">
        <f t="shared" si="9"/>
        <v>2874.8275862068986</v>
      </c>
      <c r="L28" s="374">
        <f t="shared" si="10"/>
        <v>718.70689655172464</v>
      </c>
      <c r="M28" s="375">
        <v>0.35555555555555557</v>
      </c>
      <c r="N28" s="375">
        <v>0.39583333333333331</v>
      </c>
      <c r="O28" s="365">
        <v>17</v>
      </c>
      <c r="P28" s="738">
        <f t="shared" si="11"/>
        <v>57.999999999999957</v>
      </c>
      <c r="Q28" s="377"/>
      <c r="R28" s="377"/>
    </row>
    <row r="29" spans="1:18">
      <c r="A29" s="885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885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885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885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885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2932.3332701781001</v>
      </c>
      <c r="L38" s="389">
        <f>AVERAGE(L25:L37)</f>
        <v>857.38391278262043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1469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900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900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900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900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901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901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901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1366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1470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683</v>
      </c>
      <c r="H52" s="370">
        <f>F52*G52</f>
        <v>12416.94</v>
      </c>
      <c r="I52" s="736"/>
      <c r="J52" s="372">
        <v>3</v>
      </c>
      <c r="K52" s="373">
        <f>G52/P52*60</f>
        <v>3415.0000000000123</v>
      </c>
      <c r="L52" s="374">
        <f>K52/J52</f>
        <v>1138.3333333333374</v>
      </c>
      <c r="M52" s="375">
        <v>0.17222222222222225</v>
      </c>
      <c r="N52" s="375">
        <v>0.18055555555555555</v>
      </c>
      <c r="O52" s="373">
        <v>8</v>
      </c>
      <c r="P52" s="738">
        <f>(N52-M52)*24*60</f>
        <v>11.999999999999957</v>
      </c>
      <c r="Q52" s="377"/>
      <c r="R52" s="377"/>
    </row>
    <row r="53" spans="1:18" ht="15.6" customHeight="1">
      <c r="A53" s="904"/>
      <c r="B53" s="366" t="s">
        <v>104</v>
      </c>
      <c r="C53" s="735"/>
      <c r="D53" s="395" t="s">
        <v>301</v>
      </c>
      <c r="E53" s="412"/>
      <c r="F53" s="369">
        <v>25.03</v>
      </c>
      <c r="G53" s="378">
        <v>188</v>
      </c>
      <c r="H53" s="370">
        <f t="shared" ref="H53:H116" si="13">F53*G53</f>
        <v>4705.6400000000003</v>
      </c>
      <c r="I53" s="736"/>
      <c r="J53" s="372">
        <v>4</v>
      </c>
      <c r="K53" s="373">
        <f t="shared" ref="K53:K58" si="14">G53/P53*60</f>
        <v>2819.9999999999818</v>
      </c>
      <c r="L53" s="374">
        <f t="shared" ref="L53:L58" si="15">K53/J53</f>
        <v>704.99999999999545</v>
      </c>
      <c r="M53" s="375">
        <v>0.19097222222222221</v>
      </c>
      <c r="N53" s="375">
        <v>0.19375000000000001</v>
      </c>
      <c r="O53" s="373">
        <v>15</v>
      </c>
      <c r="P53" s="738">
        <f t="shared" ref="P53:P58" si="16">(N53-M53)*24*60</f>
        <v>4.0000000000000258</v>
      </c>
      <c r="Q53" s="377"/>
      <c r="R53" s="377"/>
    </row>
    <row r="54" spans="1:18" ht="15.6" customHeight="1">
      <c r="A54" s="904"/>
      <c r="B54" s="366" t="s">
        <v>104</v>
      </c>
      <c r="C54" s="735"/>
      <c r="D54" s="395" t="s">
        <v>302</v>
      </c>
      <c r="E54" s="368"/>
      <c r="F54" s="369">
        <v>24.82</v>
      </c>
      <c r="G54" s="378">
        <v>341</v>
      </c>
      <c r="H54" s="370">
        <f t="shared" si="13"/>
        <v>8463.6200000000008</v>
      </c>
      <c r="I54" s="736"/>
      <c r="J54" s="372">
        <v>4</v>
      </c>
      <c r="K54" s="373">
        <f t="shared" si="14"/>
        <v>3409.9999999999668</v>
      </c>
      <c r="L54" s="374">
        <f t="shared" si="15"/>
        <v>852.4999999999917</v>
      </c>
      <c r="M54" s="375">
        <v>0.20069444444444443</v>
      </c>
      <c r="N54" s="375">
        <v>0.20486111111111113</v>
      </c>
      <c r="O54" s="373">
        <v>10</v>
      </c>
      <c r="P54" s="738">
        <f t="shared" si="16"/>
        <v>6.0000000000000586</v>
      </c>
      <c r="Q54" s="377">
        <v>0.20486111111111113</v>
      </c>
      <c r="R54" s="377">
        <v>0.24652777777777779</v>
      </c>
    </row>
    <row r="55" spans="1:18" ht="15.6" customHeight="1">
      <c r="A55" s="904"/>
      <c r="B55" s="366" t="s">
        <v>104</v>
      </c>
      <c r="C55" s="735"/>
      <c r="D55" s="395" t="s">
        <v>304</v>
      </c>
      <c r="E55" s="396"/>
      <c r="F55" s="369">
        <v>30</v>
      </c>
      <c r="G55" s="378">
        <v>623</v>
      </c>
      <c r="H55" s="370">
        <f t="shared" si="13"/>
        <v>18690</v>
      </c>
      <c r="I55" s="736"/>
      <c r="J55" s="372">
        <v>4</v>
      </c>
      <c r="K55" s="373">
        <f t="shared" si="14"/>
        <v>3114.9999999999905</v>
      </c>
      <c r="L55" s="374">
        <f t="shared" si="15"/>
        <v>778.74999999999761</v>
      </c>
      <c r="M55" s="375">
        <v>0.25347222222222221</v>
      </c>
      <c r="N55" s="375">
        <v>0.26180555555555557</v>
      </c>
      <c r="O55" s="373">
        <v>10</v>
      </c>
      <c r="P55" s="738">
        <f t="shared" si="16"/>
        <v>12.000000000000037</v>
      </c>
      <c r="Q55" s="377"/>
      <c r="R55" s="377"/>
    </row>
    <row r="56" spans="1:18" ht="15.6" customHeight="1">
      <c r="A56" s="904"/>
      <c r="B56" s="366" t="s">
        <v>104</v>
      </c>
      <c r="C56" s="735"/>
      <c r="D56" s="400" t="s">
        <v>1471</v>
      </c>
      <c r="E56" s="396"/>
      <c r="F56" s="369">
        <v>20.72</v>
      </c>
      <c r="G56" s="378">
        <v>396</v>
      </c>
      <c r="H56" s="370">
        <f t="shared" si="13"/>
        <v>8205.119999999999</v>
      </c>
      <c r="I56" s="736"/>
      <c r="J56" s="372">
        <v>3</v>
      </c>
      <c r="K56" s="373">
        <f t="shared" si="14"/>
        <v>3394.2857142856878</v>
      </c>
      <c r="L56" s="374">
        <f t="shared" si="15"/>
        <v>1131.4285714285627</v>
      </c>
      <c r="M56" s="375">
        <v>0.27361111111111108</v>
      </c>
      <c r="N56" s="375">
        <v>0.27847222222222223</v>
      </c>
      <c r="O56" s="373">
        <v>17</v>
      </c>
      <c r="P56" s="738">
        <f t="shared" si="16"/>
        <v>7.0000000000000551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1472</v>
      </c>
      <c r="E57" s="396"/>
      <c r="F57" s="369">
        <v>17.07</v>
      </c>
      <c r="G57" s="378">
        <v>805</v>
      </c>
      <c r="H57" s="370">
        <f t="shared" si="13"/>
        <v>13741.35</v>
      </c>
      <c r="I57" s="736"/>
      <c r="J57" s="372">
        <v>3</v>
      </c>
      <c r="K57" s="373">
        <f t="shared" si="14"/>
        <v>3450.0000000000123</v>
      </c>
      <c r="L57" s="374">
        <f t="shared" si="15"/>
        <v>1150.0000000000041</v>
      </c>
      <c r="M57" s="375">
        <v>0.28819444444444448</v>
      </c>
      <c r="N57" s="375">
        <v>0.29791666666666666</v>
      </c>
      <c r="O57" s="373">
        <v>14</v>
      </c>
      <c r="P57" s="738">
        <f t="shared" si="16"/>
        <v>13.99999999999995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1473</v>
      </c>
      <c r="E58" s="396"/>
      <c r="F58" s="369">
        <v>27.48</v>
      </c>
      <c r="G58" s="414">
        <v>1123</v>
      </c>
      <c r="H58" s="370">
        <f t="shared" si="13"/>
        <v>30860.04</v>
      </c>
      <c r="I58" s="736"/>
      <c r="J58" s="372">
        <v>3</v>
      </c>
      <c r="K58" s="373">
        <f t="shared" si="14"/>
        <v>3062.727272727273</v>
      </c>
      <c r="L58" s="374">
        <f t="shared" si="15"/>
        <v>1020.909090909091</v>
      </c>
      <c r="M58" s="375">
        <v>0.31180555555555556</v>
      </c>
      <c r="N58" s="375">
        <v>0.32708333333333334</v>
      </c>
      <c r="O58" s="373">
        <v>20</v>
      </c>
      <c r="P58" s="738">
        <f t="shared" si="16"/>
        <v>22</v>
      </c>
      <c r="Q58" s="377"/>
      <c r="R58" s="377"/>
    </row>
    <row r="59" spans="1:18" ht="15.6" customHeight="1">
      <c r="A59" s="904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904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904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904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905"/>
      <c r="B64" s="366">
        <v>0</v>
      </c>
      <c r="C64" s="6" t="s">
        <v>1474</v>
      </c>
      <c r="D64" s="895" t="s">
        <v>1366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3238.1447124304177</v>
      </c>
      <c r="L64" s="389">
        <f>AVERAGE(L52:L63)</f>
        <v>968.13157081013992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1475</v>
      </c>
      <c r="B65" s="366" t="s">
        <v>104</v>
      </c>
      <c r="C65" s="735"/>
      <c r="D65" s="394" t="s">
        <v>1476</v>
      </c>
      <c r="E65" s="411"/>
      <c r="F65" s="369">
        <v>22.281818181818181</v>
      </c>
      <c r="G65" s="734">
        <v>274</v>
      </c>
      <c r="H65" s="370">
        <f>F65*G65</f>
        <v>6105.2181818181816</v>
      </c>
      <c r="I65" s="736"/>
      <c r="J65" s="372">
        <v>4</v>
      </c>
      <c r="K65" s="373">
        <f t="shared" ref="K65:K71" si="17">G65/P65*60</f>
        <v>3288.0000000000118</v>
      </c>
      <c r="L65" s="374">
        <f t="shared" ref="L65:L71" si="18">K65/J65</f>
        <v>822.00000000000296</v>
      </c>
      <c r="M65" s="375">
        <v>0.17361111111111113</v>
      </c>
      <c r="N65" s="375">
        <v>0.17708333333333334</v>
      </c>
      <c r="O65" s="373">
        <v>10</v>
      </c>
      <c r="P65" s="738">
        <f>(N65-M65)*24*60</f>
        <v>4.9999999999999822</v>
      </c>
      <c r="Q65" s="377"/>
      <c r="R65" s="377"/>
    </row>
    <row r="66" spans="1:18" ht="15.6" customHeight="1">
      <c r="A66" s="907"/>
      <c r="B66" s="366" t="s">
        <v>104</v>
      </c>
      <c r="C66" s="735"/>
      <c r="D66" s="401" t="s">
        <v>311</v>
      </c>
      <c r="E66" s="412"/>
      <c r="F66" s="369">
        <v>14.03</v>
      </c>
      <c r="G66" s="378">
        <v>2305</v>
      </c>
      <c r="H66" s="370">
        <f t="shared" ref="H66:H74" si="19">F66*G66</f>
        <v>32339.149999999998</v>
      </c>
      <c r="I66" s="736"/>
      <c r="J66" s="372">
        <v>3</v>
      </c>
      <c r="K66" s="373">
        <f t="shared" si="17"/>
        <v>3143.181818181818</v>
      </c>
      <c r="L66" s="374">
        <f t="shared" si="18"/>
        <v>1047.7272727272727</v>
      </c>
      <c r="M66" s="375">
        <v>0.1875</v>
      </c>
      <c r="N66" s="375">
        <v>0.21805555555555556</v>
      </c>
      <c r="O66" s="373">
        <v>15</v>
      </c>
      <c r="P66" s="738">
        <f t="shared" ref="P66:P71" si="20">(N66-M66)*24*60</f>
        <v>44</v>
      </c>
      <c r="Q66" s="377"/>
      <c r="R66" s="377"/>
    </row>
    <row r="67" spans="1:18" ht="15.6" customHeight="1">
      <c r="A67" s="907"/>
      <c r="B67" s="366" t="s">
        <v>104</v>
      </c>
      <c r="C67" s="735"/>
      <c r="D67" s="394" t="s">
        <v>312</v>
      </c>
      <c r="E67" s="396"/>
      <c r="F67" s="369">
        <v>18.18</v>
      </c>
      <c r="G67" s="378">
        <v>1071</v>
      </c>
      <c r="H67" s="370">
        <f t="shared" si="19"/>
        <v>19470.78</v>
      </c>
      <c r="I67" s="736"/>
      <c r="J67" s="372">
        <v>3</v>
      </c>
      <c r="K67" s="373">
        <f t="shared" si="17"/>
        <v>3212.9999999999923</v>
      </c>
      <c r="L67" s="374">
        <f t="shared" si="18"/>
        <v>1070.9999999999975</v>
      </c>
      <c r="M67" s="375">
        <v>0.23055555555555554</v>
      </c>
      <c r="N67" s="375">
        <v>0.24444444444444446</v>
      </c>
      <c r="O67" s="373">
        <v>18</v>
      </c>
      <c r="P67" s="738">
        <f t="shared" si="20"/>
        <v>20.00000000000005</v>
      </c>
      <c r="Q67" s="377"/>
      <c r="R67" s="377"/>
    </row>
    <row r="68" spans="1:18" ht="15.6" customHeight="1">
      <c r="A68" s="907"/>
      <c r="B68" s="366" t="s">
        <v>104</v>
      </c>
      <c r="C68" s="735"/>
      <c r="D68" s="400" t="s">
        <v>1477</v>
      </c>
      <c r="E68" s="396"/>
      <c r="F68" s="369">
        <v>17.890909090909091</v>
      </c>
      <c r="G68" s="378">
        <v>1144</v>
      </c>
      <c r="H68" s="370">
        <f t="shared" si="19"/>
        <v>20467.2</v>
      </c>
      <c r="I68" s="736"/>
      <c r="J68" s="372">
        <v>3</v>
      </c>
      <c r="K68" s="373">
        <f t="shared" si="17"/>
        <v>3268.5714285714275</v>
      </c>
      <c r="L68" s="374">
        <f t="shared" si="18"/>
        <v>1089.5238095238092</v>
      </c>
      <c r="M68" s="375">
        <v>0.25416666666666665</v>
      </c>
      <c r="N68" s="375">
        <v>0.26874999999999999</v>
      </c>
      <c r="O68" s="373">
        <v>14</v>
      </c>
      <c r="P68" s="738">
        <f t="shared" si="20"/>
        <v>21.000000000000007</v>
      </c>
      <c r="Q68" s="377">
        <v>0.26874999999999999</v>
      </c>
      <c r="R68" s="377">
        <v>0.31041666666666667</v>
      </c>
    </row>
    <row r="69" spans="1:18" ht="15.6" customHeight="1">
      <c r="A69" s="907"/>
      <c r="B69" s="366" t="s">
        <v>104</v>
      </c>
      <c r="C69" s="735"/>
      <c r="D69" s="394" t="s">
        <v>1478</v>
      </c>
      <c r="E69" s="396"/>
      <c r="F69" s="369">
        <v>16.66</v>
      </c>
      <c r="G69" s="378">
        <v>2313</v>
      </c>
      <c r="H69" s="370">
        <f t="shared" si="19"/>
        <v>38534.58</v>
      </c>
      <c r="I69" s="736"/>
      <c r="J69" s="372">
        <v>4</v>
      </c>
      <c r="K69" s="373">
        <f t="shared" si="17"/>
        <v>3227.4418604651219</v>
      </c>
      <c r="L69" s="374">
        <f t="shared" si="18"/>
        <v>806.86046511628047</v>
      </c>
      <c r="M69" s="375">
        <v>0.31944444444444448</v>
      </c>
      <c r="N69" s="375">
        <v>0.34930555555555554</v>
      </c>
      <c r="O69" s="373">
        <v>13</v>
      </c>
      <c r="P69" s="738">
        <f t="shared" si="20"/>
        <v>42.999999999999929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1479</v>
      </c>
      <c r="E70" s="396"/>
      <c r="F70" s="369">
        <v>30</v>
      </c>
      <c r="G70" s="378">
        <v>640</v>
      </c>
      <c r="H70" s="370">
        <f t="shared" si="19"/>
        <v>19200</v>
      </c>
      <c r="I70" s="736"/>
      <c r="J70" s="372">
        <v>4</v>
      </c>
      <c r="K70" s="373">
        <f t="shared" si="17"/>
        <v>3199.99999999999</v>
      </c>
      <c r="L70" s="374">
        <f t="shared" si="18"/>
        <v>799.9999999999975</v>
      </c>
      <c r="M70" s="375">
        <v>0.35972222222222222</v>
      </c>
      <c r="N70" s="375">
        <v>0.36805555555555558</v>
      </c>
      <c r="O70" s="373">
        <v>15</v>
      </c>
      <c r="P70" s="738">
        <f t="shared" si="20"/>
        <v>12.000000000000037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3567</v>
      </c>
      <c r="H71" s="370">
        <f t="shared" si="19"/>
        <v>50957.142857142848</v>
      </c>
      <c r="I71" s="736"/>
      <c r="J71" s="372">
        <v>3</v>
      </c>
      <c r="K71" s="373">
        <f t="shared" si="17"/>
        <v>3242.7272727272684</v>
      </c>
      <c r="L71" s="374">
        <f t="shared" si="18"/>
        <v>1080.9090909090894</v>
      </c>
      <c r="M71" s="375">
        <v>0.38194444444444442</v>
      </c>
      <c r="N71" s="375">
        <v>0.42777777777777781</v>
      </c>
      <c r="O71" s="373">
        <v>20</v>
      </c>
      <c r="P71" s="738">
        <f t="shared" si="20"/>
        <v>66.000000000000085</v>
      </c>
      <c r="Q71" s="377"/>
      <c r="R71" s="377"/>
    </row>
    <row r="72" spans="1:18" ht="15.6" customHeight="1">
      <c r="A72" s="907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907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907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908"/>
      <c r="B75" s="366">
        <v>0</v>
      </c>
      <c r="C75" s="6" t="s">
        <v>1480</v>
      </c>
      <c r="D75" s="895" t="s">
        <v>1366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3226.1317685636614</v>
      </c>
      <c r="L75" s="389">
        <f>AVERAGE(L65:L74)</f>
        <v>959.71723403949272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909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909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909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1366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1481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1467</v>
      </c>
      <c r="D91" s="914" t="s">
        <v>1366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1482</v>
      </c>
      <c r="B92" s="366" t="s">
        <v>104</v>
      </c>
      <c r="C92" s="383"/>
      <c r="D92" s="427" t="s">
        <v>1483</v>
      </c>
      <c r="E92" s="421"/>
      <c r="F92" s="369">
        <v>24.54</v>
      </c>
      <c r="G92" s="734">
        <v>1158</v>
      </c>
      <c r="H92" s="370">
        <f t="shared" ref="H92:H99" si="22">F92*G92</f>
        <v>28417.32</v>
      </c>
      <c r="I92" s="736"/>
      <c r="J92" s="372">
        <v>3</v>
      </c>
      <c r="K92" s="373">
        <f>G92/P92*60</f>
        <v>2171.2499999999968</v>
      </c>
      <c r="L92" s="374">
        <f t="shared" ref="L92:L94" si="23">K92/J92</f>
        <v>723.74999999999898</v>
      </c>
      <c r="M92" s="375">
        <v>0.72222222222222221</v>
      </c>
      <c r="N92" s="375">
        <v>0.74444444444444446</v>
      </c>
      <c r="O92" s="365">
        <v>20</v>
      </c>
      <c r="P92" s="738">
        <f>(N92-M92)*24*60</f>
        <v>32.000000000000043</v>
      </c>
      <c r="Q92" s="377"/>
      <c r="R92" s="377"/>
    </row>
    <row r="93" spans="1:18">
      <c r="A93" s="916"/>
      <c r="B93" s="366" t="s">
        <v>104</v>
      </c>
      <c r="C93" s="383"/>
      <c r="D93" s="395" t="s">
        <v>1484</v>
      </c>
      <c r="E93" s="415"/>
      <c r="F93" s="369">
        <v>23.27</v>
      </c>
      <c r="G93" s="378">
        <v>420</v>
      </c>
      <c r="H93" s="370">
        <f t="shared" si="22"/>
        <v>9773.4</v>
      </c>
      <c r="I93" s="736"/>
      <c r="J93" s="372">
        <v>4</v>
      </c>
      <c r="K93" s="373">
        <f t="shared" ref="K93:K94" si="24">G93/P93*60</f>
        <v>2100.0000000000077</v>
      </c>
      <c r="L93" s="374">
        <f t="shared" si="23"/>
        <v>525.00000000000193</v>
      </c>
      <c r="M93" s="375">
        <v>0.76041666666666663</v>
      </c>
      <c r="N93" s="375">
        <v>0.76874999999999993</v>
      </c>
      <c r="O93" s="365">
        <v>23</v>
      </c>
      <c r="P93" s="738">
        <f>(N93-M93)*24*60</f>
        <v>11.999999999999957</v>
      </c>
      <c r="Q93" s="377"/>
      <c r="R93" s="377"/>
    </row>
    <row r="94" spans="1:18">
      <c r="A94" s="916"/>
      <c r="B94" s="366" t="s">
        <v>104</v>
      </c>
      <c r="C94" s="383"/>
      <c r="D94" s="395" t="s">
        <v>1485</v>
      </c>
      <c r="E94" s="415"/>
      <c r="F94" s="369">
        <v>24.33</v>
      </c>
      <c r="G94" s="378">
        <v>962</v>
      </c>
      <c r="H94" s="370">
        <f t="shared" si="22"/>
        <v>23405.46</v>
      </c>
      <c r="I94" s="736"/>
      <c r="J94" s="372">
        <v>4</v>
      </c>
      <c r="K94" s="373">
        <f t="shared" si="24"/>
        <v>2137.7777777777728</v>
      </c>
      <c r="L94" s="374">
        <f t="shared" si="23"/>
        <v>534.44444444444321</v>
      </c>
      <c r="M94" s="375">
        <v>0.78472222222222221</v>
      </c>
      <c r="N94" s="375">
        <v>0.80347222222222225</v>
      </c>
      <c r="O94" s="365">
        <v>23</v>
      </c>
      <c r="P94" s="738">
        <f>(N94-M94)*24*60</f>
        <v>27.000000000000064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917"/>
      <c r="B100" s="366">
        <v>0</v>
      </c>
      <c r="C100" s="6" t="s">
        <v>1486</v>
      </c>
      <c r="D100" s="918" t="s">
        <v>1366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2136.3425925925926</v>
      </c>
      <c r="L100" s="389">
        <f>AVERAGE(L92:L99)</f>
        <v>594.39814814814804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1487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626</v>
      </c>
      <c r="H101" s="370">
        <f t="shared" ref="H101:H110" si="25">F101*G101</f>
        <v>15668.78</v>
      </c>
      <c r="I101" s="736"/>
      <c r="J101" s="372">
        <v>4</v>
      </c>
      <c r="K101" s="373">
        <f>G101/P101*60</f>
        <v>2889.230769230744</v>
      </c>
      <c r="L101" s="374">
        <f t="shared" ref="L101:L105" si="26">K101/J101</f>
        <v>722.30769230768601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2852</v>
      </c>
      <c r="H102" s="370">
        <f t="shared" si="25"/>
        <v>81481.64</v>
      </c>
      <c r="I102" s="736"/>
      <c r="J102" s="372">
        <v>3</v>
      </c>
      <c r="K102" s="373">
        <f t="shared" ref="K102:K105" si="28">G102/P102*60</f>
        <v>2950.3448275862092</v>
      </c>
      <c r="L102" s="374">
        <f t="shared" si="26"/>
        <v>983.44827586206975</v>
      </c>
      <c r="M102" s="375">
        <v>0.74652777777777779</v>
      </c>
      <c r="N102" s="375">
        <v>0.78680555555555554</v>
      </c>
      <c r="O102" s="365">
        <v>22</v>
      </c>
      <c r="P102" s="373">
        <f t="shared" si="27"/>
        <v>57.999999999999957</v>
      </c>
      <c r="Q102" s="377">
        <v>0.78680555555555554</v>
      </c>
      <c r="R102" s="377">
        <v>0.82847222222222217</v>
      </c>
    </row>
    <row r="103" spans="1:18">
      <c r="A103" s="920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1265</v>
      </c>
      <c r="H103" s="370">
        <f t="shared" si="25"/>
        <v>31397.3</v>
      </c>
      <c r="I103" s="736"/>
      <c r="J103" s="372">
        <v>4</v>
      </c>
      <c r="K103" s="373">
        <f t="shared" si="28"/>
        <v>3035.9999999999914</v>
      </c>
      <c r="L103" s="374">
        <f t="shared" si="26"/>
        <v>758.99999999999784</v>
      </c>
      <c r="M103" s="375">
        <v>0.84375</v>
      </c>
      <c r="N103" s="375">
        <v>0.86111111111111116</v>
      </c>
      <c r="O103" s="365">
        <v>22</v>
      </c>
      <c r="P103" s="373">
        <f t="shared" si="27"/>
        <v>25.000000000000071</v>
      </c>
      <c r="Q103" s="377"/>
      <c r="R103" s="377"/>
    </row>
    <row r="104" spans="1:18">
      <c r="A104" s="920"/>
      <c r="B104" s="366" t="s">
        <v>104</v>
      </c>
      <c r="C104" s="6"/>
      <c r="D104" s="395" t="s">
        <v>1488</v>
      </c>
      <c r="E104" s="415"/>
      <c r="F104" s="369">
        <v>30</v>
      </c>
      <c r="G104" s="734">
        <v>1356</v>
      </c>
      <c r="H104" s="370">
        <f t="shared" si="25"/>
        <v>40680</v>
      </c>
      <c r="I104" s="736"/>
      <c r="J104" s="372">
        <v>3</v>
      </c>
      <c r="K104" s="373">
        <f t="shared" si="28"/>
        <v>2905.7142857142962</v>
      </c>
      <c r="L104" s="374">
        <f t="shared" si="26"/>
        <v>968.57142857143208</v>
      </c>
      <c r="M104" s="375">
        <v>0.875</v>
      </c>
      <c r="N104" s="375">
        <v>0.89444444444444438</v>
      </c>
      <c r="O104" s="365">
        <v>20</v>
      </c>
      <c r="P104" s="373">
        <f>(N104-M104)*24*60</f>
        <v>27.999999999999901</v>
      </c>
      <c r="Q104" s="377"/>
      <c r="R104" s="377"/>
    </row>
    <row r="105" spans="1:18">
      <c r="A105" s="920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8254</v>
      </c>
      <c r="H105" s="370">
        <f t="shared" si="25"/>
        <v>117914.2857142857</v>
      </c>
      <c r="I105" s="736"/>
      <c r="J105" s="372">
        <v>3</v>
      </c>
      <c r="K105" s="373">
        <f t="shared" si="28"/>
        <v>3001.454545391015</v>
      </c>
      <c r="L105" s="374">
        <f t="shared" si="26"/>
        <v>1000.4848484636717</v>
      </c>
      <c r="M105" s="375">
        <v>46249.909722222219</v>
      </c>
      <c r="N105" s="375">
        <v>46250.024305555555</v>
      </c>
      <c r="O105" s="365">
        <v>22</v>
      </c>
      <c r="P105" s="373">
        <f>(N105-M105)*24*60</f>
        <v>165.00000000349246</v>
      </c>
      <c r="Q105" s="374"/>
      <c r="R105" s="377"/>
    </row>
    <row r="106" spans="1:18">
      <c r="A106" s="920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20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1474</v>
      </c>
      <c r="D111" s="887" t="s">
        <v>1366</v>
      </c>
      <c r="E111" s="92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2956.548885584451</v>
      </c>
      <c r="L111" s="389">
        <f>AVERAGE(L101:L110)</f>
        <v>886.76244904097143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1489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1004</v>
      </c>
      <c r="H112" s="422">
        <f t="shared" si="13"/>
        <v>16766.8</v>
      </c>
      <c r="I112" s="736"/>
      <c r="J112" s="372">
        <v>3</v>
      </c>
      <c r="K112" s="373">
        <f t="shared" ref="K112:K118" si="29">G112/P112*60</f>
        <v>3011.9999999999864</v>
      </c>
      <c r="L112" s="374">
        <f t="shared" ref="L112:L118" si="30">K112/J112</f>
        <v>1003.9999999999955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1003</v>
      </c>
      <c r="H113" s="422">
        <f t="shared" si="13"/>
        <v>18234.54</v>
      </c>
      <c r="I113" s="736"/>
      <c r="J113" s="372">
        <v>4</v>
      </c>
      <c r="K113" s="373">
        <f t="shared" si="29"/>
        <v>2735.4545454545355</v>
      </c>
      <c r="L113" s="374">
        <f t="shared" si="30"/>
        <v>683.86363636363387</v>
      </c>
      <c r="M113" s="375">
        <v>0.74861111111111101</v>
      </c>
      <c r="N113" s="375">
        <v>0.76388888888888884</v>
      </c>
      <c r="O113" s="365">
        <v>18</v>
      </c>
      <c r="P113" s="738">
        <f t="shared" si="31"/>
        <v>22.000000000000082</v>
      </c>
      <c r="Q113" s="377"/>
      <c r="R113" s="377"/>
    </row>
    <row r="114" spans="1:18">
      <c r="A114" s="922"/>
      <c r="B114" s="366" t="s">
        <v>104</v>
      </c>
      <c r="C114" s="393"/>
      <c r="D114" s="730" t="s">
        <v>1490</v>
      </c>
      <c r="E114" s="395"/>
      <c r="F114" s="369">
        <v>18.18</v>
      </c>
      <c r="G114" s="734">
        <v>1067</v>
      </c>
      <c r="H114" s="422">
        <f t="shared" si="13"/>
        <v>19398.060000000001</v>
      </c>
      <c r="I114" s="736"/>
      <c r="J114" s="372">
        <v>3</v>
      </c>
      <c r="K114" s="373">
        <f t="shared" si="29"/>
        <v>2909.9999999999895</v>
      </c>
      <c r="L114" s="374">
        <f t="shared" si="30"/>
        <v>969.99999999999648</v>
      </c>
      <c r="M114" s="375">
        <v>0.77777777777777779</v>
      </c>
      <c r="N114" s="375">
        <v>0.79305555555555562</v>
      </c>
      <c r="O114" s="365">
        <v>20</v>
      </c>
      <c r="P114" s="738">
        <f t="shared" si="31"/>
        <v>22.000000000000082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5376</v>
      </c>
      <c r="H115" s="422">
        <f t="shared" si="13"/>
        <v>89564.160000000003</v>
      </c>
      <c r="I115" s="736"/>
      <c r="J115" s="372">
        <v>4</v>
      </c>
      <c r="K115" s="373">
        <f t="shared" si="29"/>
        <v>2932.3636363636383</v>
      </c>
      <c r="L115" s="374">
        <f t="shared" si="30"/>
        <v>733.09090909090958</v>
      </c>
      <c r="M115" s="375">
        <v>0.80902777777777779</v>
      </c>
      <c r="N115" s="375">
        <v>0.88541666666666663</v>
      </c>
      <c r="O115" s="365">
        <v>23</v>
      </c>
      <c r="P115" s="738">
        <f t="shared" si="31"/>
        <v>109.99999999999993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941</v>
      </c>
      <c r="H116" s="422">
        <f t="shared" si="13"/>
        <v>20967.19090909091</v>
      </c>
      <c r="I116" s="736"/>
      <c r="J116" s="372">
        <v>4</v>
      </c>
      <c r="K116" s="373">
        <f t="shared" si="29"/>
        <v>2971.5789473684067</v>
      </c>
      <c r="L116" s="374">
        <f t="shared" si="30"/>
        <v>742.89473684210168</v>
      </c>
      <c r="M116" s="375">
        <v>0.9</v>
      </c>
      <c r="N116" s="424">
        <v>0.91319444444444453</v>
      </c>
      <c r="O116" s="365">
        <v>21</v>
      </c>
      <c r="P116" s="738">
        <f t="shared" si="31"/>
        <v>19.000000000000092</v>
      </c>
      <c r="Q116" s="377">
        <v>0.91319444444444453</v>
      </c>
      <c r="R116" s="377">
        <v>0.95486111111111116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3708</v>
      </c>
      <c r="H117" s="422">
        <f t="shared" ref="H117:H123" si="32">F117*G117</f>
        <v>66339.490909090906</v>
      </c>
      <c r="I117" s="736"/>
      <c r="J117" s="372">
        <v>3</v>
      </c>
      <c r="K117" s="373">
        <f t="shared" si="29"/>
        <v>2966.399999861866</v>
      </c>
      <c r="L117" s="374">
        <f t="shared" si="30"/>
        <v>988.79999995395531</v>
      </c>
      <c r="M117" s="375">
        <v>46249.96875</v>
      </c>
      <c r="N117" s="375">
        <v>46250.020833333336</v>
      </c>
      <c r="O117" s="373">
        <v>20</v>
      </c>
      <c r="P117" s="738">
        <f t="shared" si="31"/>
        <v>75.00000000349246</v>
      </c>
      <c r="Q117" s="377"/>
      <c r="R117" s="377"/>
    </row>
    <row r="118" spans="1:18">
      <c r="A118" s="922"/>
      <c r="B118" s="366" t="s">
        <v>104</v>
      </c>
      <c r="C118" s="393"/>
      <c r="D118" s="395" t="s">
        <v>1491</v>
      </c>
      <c r="E118" s="412"/>
      <c r="F118" s="369">
        <v>14.03</v>
      </c>
      <c r="G118" s="734">
        <v>5906</v>
      </c>
      <c r="H118" s="422">
        <f t="shared" si="32"/>
        <v>82861.179999999993</v>
      </c>
      <c r="I118" s="736"/>
      <c r="J118" s="372">
        <v>3</v>
      </c>
      <c r="K118" s="373">
        <f t="shared" si="29"/>
        <v>2953</v>
      </c>
      <c r="L118" s="374">
        <f t="shared" si="30"/>
        <v>984.33333333333337</v>
      </c>
      <c r="M118" s="375">
        <v>3.5416666666666666E-2</v>
      </c>
      <c r="N118" s="375">
        <v>0.11875000000000001</v>
      </c>
      <c r="O118" s="373">
        <v>21</v>
      </c>
      <c r="P118" s="738">
        <f t="shared" si="31"/>
        <v>120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922"/>
      <c r="B124" s="383">
        <v>0</v>
      </c>
      <c r="C124" s="6" t="s">
        <v>1480</v>
      </c>
      <c r="D124" s="923" t="s">
        <v>1366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2925.8281612926321</v>
      </c>
      <c r="L124" s="389">
        <f>AVERAGE(L112:L123)</f>
        <v>872.42608794056071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B58" sqref="B58"/>
      <selection pane="bottomLeft" activeCell="G126" sqref="G12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144134.47</v>
      </c>
      <c r="F1" s="743" t="s">
        <v>3</v>
      </c>
      <c r="G1" s="30">
        <f>SUM(H5:H173)</f>
        <v>5730576.2779292436</v>
      </c>
      <c r="H1" s="739" t="s">
        <v>37</v>
      </c>
      <c r="I1" s="31">
        <f>M17+M30+M43+M56+M69+M82+M95+M108+M121+M134+M147+M160+M173</f>
        <v>189.69722222222222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1333</v>
      </c>
      <c r="Q1" s="987"/>
      <c r="R1" s="987"/>
      <c r="S1" s="987"/>
      <c r="T1" s="987" t="s">
        <v>1335</v>
      </c>
      <c r="U1" s="987"/>
      <c r="V1" s="987"/>
      <c r="W1" s="987"/>
      <c r="X1" s="987"/>
      <c r="Y1" s="987"/>
      <c r="Z1" s="32" t="s">
        <v>1336</v>
      </c>
      <c r="AA1" s="32" t="s">
        <v>1337</v>
      </c>
      <c r="AB1" s="994" t="s">
        <v>1338</v>
      </c>
      <c r="AC1" s="995"/>
      <c r="AD1" s="32" t="s">
        <v>1336</v>
      </c>
      <c r="AE1" s="32" t="s">
        <v>1339</v>
      </c>
      <c r="AF1" s="987" t="s">
        <v>1340</v>
      </c>
      <c r="AG1" s="988"/>
      <c r="AH1" s="988"/>
    </row>
    <row r="2" spans="1:34" ht="26.25" customHeight="1">
      <c r="A2" s="989" t="s">
        <v>1395</v>
      </c>
      <c r="B2" s="989"/>
      <c r="C2" s="742"/>
      <c r="D2" s="742" t="s">
        <v>1342</v>
      </c>
      <c r="E2" s="34">
        <f>AVERAGE(O17,O30,O43,O56,O69,O82,O95,O108,O121,O134,O147,O160,O173)</f>
        <v>131.10550105627775</v>
      </c>
      <c r="F2" s="35" t="s">
        <v>40</v>
      </c>
      <c r="G2" s="36">
        <f>G1/E1</f>
        <v>39.758541297784241</v>
      </c>
      <c r="H2" s="739" t="s">
        <v>41</v>
      </c>
      <c r="I2" s="739">
        <f>COUNT(I5:I173)</f>
        <v>7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988"/>
      <c r="AG2" s="988"/>
      <c r="AH2" s="988"/>
    </row>
    <row r="3" spans="1:34" ht="30.6" customHeight="1">
      <c r="A3" s="928" t="s">
        <v>1343</v>
      </c>
      <c r="B3" s="928" t="s">
        <v>42</v>
      </c>
      <c r="C3" s="985"/>
      <c r="D3" s="928" t="s">
        <v>1344</v>
      </c>
      <c r="E3" s="928"/>
      <c r="F3" s="985" t="s">
        <v>43</v>
      </c>
      <c r="G3" s="977" t="s">
        <v>44</v>
      </c>
      <c r="H3" s="985" t="s">
        <v>45</v>
      </c>
      <c r="I3" s="979" t="s">
        <v>1346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1347</v>
      </c>
      <c r="O3" s="957" t="s">
        <v>1342</v>
      </c>
      <c r="P3" s="983" t="s">
        <v>1349</v>
      </c>
      <c r="Q3" s="957" t="s">
        <v>1342</v>
      </c>
      <c r="R3" s="984" t="s">
        <v>1350</v>
      </c>
      <c r="S3" s="958" t="s">
        <v>1351</v>
      </c>
      <c r="T3" s="977" t="s">
        <v>48</v>
      </c>
      <c r="U3" s="977"/>
      <c r="V3" s="978" t="s">
        <v>49</v>
      </c>
      <c r="W3" s="979" t="s">
        <v>1353</v>
      </c>
      <c r="X3" s="977" t="s">
        <v>1354</v>
      </c>
      <c r="Y3" s="977"/>
      <c r="Z3" s="980" t="s">
        <v>1355</v>
      </c>
      <c r="AA3" s="981"/>
      <c r="AB3" s="990" t="s">
        <v>1356</v>
      </c>
      <c r="AC3" s="991"/>
      <c r="AD3" s="992" t="s">
        <v>1357</v>
      </c>
      <c r="AE3" s="993"/>
      <c r="AF3" s="982" t="s">
        <v>1347</v>
      </c>
      <c r="AG3" s="984" t="s">
        <v>1350</v>
      </c>
      <c r="AH3" s="958" t="s">
        <v>1351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749" t="s">
        <v>50</v>
      </c>
      <c r="U4" s="749" t="s">
        <v>51</v>
      </c>
      <c r="V4" s="977"/>
      <c r="W4" s="979"/>
      <c r="X4" s="743" t="s">
        <v>1358</v>
      </c>
      <c r="Y4" s="743" t="s">
        <v>36</v>
      </c>
      <c r="Z4" s="749" t="s">
        <v>1359</v>
      </c>
      <c r="AA4" s="749" t="s">
        <v>1360</v>
      </c>
      <c r="AB4" s="991"/>
      <c r="AC4" s="991"/>
      <c r="AD4" s="749" t="s">
        <v>1361</v>
      </c>
      <c r="AE4" s="39" t="s">
        <v>1362</v>
      </c>
      <c r="AF4" s="982"/>
      <c r="AG4" s="984"/>
      <c r="AH4" s="958"/>
    </row>
    <row r="5" spans="1:34" ht="18.75" customHeight="1">
      <c r="A5" s="974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6020</v>
      </c>
      <c r="H5" s="45">
        <f t="shared" ref="H5:H16" si="0">F5*G5</f>
        <v>227736.59999999998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9" si="1">G5/W5*60</f>
        <v>2345.4545454545455</v>
      </c>
      <c r="O5" s="47">
        <f t="shared" ref="O5:O9" si="2">N5/M5</f>
        <v>117.27272727272728</v>
      </c>
      <c r="P5" s="48">
        <f t="shared" ref="P5:P9" si="3">M5-J5</f>
        <v>0</v>
      </c>
      <c r="Q5" s="49">
        <f t="shared" ref="Q5:Q9" si="4">O5-L5</f>
        <v>-2.7272727272727195</v>
      </c>
      <c r="R5" s="747">
        <f t="shared" ref="R5:R9" si="5">O5/L5</f>
        <v>0.97727272727272729</v>
      </c>
      <c r="S5" s="943">
        <f>R17</f>
        <v>0.93007890411756211</v>
      </c>
      <c r="T5" s="89">
        <v>0.25</v>
      </c>
      <c r="U5" s="89">
        <v>0.35694444444444445</v>
      </c>
      <c r="V5" s="743">
        <v>5</v>
      </c>
      <c r="W5" s="740">
        <f>(U5-T5)*24*60</f>
        <v>154</v>
      </c>
      <c r="X5" s="743"/>
      <c r="Y5" s="743"/>
      <c r="Z5" s="51"/>
      <c r="AA5" s="51"/>
      <c r="AB5" s="928"/>
      <c r="AC5" s="928"/>
      <c r="AD5" s="52"/>
      <c r="AE5" s="52"/>
      <c r="AF5" s="48">
        <f t="shared" ref="AF5:AF70" si="6">N5-K5</f>
        <v>-54.545454545454504</v>
      </c>
      <c r="AG5" s="747">
        <f t="shared" ref="AG5:AG70" si="7">N5/K5</f>
        <v>0.97727272727272729</v>
      </c>
      <c r="AH5" s="943">
        <f>AG17</f>
        <v>0.93069085123025586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1632</v>
      </c>
      <c r="H6" s="45">
        <f t="shared" si="0"/>
        <v>59943.359999999993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2331.4285714285706</v>
      </c>
      <c r="O6" s="47">
        <f t="shared" si="2"/>
        <v>129.52380952380949</v>
      </c>
      <c r="P6" s="48">
        <f t="shared" si="3"/>
        <v>0</v>
      </c>
      <c r="Q6" s="49">
        <f t="shared" si="4"/>
        <v>-13.309523809523853</v>
      </c>
      <c r="R6" s="747">
        <f t="shared" si="5"/>
        <v>0.90681780296716086</v>
      </c>
      <c r="S6" s="943"/>
      <c r="T6" s="89">
        <v>0.37222222222222223</v>
      </c>
      <c r="U6" s="89">
        <v>0.40138888888888891</v>
      </c>
      <c r="V6" s="743">
        <v>22</v>
      </c>
      <c r="W6" s="740">
        <f t="shared" ref="W6:W17" si="8">(U6-T6)*24*60</f>
        <v>42.000000000000014</v>
      </c>
      <c r="X6" s="53">
        <v>0.3611111111111111</v>
      </c>
      <c r="Y6" s="53">
        <v>0.37152777777777773</v>
      </c>
      <c r="Z6" s="54"/>
      <c r="AA6" s="54"/>
      <c r="AB6" s="928"/>
      <c r="AC6" s="928"/>
      <c r="AD6" s="756"/>
      <c r="AE6" s="756"/>
      <c r="AF6" s="48">
        <f t="shared" si="6"/>
        <v>-239.57142857142935</v>
      </c>
      <c r="AG6" s="747">
        <f t="shared" si="7"/>
        <v>0.90681780296716086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1874</v>
      </c>
      <c r="H7" s="45">
        <f t="shared" si="0"/>
        <v>67257.86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2392.3404255319156</v>
      </c>
      <c r="O7" s="47">
        <f t="shared" si="2"/>
        <v>132.90780141843976</v>
      </c>
      <c r="P7" s="48">
        <f t="shared" si="3"/>
        <v>0</v>
      </c>
      <c r="Q7" s="49">
        <f t="shared" si="4"/>
        <v>-9.9255319148935826</v>
      </c>
      <c r="R7" s="747">
        <f t="shared" si="5"/>
        <v>0.93050969487822466</v>
      </c>
      <c r="S7" s="943"/>
      <c r="T7" s="89">
        <v>0.40555555555555556</v>
      </c>
      <c r="U7" s="89">
        <v>0.43819444444444444</v>
      </c>
      <c r="V7" s="743">
        <v>6</v>
      </c>
      <c r="W7" s="740">
        <f t="shared" si="8"/>
        <v>46.999999999999993</v>
      </c>
      <c r="X7" s="53"/>
      <c r="Y7" s="53"/>
      <c r="Z7" s="54"/>
      <c r="AA7" s="54"/>
      <c r="AB7" s="928"/>
      <c r="AC7" s="928"/>
      <c r="AD7" s="756"/>
      <c r="AE7" s="756"/>
      <c r="AF7" s="48">
        <f t="shared" si="6"/>
        <v>-178.65957446808443</v>
      </c>
      <c r="AG7" s="747">
        <f t="shared" si="7"/>
        <v>0.93050969487822466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1434</v>
      </c>
      <c r="H8" s="45">
        <f t="shared" si="0"/>
        <v>41385.24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2389.9999999999982</v>
      </c>
      <c r="O8" s="47">
        <f t="shared" si="2"/>
        <v>140.58823529411754</v>
      </c>
      <c r="P8" s="48">
        <f t="shared" si="3"/>
        <v>0</v>
      </c>
      <c r="Q8" s="49">
        <f t="shared" si="4"/>
        <v>-10.647058823529534</v>
      </c>
      <c r="R8" s="747">
        <f t="shared" si="5"/>
        <v>0.92959937767405598</v>
      </c>
      <c r="S8" s="943"/>
      <c r="T8" s="89">
        <v>0.44305555555555554</v>
      </c>
      <c r="U8" s="89">
        <v>0.46805555555555556</v>
      </c>
      <c r="V8" s="743">
        <v>7</v>
      </c>
      <c r="W8" s="740">
        <f t="shared" si="8"/>
        <v>36.000000000000028</v>
      </c>
      <c r="X8" s="53"/>
      <c r="Y8" s="53"/>
      <c r="Z8" s="54"/>
      <c r="AA8" s="54"/>
      <c r="AB8" s="928"/>
      <c r="AC8" s="928"/>
      <c r="AD8" s="756"/>
      <c r="AE8" s="756"/>
      <c r="AF8" s="48">
        <f t="shared" si="6"/>
        <v>-181.00000000000182</v>
      </c>
      <c r="AG8" s="747">
        <f t="shared" si="7"/>
        <v>0.92959937767405609</v>
      </c>
      <c r="AH8" s="943"/>
    </row>
    <row r="9" spans="1:34" ht="19.2" customHeight="1">
      <c r="A9" s="975"/>
      <c r="B9" s="40" t="s">
        <v>100</v>
      </c>
      <c r="C9" s="55"/>
      <c r="D9" s="42" t="s">
        <v>55</v>
      </c>
      <c r="E9" s="56"/>
      <c r="F9" s="273">
        <v>37.799999999999997</v>
      </c>
      <c r="G9" s="44">
        <v>4654</v>
      </c>
      <c r="H9" s="45">
        <f t="shared" si="0"/>
        <v>175921.19999999998</v>
      </c>
      <c r="I9" s="756"/>
      <c r="J9" s="46">
        <v>20</v>
      </c>
      <c r="K9" s="44">
        <v>2769</v>
      </c>
      <c r="L9" s="47">
        <v>138.44999999999999</v>
      </c>
      <c r="M9" s="741">
        <v>20</v>
      </c>
      <c r="N9" s="44">
        <f t="shared" si="1"/>
        <v>2585.555555555557</v>
      </c>
      <c r="O9" s="47">
        <f t="shared" si="2"/>
        <v>129.27777777777786</v>
      </c>
      <c r="P9" s="48">
        <f t="shared" si="3"/>
        <v>0</v>
      </c>
      <c r="Q9" s="49">
        <f t="shared" si="4"/>
        <v>-9.1722222222221319</v>
      </c>
      <c r="R9" s="747">
        <f t="shared" si="5"/>
        <v>0.93375065206051189</v>
      </c>
      <c r="S9" s="943"/>
      <c r="T9" s="89">
        <v>0.50763888888888886</v>
      </c>
      <c r="U9" s="89">
        <v>0.58263888888888882</v>
      </c>
      <c r="V9" s="743">
        <v>4</v>
      </c>
      <c r="W9" s="740">
        <f t="shared" si="8"/>
        <v>107.99999999999994</v>
      </c>
      <c r="X9" s="53"/>
      <c r="Y9" s="53"/>
      <c r="Z9" s="54"/>
      <c r="AA9" s="54"/>
      <c r="AB9" s="928"/>
      <c r="AC9" s="928"/>
      <c r="AD9" s="756"/>
      <c r="AE9" s="756"/>
      <c r="AF9" s="48">
        <f t="shared" si="6"/>
        <v>-183.44444444444298</v>
      </c>
      <c r="AG9" s="747">
        <f t="shared" si="7"/>
        <v>0.93375065206051178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3446</v>
      </c>
      <c r="H10" s="45">
        <f t="shared" si="0"/>
        <v>132602.07999999999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>G10/W10*60</f>
        <v>2521.4634146341455</v>
      </c>
      <c r="O10" s="47">
        <f>N10/M10</f>
        <v>132.70860077021817</v>
      </c>
      <c r="P10" s="48">
        <f>M10-J10</f>
        <v>0</v>
      </c>
      <c r="Q10" s="49">
        <f>O10-L10</f>
        <v>-13.028241335044981</v>
      </c>
      <c r="R10" s="747">
        <f>O10/L10</f>
        <v>0.91060433897946746</v>
      </c>
      <c r="S10" s="944"/>
      <c r="T10" s="89">
        <v>0.58749999999999991</v>
      </c>
      <c r="U10" s="89">
        <v>0.64444444444444438</v>
      </c>
      <c r="V10" s="743">
        <v>7</v>
      </c>
      <c r="W10" s="740">
        <f t="shared" si="8"/>
        <v>82.000000000000028</v>
      </c>
      <c r="X10" s="53"/>
      <c r="Y10" s="53"/>
      <c r="Z10" s="54"/>
      <c r="AA10" s="54"/>
      <c r="AB10" s="928"/>
      <c r="AC10" s="928"/>
      <c r="AD10" s="756"/>
      <c r="AE10" s="756"/>
      <c r="AF10" s="48">
        <f>N10-K10</f>
        <v>-247.53658536585453</v>
      </c>
      <c r="AG10" s="747">
        <f>N10/K10</f>
        <v>0.91060433897946746</v>
      </c>
      <c r="AH10" s="944"/>
    </row>
    <row r="11" spans="1:34" ht="19.2" customHeight="1">
      <c r="A11" s="976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40"/>
      <c r="J11" s="46"/>
      <c r="K11" s="44"/>
      <c r="L11" s="47"/>
      <c r="M11" s="741"/>
      <c r="N11" s="44"/>
      <c r="O11" s="47"/>
      <c r="P11" s="48"/>
      <c r="Q11" s="49"/>
      <c r="R11" s="747"/>
      <c r="S11" s="944"/>
      <c r="T11" s="89"/>
      <c r="U11" s="89"/>
      <c r="V11" s="743"/>
      <c r="W11" s="740">
        <f t="shared" si="8"/>
        <v>0</v>
      </c>
      <c r="X11" s="53"/>
      <c r="Y11" s="53"/>
      <c r="Z11" s="54"/>
      <c r="AA11" s="54"/>
      <c r="AB11" s="928"/>
      <c r="AC11" s="928"/>
      <c r="AD11" s="756"/>
      <c r="AE11" s="756"/>
      <c r="AF11" s="48">
        <f>N11-K11</f>
        <v>0</v>
      </c>
      <c r="AG11" s="747" t="e">
        <f>N11/K11</f>
        <v>#DIV/0!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944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928"/>
      <c r="AC12" s="928"/>
      <c r="AD12" s="756"/>
      <c r="AE12" s="756"/>
      <c r="AF12" s="48">
        <f t="shared" si="6"/>
        <v>0</v>
      </c>
      <c r="AG12" s="747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944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928"/>
      <c r="AC13" s="928"/>
      <c r="AD13" s="756"/>
      <c r="AE13" s="756"/>
      <c r="AF13" s="48">
        <f t="shared" si="6"/>
        <v>0</v>
      </c>
      <c r="AG13" s="747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944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928"/>
      <c r="AC14" s="928"/>
      <c r="AD14" s="756"/>
      <c r="AE14" s="756"/>
      <c r="AF14" s="48">
        <f t="shared" si="6"/>
        <v>0</v>
      </c>
      <c r="AG14" s="747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944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928"/>
      <c r="AC15" s="928"/>
      <c r="AD15" s="756"/>
      <c r="AE15" s="756"/>
      <c r="AF15" s="48">
        <f t="shared" si="6"/>
        <v>0</v>
      </c>
      <c r="AG15" s="747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944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928"/>
      <c r="AC16" s="928"/>
      <c r="AD16" s="756"/>
      <c r="AE16" s="756"/>
      <c r="AF16" s="48">
        <f t="shared" si="6"/>
        <v>0</v>
      </c>
      <c r="AG16" s="747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1364</v>
      </c>
      <c r="D17" s="938" t="s">
        <v>1366</v>
      </c>
      <c r="E17" s="938"/>
      <c r="F17" s="274"/>
      <c r="G17" s="70"/>
      <c r="H17" s="71"/>
      <c r="I17" s="72"/>
      <c r="J17" s="70">
        <v>18.666666666666668</v>
      </c>
      <c r="K17" s="70">
        <v>2608.5</v>
      </c>
      <c r="L17" s="73">
        <v>140.18146714826284</v>
      </c>
      <c r="M17" s="101">
        <f t="shared" ref="M17:O17" si="9">AVERAGE(M5:M16)</f>
        <v>18.666666666666668</v>
      </c>
      <c r="N17" s="70">
        <f t="shared" si="9"/>
        <v>2427.7070854341223</v>
      </c>
      <c r="O17" s="73">
        <f t="shared" si="9"/>
        <v>130.37982534284833</v>
      </c>
      <c r="P17" s="65">
        <f t="shared" ref="P17:P23" si="10">M17-J17</f>
        <v>0</v>
      </c>
      <c r="Q17" s="74">
        <f t="shared" ref="Q17:Q23" si="11">O17-L17</f>
        <v>-9.8016418054145049</v>
      </c>
      <c r="R17" s="75">
        <f>O17/L17</f>
        <v>0.93007890411756211</v>
      </c>
      <c r="S17" s="944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0</v>
      </c>
      <c r="AE17" s="79">
        <f>SUM(AE5:AE16)</f>
        <v>0</v>
      </c>
      <c r="AF17" s="65">
        <f t="shared" si="6"/>
        <v>-180.79291456587771</v>
      </c>
      <c r="AG17" s="748">
        <f t="shared" si="7"/>
        <v>0.93069085123025586</v>
      </c>
      <c r="AH17" s="944"/>
    </row>
    <row r="18" spans="1:34" ht="19.2" customHeight="1">
      <c r="A18" s="926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282</v>
      </c>
      <c r="H18" s="84">
        <f t="shared" ref="H18:H29" si="12">F18*G18</f>
        <v>7755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1301.5384615384623</v>
      </c>
      <c r="O18" s="86">
        <f t="shared" ref="O18:O23" si="14">N18/M18</f>
        <v>108.46153846153852</v>
      </c>
      <c r="P18" s="54">
        <f t="shared" si="10"/>
        <v>0</v>
      </c>
      <c r="Q18" s="88">
        <f t="shared" si="11"/>
        <v>-58.205128205128133</v>
      </c>
      <c r="R18" s="750">
        <f t="shared" ref="R18:R23" si="15">O18/L18</f>
        <v>0.65076923076923121</v>
      </c>
      <c r="S18" s="927">
        <f>R30</f>
        <v>0.81113482626390221</v>
      </c>
      <c r="T18" s="89">
        <v>0.125</v>
      </c>
      <c r="U18" s="89">
        <v>0.13402777777777777</v>
      </c>
      <c r="V18" s="756">
        <v>5</v>
      </c>
      <c r="W18" s="90">
        <f>(U18-T18)*24*60</f>
        <v>12.999999999999993</v>
      </c>
      <c r="X18" s="86"/>
      <c r="Y18" s="86"/>
      <c r="Z18" s="54"/>
      <c r="AA18" s="54"/>
      <c r="AB18" s="928"/>
      <c r="AC18" s="928"/>
      <c r="AD18" s="756"/>
      <c r="AE18" s="756"/>
      <c r="AF18" s="91">
        <f t="shared" si="6"/>
        <v>-698.46153846153766</v>
      </c>
      <c r="AG18" s="92">
        <f t="shared" si="7"/>
        <v>0.65076923076923121</v>
      </c>
      <c r="AH18" s="969">
        <f>AG30</f>
        <v>0.82941347417128697</v>
      </c>
    </row>
    <row r="19" spans="1:34" ht="19.2" customHeight="1">
      <c r="A19" s="926"/>
      <c r="B19" s="754" t="s">
        <v>103</v>
      </c>
      <c r="C19" s="753"/>
      <c r="D19" s="82" t="s">
        <v>114</v>
      </c>
      <c r="E19" s="83"/>
      <c r="F19" s="273">
        <v>36.92</v>
      </c>
      <c r="G19" s="57">
        <v>2352</v>
      </c>
      <c r="H19" s="84">
        <f t="shared" si="12"/>
        <v>86835.840000000011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1533.9130434782608</v>
      </c>
      <c r="O19" s="95">
        <f t="shared" si="14"/>
        <v>127.82608695652173</v>
      </c>
      <c r="P19" s="54">
        <f t="shared" si="10"/>
        <v>0</v>
      </c>
      <c r="Q19" s="88">
        <f t="shared" si="11"/>
        <v>-38.840579710144922</v>
      </c>
      <c r="R19" s="750">
        <f t="shared" si="15"/>
        <v>0.76695652173913043</v>
      </c>
      <c r="S19" s="927"/>
      <c r="T19" s="89">
        <v>0.13819444444444445</v>
      </c>
      <c r="U19" s="89">
        <v>0.20208333333333334</v>
      </c>
      <c r="V19" s="756">
        <v>6</v>
      </c>
      <c r="W19" s="90">
        <f>(U19-T19)*24*60</f>
        <v>92</v>
      </c>
      <c r="X19" s="96"/>
      <c r="Y19" s="96"/>
      <c r="Z19" s="54"/>
      <c r="AA19" s="54"/>
      <c r="AB19" s="928"/>
      <c r="AC19" s="928"/>
      <c r="AD19" s="756"/>
      <c r="AE19" s="756"/>
      <c r="AF19" s="48">
        <f t="shared" si="6"/>
        <v>-466.08695652173924</v>
      </c>
      <c r="AG19" s="747">
        <f t="shared" si="7"/>
        <v>0.76695652173913043</v>
      </c>
      <c r="AH19" s="970"/>
    </row>
    <row r="20" spans="1:34" ht="19.2" customHeight="1">
      <c r="A20" s="926"/>
      <c r="B20" s="754" t="s">
        <v>102</v>
      </c>
      <c r="C20" s="55"/>
      <c r="D20" s="42" t="s">
        <v>164</v>
      </c>
      <c r="E20" s="83"/>
      <c r="F20" s="273">
        <v>50.67</v>
      </c>
      <c r="G20" s="57">
        <v>2917</v>
      </c>
      <c r="H20" s="84">
        <f t="shared" si="12"/>
        <v>147804.39000000001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1367.3437499999998</v>
      </c>
      <c r="O20" s="95">
        <f t="shared" si="14"/>
        <v>71.96546052631578</v>
      </c>
      <c r="P20" s="54">
        <f t="shared" si="10"/>
        <v>0</v>
      </c>
      <c r="Q20" s="88">
        <f t="shared" si="11"/>
        <v>-6.9819078947368496</v>
      </c>
      <c r="R20" s="750">
        <f t="shared" si="15"/>
        <v>0.91156249999999994</v>
      </c>
      <c r="S20" s="927"/>
      <c r="T20" s="89">
        <v>0.21736111111111112</v>
      </c>
      <c r="U20" s="89">
        <v>0.30625000000000002</v>
      </c>
      <c r="V20" s="756">
        <v>22</v>
      </c>
      <c r="W20" s="90">
        <f t="shared" ref="W20:W29" si="16">(U20-T20)*24*60</f>
        <v>128.00000000000003</v>
      </c>
      <c r="X20" s="96">
        <v>0.20694444444444446</v>
      </c>
      <c r="Y20" s="96">
        <v>0.21666666666666667</v>
      </c>
      <c r="Z20" s="54"/>
      <c r="AA20" s="54"/>
      <c r="AB20" s="928"/>
      <c r="AC20" s="928"/>
      <c r="AD20" s="756"/>
      <c r="AE20" s="756"/>
      <c r="AF20" s="91">
        <f t="shared" si="6"/>
        <v>-132.65625000000023</v>
      </c>
      <c r="AG20" s="92">
        <f t="shared" si="7"/>
        <v>0.91156249999999983</v>
      </c>
      <c r="AH20" s="970"/>
    </row>
    <row r="21" spans="1:34" ht="19.2" customHeight="1">
      <c r="A21" s="926"/>
      <c r="B21" s="754" t="s">
        <v>102</v>
      </c>
      <c r="C21" s="97"/>
      <c r="D21" s="98" t="s">
        <v>174</v>
      </c>
      <c r="E21" s="43"/>
      <c r="F21" s="273">
        <v>49.91</v>
      </c>
      <c r="G21" s="44">
        <v>1620</v>
      </c>
      <c r="H21" s="84">
        <f t="shared" si="12"/>
        <v>80854.2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1408.695652173913</v>
      </c>
      <c r="O21" s="95">
        <f t="shared" si="14"/>
        <v>82.864450127877234</v>
      </c>
      <c r="P21" s="54">
        <f t="shared" si="10"/>
        <v>0</v>
      </c>
      <c r="Q21" s="88">
        <f t="shared" si="11"/>
        <v>-9.1943734015345342</v>
      </c>
      <c r="R21" s="750">
        <f t="shared" si="15"/>
        <v>0.90012501736352268</v>
      </c>
      <c r="S21" s="927"/>
      <c r="T21" s="89">
        <v>0.31111111111111112</v>
      </c>
      <c r="U21" s="89">
        <v>0.35902777777777778</v>
      </c>
      <c r="V21" s="756">
        <v>7</v>
      </c>
      <c r="W21" s="90">
        <f t="shared" si="16"/>
        <v>69</v>
      </c>
      <c r="X21" s="96"/>
      <c r="Y21" s="96"/>
      <c r="Z21" s="54"/>
      <c r="AA21" s="54"/>
      <c r="AB21" s="928"/>
      <c r="AC21" s="928"/>
      <c r="AD21" s="756"/>
      <c r="AE21" s="756"/>
      <c r="AF21" s="48">
        <f t="shared" si="6"/>
        <v>-156.304347826087</v>
      </c>
      <c r="AG21" s="747">
        <f t="shared" si="7"/>
        <v>0.90012501736352268</v>
      </c>
      <c r="AH21" s="971"/>
    </row>
    <row r="22" spans="1:34" ht="19.2" customHeight="1">
      <c r="A22" s="926"/>
      <c r="B22" s="754" t="s">
        <v>102</v>
      </c>
      <c r="C22" s="97"/>
      <c r="D22" s="42" t="s">
        <v>187</v>
      </c>
      <c r="E22" s="43"/>
      <c r="F22" s="273">
        <v>53.27</v>
      </c>
      <c r="G22" s="44">
        <v>2081.7000000000003</v>
      </c>
      <c r="H22" s="84">
        <f t="shared" si="12"/>
        <v>110892.15900000001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1314.7578947368424</v>
      </c>
      <c r="O22" s="95">
        <f t="shared" si="14"/>
        <v>77.338699690402493</v>
      </c>
      <c r="P22" s="54">
        <f t="shared" si="10"/>
        <v>0</v>
      </c>
      <c r="Q22" s="88">
        <f t="shared" si="11"/>
        <v>-14.720123839009275</v>
      </c>
      <c r="R22" s="750">
        <f t="shared" si="15"/>
        <v>0.84010089120565001</v>
      </c>
      <c r="S22" s="927"/>
      <c r="T22" s="89">
        <v>0.36458333333333331</v>
      </c>
      <c r="U22" s="89">
        <v>0.43055555555555552</v>
      </c>
      <c r="V22" s="756">
        <v>8</v>
      </c>
      <c r="W22" s="90">
        <f t="shared" si="16"/>
        <v>94.999999999999986</v>
      </c>
      <c r="X22" s="96"/>
      <c r="Y22" s="96"/>
      <c r="Z22" s="54"/>
      <c r="AA22" s="54"/>
      <c r="AB22" s="928"/>
      <c r="AC22" s="928"/>
      <c r="AD22" s="756">
        <v>1</v>
      </c>
      <c r="AE22" s="756"/>
      <c r="AF22" s="91">
        <f t="shared" si="6"/>
        <v>-250.24210526315755</v>
      </c>
      <c r="AG22" s="92">
        <f t="shared" si="7"/>
        <v>0.84010089120565012</v>
      </c>
      <c r="AH22" s="971"/>
    </row>
    <row r="23" spans="1:34" ht="19.2" customHeight="1">
      <c r="A23" s="926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2037</v>
      </c>
      <c r="H23" s="84">
        <f t="shared" si="12"/>
        <v>74819.009999999995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2222.1818181818167</v>
      </c>
      <c r="O23" s="95">
        <f t="shared" si="14"/>
        <v>123.45454545454537</v>
      </c>
      <c r="P23" s="54">
        <f t="shared" si="10"/>
        <v>0</v>
      </c>
      <c r="Q23" s="88">
        <f t="shared" si="11"/>
        <v>-9.8787878787879748</v>
      </c>
      <c r="R23" s="750">
        <f t="shared" si="15"/>
        <v>0.92590909090909024</v>
      </c>
      <c r="S23" s="927"/>
      <c r="T23" s="89">
        <v>0.47083333333333327</v>
      </c>
      <c r="U23" s="89">
        <v>0.50902777777777775</v>
      </c>
      <c r="V23" s="756">
        <v>5</v>
      </c>
      <c r="W23" s="90">
        <f t="shared" si="16"/>
        <v>55.000000000000043</v>
      </c>
      <c r="X23" s="96"/>
      <c r="Y23" s="96"/>
      <c r="Z23" s="54"/>
      <c r="AA23" s="54"/>
      <c r="AB23" s="928"/>
      <c r="AC23" s="928"/>
      <c r="AD23" s="756"/>
      <c r="AE23" s="756"/>
      <c r="AF23" s="48">
        <f t="shared" si="6"/>
        <v>-177.81818181818335</v>
      </c>
      <c r="AG23" s="747">
        <f t="shared" si="7"/>
        <v>0.92590909090909024</v>
      </c>
      <c r="AH23" s="971"/>
    </row>
    <row r="24" spans="1:34" ht="19.2" customHeight="1">
      <c r="A24" s="926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927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928"/>
      <c r="AC24" s="928"/>
      <c r="AD24" s="756"/>
      <c r="AE24" s="756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927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928"/>
      <c r="AC25" s="928"/>
      <c r="AD25" s="756"/>
      <c r="AE25" s="756"/>
      <c r="AF25" s="48">
        <f t="shared" si="6"/>
        <v>0</v>
      </c>
      <c r="AG25" s="747" t="e">
        <f t="shared" si="7"/>
        <v>#DIV/0!</v>
      </c>
      <c r="AH25" s="971"/>
    </row>
    <row r="26" spans="1:34" ht="19.2" customHeight="1">
      <c r="A26" s="926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927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928"/>
      <c r="AC26" s="928"/>
      <c r="AD26" s="756"/>
      <c r="AE26" s="756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927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928"/>
      <c r="AC27" s="928"/>
      <c r="AD27" s="756"/>
      <c r="AE27" s="756"/>
      <c r="AF27" s="48">
        <f t="shared" si="6"/>
        <v>0</v>
      </c>
      <c r="AG27" s="747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927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928"/>
      <c r="AC28" s="928"/>
      <c r="AD28" s="756"/>
      <c r="AE28" s="756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927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928"/>
      <c r="AC29" s="928"/>
      <c r="AD29" s="756"/>
      <c r="AE29" s="756"/>
      <c r="AF29" s="48">
        <f t="shared" si="6"/>
        <v>0</v>
      </c>
      <c r="AG29" s="747"/>
      <c r="AH29" s="971"/>
    </row>
    <row r="30" spans="1:34" ht="19.2" customHeight="1">
      <c r="A30" s="926"/>
      <c r="B30" s="99">
        <v>0</v>
      </c>
      <c r="C30" s="100" t="s">
        <v>1368</v>
      </c>
      <c r="D30" s="973" t="s">
        <v>1366</v>
      </c>
      <c r="E30" s="97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1524.7384366848826</v>
      </c>
      <c r="O30" s="104">
        <f t="shared" si="17"/>
        <v>98.651796869533527</v>
      </c>
      <c r="P30" s="54">
        <f t="shared" ref="P30:P38" si="18">M30-J30</f>
        <v>0</v>
      </c>
      <c r="Q30" s="88">
        <f t="shared" ref="Q30:Q38" si="19">O30-L30</f>
        <v>-22.970150154890291</v>
      </c>
      <c r="R30" s="105">
        <f t="shared" ref="R30:R38" si="20">O30/L30</f>
        <v>0.81113482626390221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-313.59489664845069</v>
      </c>
      <c r="AG30" s="109">
        <f t="shared" ref="AG30" si="21">N30/K30</f>
        <v>0.82941347417128697</v>
      </c>
      <c r="AH30" s="972"/>
    </row>
    <row r="31" spans="1:34" ht="19.2" customHeight="1">
      <c r="A31" s="963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1831</v>
      </c>
      <c r="H31" s="112">
        <f t="shared" ref="H31:H41" si="22">F31*G31</f>
        <v>48521.5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1484.5945945945953</v>
      </c>
      <c r="O31" s="115">
        <f t="shared" ref="O31:O38" si="24">N31/M31</f>
        <v>123.71621621621627</v>
      </c>
      <c r="P31" s="116">
        <f t="shared" si="18"/>
        <v>0</v>
      </c>
      <c r="Q31" s="117">
        <f t="shared" si="19"/>
        <v>-42.95045045045039</v>
      </c>
      <c r="R31" s="751">
        <f t="shared" si="20"/>
        <v>0.74229729729729765</v>
      </c>
      <c r="S31" s="964">
        <f>R43</f>
        <v>0.85545303633205005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-515.40540540540474</v>
      </c>
      <c r="AG31" s="120">
        <f t="shared" si="7"/>
        <v>0.74229729729729765</v>
      </c>
      <c r="AH31" s="942">
        <f>AG43</f>
        <v>0.86445385333266456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2845</v>
      </c>
      <c r="H32" s="84">
        <f t="shared" si="22"/>
        <v>97384.349999999991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2133.75</v>
      </c>
      <c r="O32" s="47">
        <f t="shared" si="24"/>
        <v>164.13461538461539</v>
      </c>
      <c r="P32" s="116">
        <f t="shared" si="18"/>
        <v>0</v>
      </c>
      <c r="Q32" s="49">
        <f t="shared" si="19"/>
        <v>-8.9423076923076792</v>
      </c>
      <c r="R32" s="747">
        <f t="shared" si="20"/>
        <v>0.94833333333333336</v>
      </c>
      <c r="S32" s="927"/>
      <c r="T32" s="89">
        <v>0.18124999999999999</v>
      </c>
      <c r="U32" s="89">
        <v>0.23680555555555555</v>
      </c>
      <c r="V32" s="142">
        <v>7</v>
      </c>
      <c r="W32" s="90">
        <f t="shared" si="25"/>
        <v>80</v>
      </c>
      <c r="X32" s="123"/>
      <c r="Y32" s="123"/>
      <c r="Z32" s="124"/>
      <c r="AA32" s="124"/>
      <c r="AB32" s="928"/>
      <c r="AC32" s="928"/>
      <c r="AD32" s="756"/>
      <c r="AE32" s="756"/>
      <c r="AF32" s="48">
        <f t="shared" si="6"/>
        <v>-116.25</v>
      </c>
      <c r="AG32" s="747">
        <f t="shared" si="7"/>
        <v>0.94833333333333336</v>
      </c>
      <c r="AH32" s="943"/>
    </row>
    <row r="33" spans="1:34" ht="19.2" customHeight="1">
      <c r="A33" s="956"/>
      <c r="B33" s="121" t="s">
        <v>104</v>
      </c>
      <c r="C33" s="756"/>
      <c r="D33" s="42" t="s">
        <v>89</v>
      </c>
      <c r="E33" s="83"/>
      <c r="F33" s="273">
        <v>35.83</v>
      </c>
      <c r="G33" s="134">
        <v>2925</v>
      </c>
      <c r="H33" s="84">
        <f t="shared" si="22"/>
        <v>104802.75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2089.2857142857147</v>
      </c>
      <c r="O33" s="47">
        <f t="shared" si="24"/>
        <v>189.93506493506496</v>
      </c>
      <c r="P33" s="116">
        <f t="shared" si="18"/>
        <v>0</v>
      </c>
      <c r="Q33" s="49">
        <f t="shared" si="19"/>
        <v>-14.610389610389575</v>
      </c>
      <c r="R33" s="747">
        <f t="shared" si="20"/>
        <v>0.92857142857142871</v>
      </c>
      <c r="S33" s="927"/>
      <c r="T33" s="89">
        <v>0.24236111111111111</v>
      </c>
      <c r="U33" s="89">
        <v>0.30069444444444443</v>
      </c>
      <c r="V33" s="142">
        <v>8</v>
      </c>
      <c r="W33" s="90">
        <f t="shared" si="25"/>
        <v>83.999999999999986</v>
      </c>
      <c r="X33" s="123"/>
      <c r="Y33" s="123"/>
      <c r="Z33" s="124"/>
      <c r="AA33" s="124"/>
      <c r="AB33" s="928"/>
      <c r="AC33" s="928"/>
      <c r="AD33" s="756"/>
      <c r="AE33" s="756"/>
      <c r="AF33" s="48">
        <f t="shared" si="6"/>
        <v>-160.71428571428532</v>
      </c>
      <c r="AG33" s="125">
        <f t="shared" si="7"/>
        <v>0.92857142857142871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195</v>
      </c>
      <c r="H34" s="84">
        <f t="shared" si="22"/>
        <v>4925.7000000000007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1671.4285714285775</v>
      </c>
      <c r="O34" s="47">
        <f t="shared" si="24"/>
        <v>238.77551020408251</v>
      </c>
      <c r="P34" s="116">
        <f t="shared" si="18"/>
        <v>0</v>
      </c>
      <c r="Q34" s="49">
        <f t="shared" si="19"/>
        <v>-75.51020408163177</v>
      </c>
      <c r="R34" s="747">
        <f t="shared" si="20"/>
        <v>0.75974025974026249</v>
      </c>
      <c r="S34" s="927"/>
      <c r="T34" s="89">
        <v>0.31597222222222221</v>
      </c>
      <c r="U34" s="89">
        <v>0.3208333333333333</v>
      </c>
      <c r="V34" s="137">
        <v>22</v>
      </c>
      <c r="W34" s="90">
        <f t="shared" si="25"/>
        <v>6.9999999999999751</v>
      </c>
      <c r="X34" s="123">
        <v>0.30555555555555552</v>
      </c>
      <c r="Y34" s="123">
        <v>0.31527777777777777</v>
      </c>
      <c r="Z34" s="124"/>
      <c r="AA34" s="124"/>
      <c r="AB34" s="928"/>
      <c r="AC34" s="928"/>
      <c r="AD34" s="756"/>
      <c r="AE34" s="756">
        <v>1</v>
      </c>
      <c r="AF34" s="48">
        <f t="shared" si="6"/>
        <v>-528.57142857142253</v>
      </c>
      <c r="AG34" s="125">
        <f t="shared" si="7"/>
        <v>0.75974025974026249</v>
      </c>
      <c r="AH34" s="943"/>
    </row>
    <row r="35" spans="1:34" ht="19.2" customHeight="1">
      <c r="A35" s="956"/>
      <c r="B35" s="121" t="s">
        <v>102</v>
      </c>
      <c r="C35" s="41"/>
      <c r="D35" s="150" t="s">
        <v>168</v>
      </c>
      <c r="E35" s="43"/>
      <c r="F35" s="273">
        <v>44.3</v>
      </c>
      <c r="G35" s="137">
        <v>1650</v>
      </c>
      <c r="H35" s="84">
        <f t="shared" si="22"/>
        <v>73095</v>
      </c>
      <c r="I35" s="74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1375.0000000000002</v>
      </c>
      <c r="O35" s="47">
        <f t="shared" si="24"/>
        <v>76.3888888888889</v>
      </c>
      <c r="P35" s="116">
        <f t="shared" si="18"/>
        <v>0</v>
      </c>
      <c r="Q35" s="49">
        <f t="shared" si="19"/>
        <v>-10.555555555555543</v>
      </c>
      <c r="R35" s="747">
        <f t="shared" si="20"/>
        <v>0.87859424920127804</v>
      </c>
      <c r="S35" s="927"/>
      <c r="T35" s="89">
        <v>0.3256944444444444</v>
      </c>
      <c r="U35" s="89">
        <v>0.37569444444444439</v>
      </c>
      <c r="V35" s="134">
        <v>7</v>
      </c>
      <c r="W35" s="90">
        <f t="shared" si="25"/>
        <v>71.999999999999986</v>
      </c>
      <c r="X35" s="123"/>
      <c r="Y35" s="123"/>
      <c r="Z35" s="124"/>
      <c r="AA35" s="124"/>
      <c r="AB35" s="928"/>
      <c r="AC35" s="928"/>
      <c r="AD35" s="756"/>
      <c r="AE35" s="756"/>
      <c r="AF35" s="116">
        <f t="shared" si="6"/>
        <v>-189.99999999999977</v>
      </c>
      <c r="AG35" s="120">
        <f t="shared" si="7"/>
        <v>0.87859424920127815</v>
      </c>
      <c r="AH35" s="944"/>
    </row>
    <row r="36" spans="1:34" ht="19.2" customHeight="1">
      <c r="A36" s="956"/>
      <c r="B36" s="121" t="s">
        <v>102</v>
      </c>
      <c r="C36" s="128"/>
      <c r="D36" s="150" t="s">
        <v>149</v>
      </c>
      <c r="E36" s="83"/>
      <c r="F36" s="273">
        <v>49.91</v>
      </c>
      <c r="G36" s="134">
        <v>2902.2400000000002</v>
      </c>
      <c r="H36" s="84">
        <f t="shared" si="22"/>
        <v>144850.7984</v>
      </c>
      <c r="I36" s="75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1415.7268292682932</v>
      </c>
      <c r="O36" s="47">
        <f t="shared" si="24"/>
        <v>83.278048780487836</v>
      </c>
      <c r="P36" s="116">
        <f t="shared" si="18"/>
        <v>0</v>
      </c>
      <c r="Q36" s="49">
        <f t="shared" si="19"/>
        <v>-8.7807747489239318</v>
      </c>
      <c r="R36" s="747">
        <f t="shared" si="20"/>
        <v>0.90461778228005951</v>
      </c>
      <c r="S36" s="927"/>
      <c r="T36" s="89">
        <v>0.38055555555555548</v>
      </c>
      <c r="U36" s="89">
        <v>0.46597222222222212</v>
      </c>
      <c r="V36" s="134">
        <v>7</v>
      </c>
      <c r="W36" s="90">
        <f t="shared" si="25"/>
        <v>122.99999999999996</v>
      </c>
      <c r="X36" s="123"/>
      <c r="Y36" s="123"/>
      <c r="Z36" s="124"/>
      <c r="AA36" s="124"/>
      <c r="AB36" s="928"/>
      <c r="AC36" s="928"/>
      <c r="AD36" s="756"/>
      <c r="AE36" s="756"/>
      <c r="AF36" s="48">
        <f t="shared" si="6"/>
        <v>-149.27317073170684</v>
      </c>
      <c r="AG36" s="747">
        <f t="shared" si="7"/>
        <v>0.90461778228005951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662</v>
      </c>
      <c r="H37" s="84">
        <f t="shared" si="22"/>
        <v>31067.66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2090.526315789481</v>
      </c>
      <c r="O37" s="47">
        <f t="shared" si="24"/>
        <v>116.14035087719338</v>
      </c>
      <c r="P37" s="116">
        <f t="shared" si="18"/>
        <v>-1</v>
      </c>
      <c r="Q37" s="49">
        <f t="shared" si="19"/>
        <v>-10.175438596490821</v>
      </c>
      <c r="R37" s="747">
        <f t="shared" si="20"/>
        <v>0.91944444444444762</v>
      </c>
      <c r="S37" s="927"/>
      <c r="T37" s="89">
        <v>0.50624999999999987</v>
      </c>
      <c r="U37" s="89">
        <v>0.51944444444444426</v>
      </c>
      <c r="V37" s="134">
        <v>5</v>
      </c>
      <c r="W37" s="90">
        <f t="shared" si="25"/>
        <v>18.999999999999932</v>
      </c>
      <c r="X37" s="123"/>
      <c r="Y37" s="123"/>
      <c r="Z37" s="124"/>
      <c r="AA37" s="124"/>
      <c r="AB37" s="928"/>
      <c r="AC37" s="928"/>
      <c r="AD37" s="756"/>
      <c r="AE37" s="756"/>
      <c r="AF37" s="48">
        <f t="shared" si="6"/>
        <v>-309.47368421051897</v>
      </c>
      <c r="AG37" s="125">
        <f t="shared" si="7"/>
        <v>0.87105263157895041</v>
      </c>
      <c r="AH37" s="944"/>
    </row>
    <row r="38" spans="1:34" ht="19.2" customHeight="1">
      <c r="A38" s="956"/>
      <c r="B38" s="121" t="s">
        <v>100</v>
      </c>
      <c r="C38" s="128"/>
      <c r="D38" s="42" t="s">
        <v>170</v>
      </c>
      <c r="E38" s="83"/>
      <c r="F38" s="273">
        <v>43.96</v>
      </c>
      <c r="G38" s="57">
        <v>952</v>
      </c>
      <c r="H38" s="84">
        <f t="shared" si="22"/>
        <v>41849.919999999998</v>
      </c>
      <c r="I38" s="756"/>
      <c r="J38" s="46">
        <v>19</v>
      </c>
      <c r="K38" s="44">
        <v>2400</v>
      </c>
      <c r="L38" s="47">
        <v>126.31578947368421</v>
      </c>
      <c r="M38" s="746">
        <v>19</v>
      </c>
      <c r="N38" s="44">
        <f t="shared" si="23"/>
        <v>2115.5555555555507</v>
      </c>
      <c r="O38" s="47">
        <f t="shared" si="24"/>
        <v>111.34502923976582</v>
      </c>
      <c r="P38" s="116">
        <f t="shared" si="18"/>
        <v>0</v>
      </c>
      <c r="Q38" s="49">
        <f t="shared" si="19"/>
        <v>-14.970760233918384</v>
      </c>
      <c r="R38" s="747">
        <f t="shared" si="20"/>
        <v>0.88148148148147942</v>
      </c>
      <c r="S38" s="927"/>
      <c r="T38" s="151">
        <v>0.52430555555555536</v>
      </c>
      <c r="U38" s="151">
        <v>0.5430555555555554</v>
      </c>
      <c r="V38" s="756">
        <v>7</v>
      </c>
      <c r="W38" s="90">
        <f t="shared" si="25"/>
        <v>27.000000000000064</v>
      </c>
      <c r="X38" s="123"/>
      <c r="Y38" s="123"/>
      <c r="Z38" s="124"/>
      <c r="AA38" s="124"/>
      <c r="AB38" s="928"/>
      <c r="AC38" s="928"/>
      <c r="AD38" s="756"/>
      <c r="AE38" s="756"/>
      <c r="AF38" s="48">
        <f t="shared" si="6"/>
        <v>-284.44444444444935</v>
      </c>
      <c r="AG38" s="125">
        <f t="shared" si="7"/>
        <v>0.88148148148147942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927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928"/>
      <c r="AC39" s="928"/>
      <c r="AD39" s="756"/>
      <c r="AE39" s="756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927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928"/>
      <c r="AC40" s="928"/>
      <c r="AD40" s="756"/>
      <c r="AE40" s="756"/>
      <c r="AF40" s="48">
        <f t="shared" si="6"/>
        <v>0</v>
      </c>
      <c r="AG40" s="747" t="e">
        <f t="shared" si="7"/>
        <v>#DIV/0!</v>
      </c>
      <c r="AH40" s="944"/>
    </row>
    <row r="41" spans="1:34" ht="19.2" customHeight="1">
      <c r="A41" s="956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927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928"/>
      <c r="AC41" s="928"/>
      <c r="AD41" s="756"/>
      <c r="AE41" s="756"/>
      <c r="AF41" s="48"/>
      <c r="AG41" s="129"/>
      <c r="AH41" s="944"/>
    </row>
    <row r="42" spans="1:34" ht="19.2" customHeight="1">
      <c r="A42" s="956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927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928"/>
      <c r="AC42" s="928"/>
      <c r="AD42" s="756"/>
      <c r="AE42" s="756"/>
      <c r="AF42" s="48"/>
      <c r="AG42" s="129"/>
      <c r="AH42" s="944"/>
    </row>
    <row r="43" spans="1:34" ht="19.2" customHeight="1">
      <c r="A43" s="956"/>
      <c r="B43" s="121">
        <v>0</v>
      </c>
      <c r="C43" s="100" t="s">
        <v>1396</v>
      </c>
      <c r="D43" s="924" t="s">
        <v>1366</v>
      </c>
      <c r="E43" s="924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161.2762006869979</v>
      </c>
      <c r="M43" s="101">
        <f t="shared" ref="M43:O43" si="26">AVERAGE(M31:M42)</f>
        <v>14.375</v>
      </c>
      <c r="N43" s="101">
        <f t="shared" si="26"/>
        <v>1796.9834476152764</v>
      </c>
      <c r="O43" s="104">
        <f t="shared" si="26"/>
        <v>137.9642155657894</v>
      </c>
      <c r="P43" s="54">
        <f>M43-J43</f>
        <v>-0.125</v>
      </c>
      <c r="Q43" s="88">
        <f>N43-K43</f>
        <v>-281.76655238472358</v>
      </c>
      <c r="R43" s="105">
        <f t="shared" ref="R43:R50" si="27">O43/L43</f>
        <v>0.85545303633205005</v>
      </c>
      <c r="S43" s="927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1</v>
      </c>
      <c r="AF43" s="48">
        <f t="shared" ref="AF43:AF54" si="28">N43-K43</f>
        <v>-281.76655238472358</v>
      </c>
      <c r="AG43" s="748">
        <f t="shared" si="7"/>
        <v>0.86445385333266456</v>
      </c>
      <c r="AH43" s="944"/>
    </row>
    <row r="44" spans="1:34" s="145" customFormat="1" ht="19.2" customHeight="1">
      <c r="A44" s="966" t="s">
        <v>1397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1341</v>
      </c>
      <c r="H44" s="45">
        <f>F44*G44</f>
        <v>33162.93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2117.3684210526326</v>
      </c>
      <c r="O44" s="138">
        <f t="shared" ref="O44:O50" si="30">N44/M44</f>
        <v>423.47368421052653</v>
      </c>
      <c r="P44" s="51">
        <f t="shared" ref="P44:P50" si="31">M44-J44</f>
        <v>1</v>
      </c>
      <c r="Q44" s="139">
        <f t="shared" ref="Q44:Q50" si="32">O44-L44</f>
        <v>-76.526315789473472</v>
      </c>
      <c r="R44" s="140">
        <f t="shared" si="27"/>
        <v>0.846947368421053</v>
      </c>
      <c r="S44" s="943">
        <f>R56</f>
        <v>0.89680556027182456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928"/>
      <c r="AC44" s="928"/>
      <c r="AD44" s="756"/>
      <c r="AE44" s="756"/>
      <c r="AF44" s="144">
        <f t="shared" si="28"/>
        <v>117.36842105263258</v>
      </c>
      <c r="AG44" s="752">
        <f t="shared" si="7"/>
        <v>1.0586842105263163</v>
      </c>
      <c r="AH44" s="960">
        <f>AG56</f>
        <v>0.98133441004856303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1282</v>
      </c>
      <c r="H45" s="45">
        <f>F45*G45</f>
        <v>31703.86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2078.9189189189196</v>
      </c>
      <c r="O45" s="138">
        <f t="shared" si="30"/>
        <v>415.78378378378392</v>
      </c>
      <c r="P45" s="51">
        <f t="shared" si="31"/>
        <v>1</v>
      </c>
      <c r="Q45" s="139">
        <f t="shared" si="32"/>
        <v>-84.216216216216083</v>
      </c>
      <c r="R45" s="140">
        <f t="shared" si="27"/>
        <v>0.83156756756756789</v>
      </c>
      <c r="S45" s="943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928"/>
      <c r="AC45" s="928"/>
      <c r="AD45" s="756"/>
      <c r="AE45" s="756"/>
      <c r="AF45" s="144">
        <f t="shared" si="28"/>
        <v>78.918918918919644</v>
      </c>
      <c r="AG45" s="752">
        <f t="shared" si="7"/>
        <v>1.0394594594594597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1291</v>
      </c>
      <c r="H46" s="45">
        <f t="shared" ref="H46:H55" si="34">F46*G46</f>
        <v>40576.129999999997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1434.4444444444443</v>
      </c>
      <c r="O46" s="138">
        <f t="shared" si="30"/>
        <v>204.92063492063491</v>
      </c>
      <c r="P46" s="51">
        <f t="shared" si="31"/>
        <v>0</v>
      </c>
      <c r="Q46" s="139">
        <f t="shared" si="32"/>
        <v>-9.3650793650793673</v>
      </c>
      <c r="R46" s="140">
        <f t="shared" si="27"/>
        <v>0.95629629629629631</v>
      </c>
      <c r="S46" s="943"/>
      <c r="T46" s="89">
        <v>0.18541666666666665</v>
      </c>
      <c r="U46" s="89">
        <v>0.22291666666666665</v>
      </c>
      <c r="V46" s="142">
        <v>7</v>
      </c>
      <c r="W46" s="143">
        <f t="shared" si="33"/>
        <v>54.000000000000007</v>
      </c>
      <c r="X46" s="123"/>
      <c r="Y46" s="123"/>
      <c r="Z46" s="124"/>
      <c r="AA46" s="124"/>
      <c r="AB46" s="928"/>
      <c r="AC46" s="928"/>
      <c r="AD46" s="756"/>
      <c r="AE46" s="756"/>
      <c r="AF46" s="144">
        <f t="shared" si="28"/>
        <v>-65.555555555555657</v>
      </c>
      <c r="AG46" s="752">
        <f t="shared" si="7"/>
        <v>0.9562962962962962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68</v>
      </c>
      <c r="E47" s="148"/>
      <c r="F47" s="280">
        <v>28</v>
      </c>
      <c r="G47" s="137">
        <v>2702</v>
      </c>
      <c r="H47" s="45">
        <f t="shared" si="34"/>
        <v>75656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1460.54054054054</v>
      </c>
      <c r="O47" s="138">
        <f t="shared" si="30"/>
        <v>208.64864864864856</v>
      </c>
      <c r="P47" s="51">
        <f t="shared" si="31"/>
        <v>0</v>
      </c>
      <c r="Q47" s="139">
        <f t="shared" si="32"/>
        <v>-5.6370656370657173</v>
      </c>
      <c r="R47" s="140">
        <f t="shared" si="27"/>
        <v>0.9736936936936933</v>
      </c>
      <c r="S47" s="943"/>
      <c r="T47" s="89">
        <v>0.2298611111111111</v>
      </c>
      <c r="U47" s="89">
        <v>0.30694444444444446</v>
      </c>
      <c r="V47" s="137">
        <v>10</v>
      </c>
      <c r="W47" s="143">
        <f t="shared" si="33"/>
        <v>111.00000000000004</v>
      </c>
      <c r="X47" s="123"/>
      <c r="Y47" s="123"/>
      <c r="Z47" s="124"/>
      <c r="AA47" s="124"/>
      <c r="AB47" s="928"/>
      <c r="AC47" s="928"/>
      <c r="AD47" s="756"/>
      <c r="AE47" s="756"/>
      <c r="AF47" s="144">
        <f t="shared" si="28"/>
        <v>-39.459459459460049</v>
      </c>
      <c r="AG47" s="752">
        <f t="shared" si="7"/>
        <v>0.9736936936936933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1114</v>
      </c>
      <c r="H48" s="45">
        <f t="shared" si="34"/>
        <v>13212.039999999999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1422.1276595744685</v>
      </c>
      <c r="O48" s="138">
        <f t="shared" si="30"/>
        <v>237.02127659574475</v>
      </c>
      <c r="P48" s="51">
        <f t="shared" si="31"/>
        <v>0</v>
      </c>
      <c r="Q48" s="139">
        <f t="shared" si="32"/>
        <v>-35.645390070921934</v>
      </c>
      <c r="R48" s="140">
        <f t="shared" si="27"/>
        <v>0.86927118555896599</v>
      </c>
      <c r="S48" s="943"/>
      <c r="T48" s="89">
        <v>0.32430555555555557</v>
      </c>
      <c r="U48" s="89">
        <v>0.35694444444444445</v>
      </c>
      <c r="V48" s="134">
        <v>25</v>
      </c>
      <c r="W48" s="143">
        <f t="shared" si="33"/>
        <v>46.999999999999993</v>
      </c>
      <c r="X48" s="123">
        <v>0.31111111111111112</v>
      </c>
      <c r="Y48" s="123">
        <v>0.32361111111111113</v>
      </c>
      <c r="Z48" s="124"/>
      <c r="AA48" s="124"/>
      <c r="AB48" s="928"/>
      <c r="AC48" s="928"/>
      <c r="AD48" s="756"/>
      <c r="AE48" s="756">
        <v>1</v>
      </c>
      <c r="AF48" s="144">
        <f t="shared" si="28"/>
        <v>-213.87234042553155</v>
      </c>
      <c r="AG48" s="752">
        <f t="shared" si="7"/>
        <v>0.8692711855589661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3306.38</v>
      </c>
      <c r="H49" s="45">
        <f t="shared" si="34"/>
        <v>33361.374199999998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1448.0496350364965</v>
      </c>
      <c r="O49" s="138">
        <f t="shared" si="30"/>
        <v>241.34160583941608</v>
      </c>
      <c r="P49" s="51">
        <f t="shared" si="31"/>
        <v>0</v>
      </c>
      <c r="Q49" s="139">
        <f t="shared" si="32"/>
        <v>-8.6583941605839243</v>
      </c>
      <c r="R49" s="140">
        <f t="shared" si="27"/>
        <v>0.96536642335766432</v>
      </c>
      <c r="S49" s="943"/>
      <c r="T49" s="89">
        <v>0.38125000000000003</v>
      </c>
      <c r="U49" s="89">
        <v>0.47638888888888892</v>
      </c>
      <c r="V49" s="134">
        <v>35</v>
      </c>
      <c r="W49" s="143">
        <f t="shared" si="33"/>
        <v>137</v>
      </c>
      <c r="X49" s="152">
        <v>0.3611111111111111</v>
      </c>
      <c r="Y49" s="152">
        <v>0.38055555555555554</v>
      </c>
      <c r="Z49" s="153"/>
      <c r="AA49" s="124"/>
      <c r="AB49" s="928"/>
      <c r="AC49" s="928"/>
      <c r="AD49" s="756"/>
      <c r="AE49" s="756"/>
      <c r="AF49" s="144">
        <f t="shared" si="28"/>
        <v>-51.950364963503489</v>
      </c>
      <c r="AG49" s="752">
        <f t="shared" si="7"/>
        <v>0.96536642335766432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2404.64</v>
      </c>
      <c r="H50" s="45">
        <f t="shared" si="34"/>
        <v>24262.817599999998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1457.3575757575761</v>
      </c>
      <c r="O50" s="138">
        <f t="shared" si="30"/>
        <v>242.89292929292935</v>
      </c>
      <c r="P50" s="51">
        <f t="shared" si="31"/>
        <v>0</v>
      </c>
      <c r="Q50" s="139">
        <f t="shared" si="32"/>
        <v>-7.1070707070706476</v>
      </c>
      <c r="R50" s="140">
        <f t="shared" si="27"/>
        <v>0.97157171717171742</v>
      </c>
      <c r="S50" s="943"/>
      <c r="T50" s="89">
        <v>0.50069444444444444</v>
      </c>
      <c r="U50" s="89">
        <v>0.56944444444444442</v>
      </c>
      <c r="V50" s="134">
        <v>35</v>
      </c>
      <c r="W50" s="143">
        <f t="shared" si="33"/>
        <v>98.999999999999972</v>
      </c>
      <c r="X50" s="152">
        <v>0.48055555555555557</v>
      </c>
      <c r="Y50" s="152">
        <v>0.5</v>
      </c>
      <c r="Z50" s="153"/>
      <c r="AA50" s="153"/>
      <c r="AB50" s="928"/>
      <c r="AC50" s="928"/>
      <c r="AD50" s="756"/>
      <c r="AE50" s="756"/>
      <c r="AF50" s="144">
        <f t="shared" si="28"/>
        <v>-42.642424242423886</v>
      </c>
      <c r="AG50" s="752">
        <f t="shared" si="7"/>
        <v>0.97157171717171742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756"/>
      <c r="AE51" s="756"/>
      <c r="AF51" s="144">
        <f t="shared" si="28"/>
        <v>0</v>
      </c>
      <c r="AG51" s="752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756"/>
      <c r="AE52" s="756"/>
      <c r="AF52" s="144">
        <f t="shared" si="28"/>
        <v>0</v>
      </c>
      <c r="AG52" s="752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756"/>
      <c r="AE53" s="756"/>
      <c r="AF53" s="144">
        <f t="shared" si="28"/>
        <v>0</v>
      </c>
      <c r="AG53" s="752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756"/>
      <c r="AE54" s="756"/>
      <c r="AF54" s="144">
        <f t="shared" si="28"/>
        <v>0</v>
      </c>
      <c r="AG54" s="752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756"/>
      <c r="AE55" s="756"/>
      <c r="AF55" s="144"/>
      <c r="AG55" s="752"/>
      <c r="AH55" s="960"/>
    </row>
    <row r="56" spans="1:34" ht="19.2" customHeight="1">
      <c r="A56" s="968"/>
      <c r="B56" s="157">
        <v>0</v>
      </c>
      <c r="C56" s="265" t="s">
        <v>1373</v>
      </c>
      <c r="D56" s="965" t="s">
        <v>1366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1631.2581707607255</v>
      </c>
      <c r="O56" s="104">
        <f t="shared" si="35"/>
        <v>282.01179475595484</v>
      </c>
      <c r="P56" s="158">
        <f>M56-J56</f>
        <v>0.28571428571428559</v>
      </c>
      <c r="Q56" s="117">
        <f>N56-K56</f>
        <v>-31.027543524988687</v>
      </c>
      <c r="R56" s="159">
        <f t="shared" ref="R56:R61" si="36">O56/L56</f>
        <v>0.89680556027182456</v>
      </c>
      <c r="S56" s="943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1</v>
      </c>
      <c r="AF56" s="162">
        <f>N56-K56</f>
        <v>-31.027543524988687</v>
      </c>
      <c r="AG56" s="750">
        <f>N56/K56</f>
        <v>0.98133441004856303</v>
      </c>
      <c r="AH56" s="960"/>
    </row>
    <row r="57" spans="1:34" ht="19.2" customHeight="1">
      <c r="A57" s="955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875</v>
      </c>
      <c r="H57" s="84">
        <f t="shared" ref="H57:H66" si="37">F57*G57</f>
        <v>24727.5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1418.9189189189194</v>
      </c>
      <c r="O57" s="86">
        <f t="shared" ref="O57:O61" si="39">N57/M57</f>
        <v>202.70270270270277</v>
      </c>
      <c r="P57" s="165">
        <f t="shared" ref="P57:P61" si="40">M57-J57</f>
        <v>0</v>
      </c>
      <c r="Q57" s="49">
        <f t="shared" ref="Q57:Q61" si="41">O57-L57</f>
        <v>-11.583011583011512</v>
      </c>
      <c r="R57" s="747">
        <f t="shared" si="36"/>
        <v>0.94594594594594628</v>
      </c>
      <c r="S57" s="943">
        <f>R69</f>
        <v>0.92498387774267321</v>
      </c>
      <c r="T57" s="50">
        <v>0.125</v>
      </c>
      <c r="U57" s="50">
        <v>0.15069444444444444</v>
      </c>
      <c r="V57" s="743">
        <v>5</v>
      </c>
      <c r="W57" s="740">
        <f>(U57-T57)*24*60</f>
        <v>36.999999999999986</v>
      </c>
      <c r="X57" s="53"/>
      <c r="Y57" s="53"/>
      <c r="Z57" s="54"/>
      <c r="AA57" s="54"/>
      <c r="AB57" s="928"/>
      <c r="AC57" s="928"/>
      <c r="AD57" s="756"/>
      <c r="AE57" s="756"/>
      <c r="AF57" s="48">
        <f t="shared" si="6"/>
        <v>-81.081081081080583</v>
      </c>
      <c r="AG57" s="751">
        <f t="shared" si="7"/>
        <v>0.94594594594594628</v>
      </c>
      <c r="AH57" s="942">
        <f>AG69</f>
        <v>0.92277402551934939</v>
      </c>
    </row>
    <row r="58" spans="1:34" ht="19.2" customHeight="1">
      <c r="A58" s="956"/>
      <c r="B58" s="121" t="s">
        <v>103</v>
      </c>
      <c r="C58" s="756"/>
      <c r="D58" s="42" t="s">
        <v>171</v>
      </c>
      <c r="E58" s="43"/>
      <c r="F58" s="273">
        <v>28.47</v>
      </c>
      <c r="G58" s="44">
        <v>566</v>
      </c>
      <c r="H58" s="45">
        <f t="shared" si="37"/>
        <v>16114.019999999999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1212.8571428571438</v>
      </c>
      <c r="O58" s="47">
        <f t="shared" si="39"/>
        <v>173.26530612244912</v>
      </c>
      <c r="P58" s="165">
        <f t="shared" si="40"/>
        <v>0</v>
      </c>
      <c r="Q58" s="49">
        <f t="shared" si="41"/>
        <v>-41.020408163265159</v>
      </c>
      <c r="R58" s="747">
        <f t="shared" si="36"/>
        <v>0.80857142857142927</v>
      </c>
      <c r="S58" s="943"/>
      <c r="T58" s="50">
        <v>0.15555555555555556</v>
      </c>
      <c r="U58" s="50">
        <v>0.17499999999999999</v>
      </c>
      <c r="V58" s="743">
        <v>7</v>
      </c>
      <c r="W58" s="740">
        <f>(U58-T58)*24*60</f>
        <v>27.999999999999979</v>
      </c>
      <c r="X58" s="53"/>
      <c r="Y58" s="53"/>
      <c r="Z58" s="54"/>
      <c r="AA58" s="54"/>
      <c r="AB58" s="961"/>
      <c r="AC58" s="962"/>
      <c r="AD58" s="756"/>
      <c r="AE58" s="756"/>
      <c r="AF58" s="48">
        <f t="shared" si="6"/>
        <v>-287.1428571428562</v>
      </c>
      <c r="AG58" s="747">
        <f t="shared" si="7"/>
        <v>0.80857142857142916</v>
      </c>
      <c r="AH58" s="943"/>
    </row>
    <row r="59" spans="1:34" ht="19.2" customHeight="1">
      <c r="A59" s="956"/>
      <c r="B59" s="121" t="s">
        <v>103</v>
      </c>
      <c r="C59" s="756"/>
      <c r="D59" s="42" t="s">
        <v>67</v>
      </c>
      <c r="E59" s="43"/>
      <c r="F59" s="273">
        <v>27.88</v>
      </c>
      <c r="G59" s="44">
        <v>2900</v>
      </c>
      <c r="H59" s="45">
        <f t="shared" si="37"/>
        <v>80852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1414.6341463414637</v>
      </c>
      <c r="O59" s="47">
        <f t="shared" si="39"/>
        <v>202.09059233449483</v>
      </c>
      <c r="P59" s="165">
        <f t="shared" si="40"/>
        <v>0</v>
      </c>
      <c r="Q59" s="49">
        <f t="shared" si="41"/>
        <v>-12.195121951219448</v>
      </c>
      <c r="R59" s="747">
        <f t="shared" si="36"/>
        <v>0.94308943089430919</v>
      </c>
      <c r="S59" s="943"/>
      <c r="T59" s="50">
        <v>0.17986111111111111</v>
      </c>
      <c r="U59" s="50">
        <v>0.26527777777777778</v>
      </c>
      <c r="V59" s="142">
        <v>7</v>
      </c>
      <c r="W59" s="740">
        <f t="shared" ref="W59:W69" si="42">(U59-T59)*24*60</f>
        <v>122.99999999999999</v>
      </c>
      <c r="X59" s="53"/>
      <c r="Y59" s="53"/>
      <c r="Z59" s="54"/>
      <c r="AA59" s="54"/>
      <c r="AB59" s="928"/>
      <c r="AC59" s="928"/>
      <c r="AD59" s="756"/>
      <c r="AE59" s="756"/>
      <c r="AF59" s="48">
        <f t="shared" si="6"/>
        <v>-85.365853658536253</v>
      </c>
      <c r="AG59" s="747">
        <f t="shared" si="7"/>
        <v>0.94308943089430919</v>
      </c>
      <c r="AH59" s="943"/>
    </row>
    <row r="60" spans="1:34" ht="19.2" customHeight="1">
      <c r="A60" s="956"/>
      <c r="B60" s="121" t="s">
        <v>105</v>
      </c>
      <c r="C60" s="756"/>
      <c r="D60" s="42" t="s">
        <v>64</v>
      </c>
      <c r="E60" s="43"/>
      <c r="F60" s="273">
        <v>10.09</v>
      </c>
      <c r="G60" s="44">
        <v>4959.5700000000006</v>
      </c>
      <c r="H60" s="45">
        <f t="shared" si="37"/>
        <v>50042.061300000008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1437.5565217391309</v>
      </c>
      <c r="O60" s="47">
        <f t="shared" si="39"/>
        <v>239.59275362318849</v>
      </c>
      <c r="P60" s="165">
        <f t="shared" si="40"/>
        <v>0</v>
      </c>
      <c r="Q60" s="49">
        <f t="shared" si="41"/>
        <v>-10.407246376811514</v>
      </c>
      <c r="R60" s="747">
        <f t="shared" si="36"/>
        <v>0.95837101449275397</v>
      </c>
      <c r="S60" s="943"/>
      <c r="T60" s="50">
        <v>0.28958333333333336</v>
      </c>
      <c r="U60" s="50">
        <v>0.43333333333333335</v>
      </c>
      <c r="V60" s="142">
        <v>35</v>
      </c>
      <c r="W60" s="740">
        <f t="shared" si="42"/>
        <v>206.99999999999997</v>
      </c>
      <c r="X60" s="53">
        <v>0.26944444444444443</v>
      </c>
      <c r="Y60" s="53">
        <v>0.28888888888888892</v>
      </c>
      <c r="Z60" s="54"/>
      <c r="AA60" s="54"/>
      <c r="AB60" s="928"/>
      <c r="AC60" s="928"/>
      <c r="AD60" s="756"/>
      <c r="AE60" s="756"/>
      <c r="AF60" s="48">
        <f t="shared" si="6"/>
        <v>-62.443478260869142</v>
      </c>
      <c r="AG60" s="751">
        <f t="shared" si="7"/>
        <v>0.95837101449275386</v>
      </c>
      <c r="AH60" s="943"/>
    </row>
    <row r="61" spans="1:34" ht="19.2" customHeight="1">
      <c r="A61" s="956"/>
      <c r="B61" s="121" t="s">
        <v>105</v>
      </c>
      <c r="C61" s="756"/>
      <c r="D61" s="42" t="s">
        <v>64</v>
      </c>
      <c r="E61" s="43"/>
      <c r="F61" s="273">
        <v>10.09</v>
      </c>
      <c r="G61" s="44">
        <v>4358.41</v>
      </c>
      <c r="H61" s="45">
        <f t="shared" si="37"/>
        <v>43976.356899999999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1436.8384615384616</v>
      </c>
      <c r="O61" s="47">
        <f t="shared" si="39"/>
        <v>239.47307692307695</v>
      </c>
      <c r="P61" s="165">
        <f t="shared" si="40"/>
        <v>0</v>
      </c>
      <c r="Q61" s="49">
        <f t="shared" si="41"/>
        <v>-10.526923076923055</v>
      </c>
      <c r="R61" s="747">
        <f t="shared" si="36"/>
        <v>0.95789230769230782</v>
      </c>
      <c r="S61" s="943"/>
      <c r="T61" s="50">
        <v>0.46458333333333335</v>
      </c>
      <c r="U61" s="50">
        <v>0.59097222222222223</v>
      </c>
      <c r="V61" s="142">
        <v>45</v>
      </c>
      <c r="W61" s="740">
        <f t="shared" si="42"/>
        <v>182</v>
      </c>
      <c r="X61" s="53">
        <v>0.4375</v>
      </c>
      <c r="Y61" s="53">
        <v>0.46388888888888885</v>
      </c>
      <c r="Z61" s="54"/>
      <c r="AA61" s="54"/>
      <c r="AB61" s="928"/>
      <c r="AC61" s="928"/>
      <c r="AD61" s="756">
        <v>1</v>
      </c>
      <c r="AE61" s="756"/>
      <c r="AF61" s="48">
        <f t="shared" si="6"/>
        <v>-63.161538461538385</v>
      </c>
      <c r="AG61" s="747">
        <f t="shared" si="7"/>
        <v>0.95789230769230771</v>
      </c>
      <c r="AH61" s="943"/>
    </row>
    <row r="62" spans="1:34" ht="19.2" customHeight="1">
      <c r="A62" s="956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943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928"/>
      <c r="AC62" s="928"/>
      <c r="AD62" s="756"/>
      <c r="AE62" s="756"/>
      <c r="AF62" s="48">
        <f t="shared" si="6"/>
        <v>0</v>
      </c>
      <c r="AG62" s="747" t="e">
        <f t="shared" si="7"/>
        <v>#DIV/0!</v>
      </c>
      <c r="AH62" s="943"/>
    </row>
    <row r="63" spans="1:34" ht="19.2" customHeight="1">
      <c r="A63" s="956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943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928"/>
      <c r="AC63" s="928"/>
      <c r="AD63" s="756"/>
      <c r="AE63" s="756"/>
      <c r="AF63" s="48">
        <f t="shared" si="6"/>
        <v>0</v>
      </c>
      <c r="AG63" s="751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943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928"/>
      <c r="AC64" s="928"/>
      <c r="AD64" s="756"/>
      <c r="AE64" s="756"/>
      <c r="AF64" s="48">
        <f t="shared" si="6"/>
        <v>0</v>
      </c>
      <c r="AG64" s="747" t="e">
        <f t="shared" si="7"/>
        <v>#DIV/0!</v>
      </c>
      <c r="AH64" s="943"/>
    </row>
    <row r="65" spans="1:34" ht="19.2" customHeight="1">
      <c r="A65" s="957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943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928"/>
      <c r="AC65" s="928"/>
      <c r="AD65" s="756"/>
      <c r="AE65" s="756"/>
      <c r="AF65" s="48">
        <f t="shared" si="6"/>
        <v>0</v>
      </c>
      <c r="AG65" s="747" t="e">
        <f t="shared" si="7"/>
        <v>#DIV/0!</v>
      </c>
      <c r="AH65" s="943"/>
    </row>
    <row r="66" spans="1:34" ht="19.2" customHeight="1">
      <c r="A66" s="957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943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928"/>
      <c r="AC66" s="928"/>
      <c r="AD66" s="756"/>
      <c r="AE66" s="756"/>
      <c r="AF66" s="48">
        <f t="shared" si="6"/>
        <v>0</v>
      </c>
      <c r="AG66" s="751" t="e">
        <f t="shared" si="7"/>
        <v>#DIV/0!</v>
      </c>
      <c r="AH66" s="943"/>
    </row>
    <row r="67" spans="1:34" ht="19.2" customHeight="1">
      <c r="A67" s="957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943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928"/>
      <c r="AC67" s="928"/>
      <c r="AD67" s="756"/>
      <c r="AE67" s="756"/>
      <c r="AF67" s="48">
        <f t="shared" si="6"/>
        <v>0</v>
      </c>
      <c r="AG67" s="747" t="e">
        <f t="shared" si="7"/>
        <v>#DIV/0!</v>
      </c>
      <c r="AH67" s="943"/>
    </row>
    <row r="68" spans="1:34" ht="19.2" customHeight="1">
      <c r="A68" s="957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943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928"/>
      <c r="AC68" s="928"/>
      <c r="AD68" s="756"/>
      <c r="AE68" s="756"/>
      <c r="AF68" s="48"/>
      <c r="AG68" s="747"/>
      <c r="AH68" s="943"/>
    </row>
    <row r="69" spans="1:34" ht="19.2" customHeight="1">
      <c r="A69" s="957"/>
      <c r="B69" s="168">
        <v>0</v>
      </c>
      <c r="C69" s="6" t="s">
        <v>1375</v>
      </c>
      <c r="D69" s="924" t="s">
        <v>1366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1384.1610382790241</v>
      </c>
      <c r="O69" s="73">
        <f t="shared" si="43"/>
        <v>211.42488634118246</v>
      </c>
      <c r="P69" s="48">
        <f>M69-J69</f>
        <v>0</v>
      </c>
      <c r="Q69" s="49">
        <f>N69-K69</f>
        <v>-115.83896172097593</v>
      </c>
      <c r="R69" s="172">
        <f t="shared" ref="R69:R75" si="44">O69/L69</f>
        <v>0.92498387774267321</v>
      </c>
      <c r="S69" s="943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1</v>
      </c>
      <c r="AE69" s="107">
        <f>SUM(AE57:AE68)</f>
        <v>0</v>
      </c>
      <c r="AF69" s="48">
        <f t="shared" si="6"/>
        <v>-115.83896172097593</v>
      </c>
      <c r="AG69" s="747">
        <f t="shared" si="7"/>
        <v>0.92277402551934939</v>
      </c>
      <c r="AH69" s="943"/>
    </row>
    <row r="70" spans="1:34" ht="19.2" customHeight="1">
      <c r="A70" s="958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931.05000000000007</v>
      </c>
      <c r="H70" s="45">
        <f>F70*G70</f>
        <v>50360.494500000008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5" si="45">G70/W70*60</f>
        <v>1362.512195121951</v>
      </c>
      <c r="O70" s="47">
        <f t="shared" ref="O70:O75" si="46">N70/M70</f>
        <v>80.147776183644169</v>
      </c>
      <c r="P70" s="48">
        <f t="shared" ref="P70:P75" si="47">M70-J70</f>
        <v>1</v>
      </c>
      <c r="Q70" s="49">
        <f t="shared" ref="Q70:Q75" si="48">O70-L70</f>
        <v>-13.602223816355831</v>
      </c>
      <c r="R70" s="747">
        <f t="shared" si="44"/>
        <v>0.85490961262553777</v>
      </c>
      <c r="S70" s="943">
        <f>R82</f>
        <v>0.86499809159426944</v>
      </c>
      <c r="T70" s="50">
        <v>0.25</v>
      </c>
      <c r="U70" s="50">
        <v>0.27847222222222223</v>
      </c>
      <c r="V70" s="743">
        <v>5</v>
      </c>
      <c r="W70" s="740">
        <f>(U70-T70)*24*60</f>
        <v>41.000000000000014</v>
      </c>
      <c r="X70" s="743"/>
      <c r="Y70" s="743"/>
      <c r="Z70" s="54"/>
      <c r="AA70" s="54"/>
      <c r="AB70" s="928"/>
      <c r="AC70" s="928"/>
      <c r="AD70" s="756"/>
      <c r="AE70" s="756"/>
      <c r="AF70" s="48">
        <f t="shared" si="6"/>
        <v>-137.48780487804902</v>
      </c>
      <c r="AG70" s="747">
        <f t="shared" si="7"/>
        <v>0.90834146341463395</v>
      </c>
      <c r="AH70" s="943">
        <f>AG82</f>
        <v>0.87306292109576566</v>
      </c>
    </row>
    <row r="71" spans="1:34" ht="19.2" customHeight="1">
      <c r="A71" s="958"/>
      <c r="B71" s="743" t="s">
        <v>101</v>
      </c>
      <c r="C71" s="41"/>
      <c r="D71" s="173" t="s">
        <v>183</v>
      </c>
      <c r="E71" s="43"/>
      <c r="F71" s="273">
        <v>65.27</v>
      </c>
      <c r="G71" s="44">
        <v>376</v>
      </c>
      <c r="H71" s="45">
        <f>F71*G71</f>
        <v>24541.519999999997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1074.2857142857138</v>
      </c>
      <c r="O71" s="47">
        <f t="shared" si="46"/>
        <v>59.682539682539655</v>
      </c>
      <c r="P71" s="48">
        <f t="shared" si="47"/>
        <v>0</v>
      </c>
      <c r="Q71" s="49">
        <f t="shared" si="48"/>
        <v>-20.317460317460345</v>
      </c>
      <c r="R71" s="747">
        <f t="shared" si="44"/>
        <v>0.74603174603174571</v>
      </c>
      <c r="S71" s="943"/>
      <c r="T71" s="50">
        <v>0.28333333333333333</v>
      </c>
      <c r="U71" s="50">
        <v>0.29791666666666666</v>
      </c>
      <c r="V71" s="743">
        <v>7</v>
      </c>
      <c r="W71" s="740">
        <f t="shared" ref="W71:W81" si="49">(U71-T71)*24*60</f>
        <v>21.000000000000007</v>
      </c>
      <c r="X71" s="53"/>
      <c r="Y71" s="53"/>
      <c r="Z71" s="54"/>
      <c r="AA71" s="54"/>
      <c r="AB71" s="928"/>
      <c r="AC71" s="928"/>
      <c r="AD71" s="756"/>
      <c r="AE71" s="756"/>
      <c r="AF71" s="48">
        <f>N71-K71</f>
        <v>-365.71428571428623</v>
      </c>
      <c r="AG71" s="747">
        <f>N71/K71</f>
        <v>0.74603174603174571</v>
      </c>
      <c r="AH71" s="943"/>
    </row>
    <row r="72" spans="1:34" ht="19.2" customHeight="1">
      <c r="A72" s="958"/>
      <c r="B72" s="743" t="s">
        <v>101</v>
      </c>
      <c r="C72" s="66"/>
      <c r="D72" s="173" t="s">
        <v>57</v>
      </c>
      <c r="E72" s="43"/>
      <c r="F72" s="273">
        <v>77.34</v>
      </c>
      <c r="G72" s="44">
        <v>1486.32</v>
      </c>
      <c r="H72" s="45">
        <f t="shared" ref="H72:H76" si="50">F72*G72</f>
        <v>114951.98880000001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1311.4588235294116</v>
      </c>
      <c r="O72" s="47">
        <f t="shared" si="46"/>
        <v>72.858823529411751</v>
      </c>
      <c r="P72" s="48">
        <f t="shared" si="47"/>
        <v>0</v>
      </c>
      <c r="Q72" s="49">
        <f t="shared" si="48"/>
        <v>-7.141176470588249</v>
      </c>
      <c r="R72" s="747">
        <f t="shared" si="44"/>
        <v>0.91073529411764687</v>
      </c>
      <c r="S72" s="943"/>
      <c r="T72" s="50">
        <v>0.30277777777777776</v>
      </c>
      <c r="U72" s="50">
        <v>0.35</v>
      </c>
      <c r="V72" s="743">
        <v>7</v>
      </c>
      <c r="W72" s="740">
        <f t="shared" si="49"/>
        <v>68</v>
      </c>
      <c r="X72" s="53"/>
      <c r="Y72" s="53"/>
      <c r="Z72" s="54"/>
      <c r="AA72" s="54"/>
      <c r="AB72" s="928"/>
      <c r="AC72" s="928"/>
      <c r="AD72" s="756"/>
      <c r="AE72" s="756"/>
      <c r="AF72" s="48">
        <f>N72-K72</f>
        <v>-128.54117647058843</v>
      </c>
      <c r="AG72" s="747">
        <f>N72/K72</f>
        <v>0.91073529411764698</v>
      </c>
      <c r="AH72" s="943"/>
    </row>
    <row r="73" spans="1:34" ht="19.2" customHeight="1">
      <c r="A73" s="958"/>
      <c r="B73" s="743" t="s">
        <v>101</v>
      </c>
      <c r="C73" s="175"/>
      <c r="D73" s="176" t="s">
        <v>69</v>
      </c>
      <c r="E73" s="177"/>
      <c r="F73" s="273">
        <v>53.36</v>
      </c>
      <c r="G73" s="44">
        <v>3679.2000000000003</v>
      </c>
      <c r="H73" s="45">
        <f t="shared" si="50"/>
        <v>196322.11200000002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1415.0769230769231</v>
      </c>
      <c r="O73" s="47">
        <f t="shared" si="46"/>
        <v>74.477732793522264</v>
      </c>
      <c r="P73" s="48">
        <f t="shared" si="47"/>
        <v>0</v>
      </c>
      <c r="Q73" s="49">
        <f t="shared" si="48"/>
        <v>-11.627530364372475</v>
      </c>
      <c r="R73" s="747">
        <f t="shared" si="44"/>
        <v>0.86496144442354705</v>
      </c>
      <c r="S73" s="943"/>
      <c r="T73" s="50">
        <v>0.36527777777777776</v>
      </c>
      <c r="U73" s="50">
        <v>0.47361111111111109</v>
      </c>
      <c r="V73" s="743">
        <v>22</v>
      </c>
      <c r="W73" s="740">
        <f t="shared" si="49"/>
        <v>156</v>
      </c>
      <c r="X73" s="180">
        <v>0.35416666666666669</v>
      </c>
      <c r="Y73" s="180">
        <v>0.36458333333333331</v>
      </c>
      <c r="Z73" s="124"/>
      <c r="AA73" s="124"/>
      <c r="AB73" s="928"/>
      <c r="AC73" s="928"/>
      <c r="AD73" s="756"/>
      <c r="AE73" s="756">
        <v>1</v>
      </c>
      <c r="AF73" s="48">
        <f>N73-K73</f>
        <v>-220.92307692307691</v>
      </c>
      <c r="AG73" s="747">
        <f>N73/K73</f>
        <v>0.86496144442354717</v>
      </c>
      <c r="AH73" s="943"/>
    </row>
    <row r="74" spans="1:34" ht="19.2" customHeight="1">
      <c r="A74" s="958"/>
      <c r="B74" s="743" t="s">
        <v>101</v>
      </c>
      <c r="C74" s="175"/>
      <c r="D74" s="176" t="s">
        <v>71</v>
      </c>
      <c r="E74" s="177"/>
      <c r="F74" s="273">
        <v>47.51</v>
      </c>
      <c r="G74" s="174">
        <v>1454</v>
      </c>
      <c r="H74" s="45">
        <f t="shared" si="50"/>
        <v>69079.539999999994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1302.0895522388075</v>
      </c>
      <c r="O74" s="47">
        <f t="shared" si="46"/>
        <v>76.59350307287103</v>
      </c>
      <c r="P74" s="48">
        <f t="shared" si="47"/>
        <v>0</v>
      </c>
      <c r="Q74" s="49">
        <f t="shared" si="48"/>
        <v>-8.1123792800701437</v>
      </c>
      <c r="R74" s="747">
        <f t="shared" si="44"/>
        <v>0.90422885572139411</v>
      </c>
      <c r="S74" s="943"/>
      <c r="T74" s="50">
        <v>0.51388888888888884</v>
      </c>
      <c r="U74" s="50">
        <v>0.56041666666666656</v>
      </c>
      <c r="V74" s="743">
        <v>5</v>
      </c>
      <c r="W74" s="740">
        <f t="shared" si="49"/>
        <v>66.999999999999915</v>
      </c>
      <c r="X74" s="180"/>
      <c r="Y74" s="180"/>
      <c r="Z74" s="124"/>
      <c r="AA74" s="124"/>
      <c r="AB74" s="928"/>
      <c r="AC74" s="928"/>
      <c r="AD74" s="756"/>
      <c r="AE74" s="756"/>
      <c r="AF74" s="48">
        <f t="shared" ref="AF74:AF80" si="51">N74-K74</f>
        <v>-137.91044776119247</v>
      </c>
      <c r="AG74" s="747">
        <f t="shared" ref="AG74:AG80" si="52">N74/K74</f>
        <v>0.90422885572139411</v>
      </c>
      <c r="AH74" s="943"/>
    </row>
    <row r="75" spans="1:34" ht="19.2" customHeight="1">
      <c r="A75" s="958"/>
      <c r="B75" s="743" t="s">
        <v>101</v>
      </c>
      <c r="C75" s="66"/>
      <c r="D75" s="176" t="s">
        <v>70</v>
      </c>
      <c r="E75" s="177"/>
      <c r="F75" s="273">
        <v>53.76</v>
      </c>
      <c r="G75" s="174">
        <v>2581</v>
      </c>
      <c r="H75" s="45">
        <f t="shared" si="50"/>
        <v>138754.56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1301.3445378151255</v>
      </c>
      <c r="O75" s="47">
        <f t="shared" si="46"/>
        <v>81.334033613445342</v>
      </c>
      <c r="P75" s="48">
        <f t="shared" si="47"/>
        <v>0</v>
      </c>
      <c r="Q75" s="49">
        <f t="shared" si="48"/>
        <v>-8.6659663865546577</v>
      </c>
      <c r="R75" s="747">
        <f t="shared" si="44"/>
        <v>0.9037114845938371</v>
      </c>
      <c r="S75" s="943"/>
      <c r="T75" s="50">
        <v>0.57569444444444429</v>
      </c>
      <c r="U75" s="50">
        <v>0.65833333333333321</v>
      </c>
      <c r="V75" s="743">
        <v>22</v>
      </c>
      <c r="W75" s="740">
        <f t="shared" si="49"/>
        <v>119.00000000000006</v>
      </c>
      <c r="X75" s="180">
        <v>0.56527777777777777</v>
      </c>
      <c r="Y75" s="180">
        <v>0.57500000000000007</v>
      </c>
      <c r="Z75" s="124"/>
      <c r="AA75" s="124"/>
      <c r="AB75" s="928"/>
      <c r="AC75" s="928"/>
      <c r="AD75" s="756"/>
      <c r="AE75" s="756"/>
      <c r="AF75" s="48">
        <f t="shared" si="51"/>
        <v>-138.65546218487452</v>
      </c>
      <c r="AG75" s="747">
        <f t="shared" si="52"/>
        <v>0.9037114845938371</v>
      </c>
      <c r="AH75" s="943"/>
    </row>
    <row r="76" spans="1:34" ht="19.2" customHeight="1">
      <c r="A76" s="958"/>
      <c r="B76" s="74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43"/>
      <c r="J76" s="87"/>
      <c r="K76" s="57"/>
      <c r="L76" s="86"/>
      <c r="M76" s="746"/>
      <c r="N76" s="44"/>
      <c r="O76" s="47"/>
      <c r="P76" s="48"/>
      <c r="Q76" s="49"/>
      <c r="R76" s="747"/>
      <c r="S76" s="943"/>
      <c r="T76" s="50"/>
      <c r="U76" s="50"/>
      <c r="V76" s="743"/>
      <c r="W76" s="740">
        <f t="shared" si="49"/>
        <v>0</v>
      </c>
      <c r="X76" s="180"/>
      <c r="Y76" s="180"/>
      <c r="Z76" s="124"/>
      <c r="AA76" s="124"/>
      <c r="AB76" s="928"/>
      <c r="AC76" s="928"/>
      <c r="AD76" s="756"/>
      <c r="AE76" s="756"/>
      <c r="AF76" s="48">
        <f t="shared" si="51"/>
        <v>0</v>
      </c>
      <c r="AG76" s="747" t="e">
        <f t="shared" si="52"/>
        <v>#DIV/0!</v>
      </c>
      <c r="AH76" s="943"/>
    </row>
    <row r="77" spans="1:34" ht="19.2" customHeight="1">
      <c r="A77" s="958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943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928"/>
      <c r="AC77" s="928"/>
      <c r="AD77" s="756"/>
      <c r="AE77" s="756"/>
      <c r="AF77" s="48">
        <f t="shared" si="51"/>
        <v>0</v>
      </c>
      <c r="AG77" s="747" t="e">
        <f t="shared" si="52"/>
        <v>#DIV/0!</v>
      </c>
      <c r="AH77" s="943"/>
    </row>
    <row r="78" spans="1:34" ht="19.2" customHeight="1">
      <c r="A78" s="958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943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928"/>
      <c r="AC78" s="928"/>
      <c r="AD78" s="756"/>
      <c r="AE78" s="756"/>
      <c r="AF78" s="48">
        <f t="shared" si="51"/>
        <v>0</v>
      </c>
      <c r="AG78" s="747" t="e">
        <f t="shared" si="52"/>
        <v>#DIV/0!</v>
      </c>
      <c r="AH78" s="943"/>
    </row>
    <row r="79" spans="1:34" ht="19.2" customHeight="1">
      <c r="A79" s="958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943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928"/>
      <c r="AC79" s="928"/>
      <c r="AD79" s="756"/>
      <c r="AE79" s="756"/>
      <c r="AF79" s="48">
        <f t="shared" si="51"/>
        <v>0</v>
      </c>
      <c r="AG79" s="747" t="e">
        <f t="shared" si="52"/>
        <v>#DIV/0!</v>
      </c>
      <c r="AH79" s="943"/>
    </row>
    <row r="80" spans="1:34" ht="19.2" customHeight="1">
      <c r="A80" s="958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943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928"/>
      <c r="AC80" s="928"/>
      <c r="AD80" s="756"/>
      <c r="AE80" s="756"/>
      <c r="AF80" s="48">
        <f t="shared" si="51"/>
        <v>0</v>
      </c>
      <c r="AG80" s="747" t="e">
        <f t="shared" si="52"/>
        <v>#DIV/0!</v>
      </c>
      <c r="AH80" s="943"/>
    </row>
    <row r="81" spans="1:34" ht="19.2" customHeight="1">
      <c r="A81" s="958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943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928"/>
      <c r="AC81" s="928"/>
      <c r="AD81" s="756"/>
      <c r="AE81" s="756"/>
      <c r="AF81" s="48"/>
      <c r="AG81" s="125"/>
      <c r="AH81" s="943"/>
    </row>
    <row r="82" spans="1:34" ht="19.2" customHeight="1">
      <c r="A82" s="959"/>
      <c r="B82" s="168">
        <v>0</v>
      </c>
      <c r="C82" s="100" t="s">
        <v>1377</v>
      </c>
      <c r="D82" s="924" t="s">
        <v>1366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1294.4612910113219</v>
      </c>
      <c r="O82" s="184">
        <f t="shared" si="53"/>
        <v>74.182401479239033</v>
      </c>
      <c r="P82" s="116">
        <f>M82-J82</f>
        <v>0.16666666666666785</v>
      </c>
      <c r="Q82" s="117">
        <f>N82-K82</f>
        <v>-188.20537565534482</v>
      </c>
      <c r="R82" s="172">
        <f>O82/L82</f>
        <v>0.86499809159426944</v>
      </c>
      <c r="S82" s="943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0</v>
      </c>
      <c r="AE82" s="107">
        <f>SUM(AE70:AE81)</f>
        <v>1</v>
      </c>
      <c r="AF82" s="48">
        <f>N82-K82</f>
        <v>-188.20537565534482</v>
      </c>
      <c r="AG82" s="747">
        <f>N82/K82</f>
        <v>0.87306292109576566</v>
      </c>
      <c r="AH82" s="943"/>
    </row>
    <row r="83" spans="1:34" ht="19.2" customHeight="1">
      <c r="A83" s="951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1266.47</v>
      </c>
      <c r="H83" s="84">
        <f t="shared" ref="H83:H94" si="54">F83*G83</f>
        <v>54635.515800000001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88" si="55">G83/W83*60</f>
        <v>1356.932142857142</v>
      </c>
      <c r="O83" s="183">
        <f t="shared" ref="O83:O88" si="56">N83/M83</f>
        <v>79.819537815125997</v>
      </c>
      <c r="P83" s="54">
        <f t="shared" ref="P83:P85" si="57">M83-J83</f>
        <v>0</v>
      </c>
      <c r="Q83" s="88">
        <f t="shared" ref="Q83:Q85" si="58">O83-L83</f>
        <v>-8.4157563025210607</v>
      </c>
      <c r="R83" s="185">
        <f t="shared" ref="R83:R85" si="59">O83/L83</f>
        <v>0.90462142857142802</v>
      </c>
      <c r="S83" s="943">
        <f>R95</f>
        <v>0.86885998768035011</v>
      </c>
      <c r="T83" s="50">
        <v>0.33333333333333331</v>
      </c>
      <c r="U83" s="50">
        <v>0.37222222222222223</v>
      </c>
      <c r="V83" s="743">
        <v>5</v>
      </c>
      <c r="W83" s="740">
        <f t="shared" ref="W83:W93" si="60">(U83-T83)*24*60</f>
        <v>56.000000000000043</v>
      </c>
      <c r="X83" s="53"/>
      <c r="Y83" s="53"/>
      <c r="Z83" s="54"/>
      <c r="AA83" s="54"/>
      <c r="AB83" s="928"/>
      <c r="AC83" s="928"/>
      <c r="AD83" s="756"/>
      <c r="AE83" s="756"/>
      <c r="AF83" s="48">
        <f t="shared" ref="AF83:AF173" si="61">N83-K83</f>
        <v>-143.06785714285797</v>
      </c>
      <c r="AG83" s="747">
        <f t="shared" ref="AG83:AG173" si="62">N83/K83</f>
        <v>0.90462142857142802</v>
      </c>
      <c r="AH83" s="943">
        <f>AG95</f>
        <v>0.86984778333477175</v>
      </c>
    </row>
    <row r="84" spans="1:34" ht="19.2" customHeight="1">
      <c r="A84" s="952"/>
      <c r="B84" s="110" t="s">
        <v>101</v>
      </c>
      <c r="C84" s="753"/>
      <c r="D84" s="186" t="s">
        <v>154</v>
      </c>
      <c r="E84" s="43"/>
      <c r="F84" s="280">
        <v>61.02</v>
      </c>
      <c r="G84" s="44">
        <v>2000</v>
      </c>
      <c r="H84" s="84">
        <f t="shared" si="54"/>
        <v>122040</v>
      </c>
      <c r="I84" s="743"/>
      <c r="J84" s="87">
        <v>16</v>
      </c>
      <c r="K84" s="57">
        <v>1440</v>
      </c>
      <c r="L84" s="86">
        <v>90</v>
      </c>
      <c r="M84" s="746">
        <v>15</v>
      </c>
      <c r="N84" s="57">
        <f t="shared" si="55"/>
        <v>1333.3333333333333</v>
      </c>
      <c r="O84" s="183">
        <f t="shared" si="56"/>
        <v>88.888888888888886</v>
      </c>
      <c r="P84" s="54">
        <f t="shared" si="57"/>
        <v>-1</v>
      </c>
      <c r="Q84" s="88">
        <f t="shared" si="58"/>
        <v>-1.1111111111111143</v>
      </c>
      <c r="R84" s="185">
        <f t="shared" si="59"/>
        <v>0.98765432098765427</v>
      </c>
      <c r="S84" s="943"/>
      <c r="T84" s="50">
        <v>0.38750000000000001</v>
      </c>
      <c r="U84" s="50">
        <v>0.45</v>
      </c>
      <c r="V84" s="743">
        <v>22</v>
      </c>
      <c r="W84" s="740">
        <f t="shared" si="60"/>
        <v>90</v>
      </c>
      <c r="X84" s="53">
        <v>0.37638888888888888</v>
      </c>
      <c r="Y84" s="53">
        <v>0.38611111111111113</v>
      </c>
      <c r="Z84" s="54"/>
      <c r="AA84" s="54"/>
      <c r="AB84" s="928"/>
      <c r="AC84" s="928"/>
      <c r="AD84" s="756"/>
      <c r="AE84" s="756"/>
      <c r="AF84" s="48">
        <f t="shared" si="61"/>
        <v>-106.66666666666674</v>
      </c>
      <c r="AG84" s="747">
        <f t="shared" si="62"/>
        <v>0.92592592592592582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1899</v>
      </c>
      <c r="H85" s="84">
        <f t="shared" si="54"/>
        <v>116009.91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1280.2247191011245</v>
      </c>
      <c r="O85" s="183">
        <f t="shared" si="56"/>
        <v>75.307336417713202</v>
      </c>
      <c r="P85" s="54">
        <f t="shared" si="57"/>
        <v>0</v>
      </c>
      <c r="Q85" s="88">
        <f t="shared" si="58"/>
        <v>-9.3985459352279719</v>
      </c>
      <c r="R85" s="185">
        <f t="shared" si="59"/>
        <v>0.88904494382022536</v>
      </c>
      <c r="S85" s="943"/>
      <c r="T85" s="50">
        <v>0.49027777777777776</v>
      </c>
      <c r="U85" s="50">
        <v>0.55208333333333326</v>
      </c>
      <c r="V85" s="743">
        <v>5</v>
      </c>
      <c r="W85" s="740">
        <f t="shared" si="60"/>
        <v>88.999999999999929</v>
      </c>
      <c r="X85" s="53"/>
      <c r="Y85" s="53"/>
      <c r="Z85" s="54"/>
      <c r="AA85" s="54"/>
      <c r="AB85" s="928"/>
      <c r="AC85" s="928"/>
      <c r="AD85" s="756"/>
      <c r="AE85" s="756"/>
      <c r="AF85" s="48">
        <f t="shared" si="61"/>
        <v>-159.77528089887551</v>
      </c>
      <c r="AG85" s="747">
        <f t="shared" si="62"/>
        <v>0.88904494382022536</v>
      </c>
      <c r="AH85" s="943"/>
    </row>
    <row r="86" spans="1:34" ht="19.2" customHeight="1">
      <c r="A86" s="952"/>
      <c r="B86" s="110" t="s">
        <v>102</v>
      </c>
      <c r="C86" s="97"/>
      <c r="D86" s="186" t="s">
        <v>187</v>
      </c>
      <c r="E86" s="43"/>
      <c r="F86" s="280">
        <v>53.27</v>
      </c>
      <c r="G86" s="44">
        <v>231.3</v>
      </c>
      <c r="H86" s="84">
        <f t="shared" si="54"/>
        <v>12321.351000000001</v>
      </c>
      <c r="I86" s="743">
        <v>1</v>
      </c>
      <c r="J86" s="87">
        <v>17</v>
      </c>
      <c r="K86" s="57">
        <v>1565</v>
      </c>
      <c r="L86" s="86">
        <v>92.058823529411768</v>
      </c>
      <c r="M86" s="746">
        <v>17</v>
      </c>
      <c r="N86" s="57">
        <f t="shared" si="55"/>
        <v>1261.6363636363681</v>
      </c>
      <c r="O86" s="183">
        <f t="shared" si="56"/>
        <v>74.213903743315768</v>
      </c>
      <c r="P86" s="54">
        <f>M86-J86</f>
        <v>0</v>
      </c>
      <c r="Q86" s="88">
        <f>O86-L86</f>
        <v>-17.844919786096</v>
      </c>
      <c r="R86" s="185">
        <f>O86/L86</f>
        <v>0.80615742085390929</v>
      </c>
      <c r="S86" s="943"/>
      <c r="T86" s="50">
        <v>0.55694444444444435</v>
      </c>
      <c r="U86" s="50">
        <v>0.56458333333333321</v>
      </c>
      <c r="V86" s="743">
        <v>7</v>
      </c>
      <c r="W86" s="740">
        <f t="shared" si="60"/>
        <v>10.999999999999961</v>
      </c>
      <c r="X86" s="53"/>
      <c r="Y86" s="53"/>
      <c r="Z86" s="54"/>
      <c r="AA86" s="54"/>
      <c r="AB86" s="928"/>
      <c r="AC86" s="928"/>
      <c r="AD86" s="756"/>
      <c r="AE86" s="756"/>
      <c r="AF86" s="48">
        <f>N86-K86</f>
        <v>-303.36363636363194</v>
      </c>
      <c r="AG86" s="747">
        <f>N86/K86</f>
        <v>0.80615742085390929</v>
      </c>
      <c r="AH86" s="943"/>
    </row>
    <row r="87" spans="1:34" ht="19.2" customHeight="1">
      <c r="A87" s="952"/>
      <c r="B87" s="110" t="s">
        <v>102</v>
      </c>
      <c r="C87" s="97"/>
      <c r="D87" s="186" t="s">
        <v>149</v>
      </c>
      <c r="E87" s="43"/>
      <c r="F87" s="280">
        <v>49.91</v>
      </c>
      <c r="G87" s="44">
        <v>395.76</v>
      </c>
      <c r="H87" s="84">
        <f t="shared" si="54"/>
        <v>19752.381599999997</v>
      </c>
      <c r="I87" s="743">
        <v>1</v>
      </c>
      <c r="J87" s="87">
        <v>17</v>
      </c>
      <c r="K87" s="57">
        <v>1565</v>
      </c>
      <c r="L87" s="86">
        <v>92.058823529411768</v>
      </c>
      <c r="M87" s="746">
        <v>17</v>
      </c>
      <c r="N87" s="57">
        <f t="shared" si="55"/>
        <v>1396.800000000005</v>
      </c>
      <c r="O87" s="183">
        <f t="shared" si="56"/>
        <v>82.164705882353232</v>
      </c>
      <c r="P87" s="54">
        <f>M87-J87</f>
        <v>0</v>
      </c>
      <c r="Q87" s="88">
        <f>O87-L87</f>
        <v>-9.8941176470585361</v>
      </c>
      <c r="R87" s="185">
        <f>O87/L87</f>
        <v>0.89252396166134496</v>
      </c>
      <c r="S87" s="943"/>
      <c r="T87" s="50">
        <v>0.56874999999999987</v>
      </c>
      <c r="U87" s="50">
        <v>0.58055555555555538</v>
      </c>
      <c r="V87" s="743">
        <v>6</v>
      </c>
      <c r="W87" s="740">
        <f t="shared" si="60"/>
        <v>16.99999999999994</v>
      </c>
      <c r="X87" s="53"/>
      <c r="Y87" s="53"/>
      <c r="Z87" s="54"/>
      <c r="AA87" s="54"/>
      <c r="AB87" s="928"/>
      <c r="AC87" s="928"/>
      <c r="AD87" s="756"/>
      <c r="AE87" s="756"/>
      <c r="AF87" s="48">
        <f>N87-K87</f>
        <v>-168.19999999999504</v>
      </c>
      <c r="AG87" s="747">
        <f>N87/K87</f>
        <v>0.89252396166134507</v>
      </c>
      <c r="AH87" s="943"/>
    </row>
    <row r="88" spans="1:34" ht="19.2" customHeight="1">
      <c r="A88" s="952"/>
      <c r="B88" s="110" t="s">
        <v>100</v>
      </c>
      <c r="C88" s="753"/>
      <c r="D88" s="42" t="s">
        <v>53</v>
      </c>
      <c r="E88" s="43"/>
      <c r="F88" s="280">
        <v>31.11</v>
      </c>
      <c r="G88" s="57">
        <v>2582</v>
      </c>
      <c r="H88" s="84">
        <f t="shared" si="54"/>
        <v>80326.02</v>
      </c>
      <c r="I88" s="743"/>
      <c r="J88" s="87">
        <v>18</v>
      </c>
      <c r="K88" s="57">
        <v>2769</v>
      </c>
      <c r="L88" s="86">
        <v>153.83333333333334</v>
      </c>
      <c r="M88" s="746">
        <v>19</v>
      </c>
      <c r="N88" s="57">
        <f t="shared" si="55"/>
        <v>2312.2388059701466</v>
      </c>
      <c r="O88" s="183">
        <f t="shared" si="56"/>
        <v>121.69677926158666</v>
      </c>
      <c r="P88" s="54">
        <f t="shared" ref="P88" si="63">M88-J88</f>
        <v>1</v>
      </c>
      <c r="Q88" s="88">
        <f t="shared" ref="Q88" si="64">O88-L88</f>
        <v>-32.136554071746687</v>
      </c>
      <c r="R88" s="185">
        <f t="shared" ref="R88" si="65">O88/L88</f>
        <v>0.79109498978279513</v>
      </c>
      <c r="S88" s="943"/>
      <c r="T88" s="50">
        <v>0.5958333333333331</v>
      </c>
      <c r="U88" s="50">
        <v>0.64236111111111094</v>
      </c>
      <c r="V88" s="743">
        <v>22</v>
      </c>
      <c r="W88" s="740">
        <f t="shared" si="60"/>
        <v>67.000000000000085</v>
      </c>
      <c r="X88" s="53">
        <v>0.58472222222222225</v>
      </c>
      <c r="Y88" s="53">
        <v>0.59444444444444444</v>
      </c>
      <c r="Z88" s="54"/>
      <c r="AA88" s="54"/>
      <c r="AB88" s="928"/>
      <c r="AC88" s="928"/>
      <c r="AD88" s="756"/>
      <c r="AE88" s="756"/>
      <c r="AF88" s="48">
        <f>N88-K88</f>
        <v>-456.76119402985341</v>
      </c>
      <c r="AG88" s="747">
        <f>N88/K88</f>
        <v>0.83504471143739489</v>
      </c>
      <c r="AH88" s="943"/>
    </row>
    <row r="89" spans="1:34" ht="19.2" customHeight="1">
      <c r="A89" s="952"/>
      <c r="B89" s="110">
        <v>0</v>
      </c>
      <c r="C89" s="753"/>
      <c r="D89" s="42"/>
      <c r="E89" s="43"/>
      <c r="F89" s="280" t="s">
        <v>106</v>
      </c>
      <c r="G89" s="114"/>
      <c r="H89" s="84">
        <f t="shared" si="54"/>
        <v>0</v>
      </c>
      <c r="I89" s="743"/>
      <c r="J89" s="87"/>
      <c r="K89" s="57"/>
      <c r="L89" s="86"/>
      <c r="M89" s="746"/>
      <c r="N89" s="57"/>
      <c r="O89" s="183"/>
      <c r="P89" s="54"/>
      <c r="Q89" s="88"/>
      <c r="R89" s="185"/>
      <c r="S89" s="943"/>
      <c r="T89" s="50"/>
      <c r="U89" s="50"/>
      <c r="V89" s="743"/>
      <c r="W89" s="740">
        <f t="shared" si="60"/>
        <v>0</v>
      </c>
      <c r="X89" s="53"/>
      <c r="Y89" s="53"/>
      <c r="Z89" s="54"/>
      <c r="AA89" s="54"/>
      <c r="AB89" s="928"/>
      <c r="AC89" s="928"/>
      <c r="AD89" s="756"/>
      <c r="AE89" s="756"/>
      <c r="AF89" s="48">
        <f>N89-K89</f>
        <v>0</v>
      </c>
      <c r="AG89" s="747" t="e">
        <f>N89/K89</f>
        <v>#DIV/0!</v>
      </c>
      <c r="AH89" s="943"/>
    </row>
    <row r="90" spans="1:34" ht="19.2" customHeight="1">
      <c r="A90" s="952"/>
      <c r="B90" s="110">
        <v>0</v>
      </c>
      <c r="C90" s="75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46"/>
      <c r="N90" s="57"/>
      <c r="O90" s="183"/>
      <c r="P90" s="54"/>
      <c r="Q90" s="88"/>
      <c r="R90" s="185"/>
      <c r="S90" s="943"/>
      <c r="T90" s="50"/>
      <c r="U90" s="50"/>
      <c r="V90" s="743" t="s">
        <v>15</v>
      </c>
      <c r="W90" s="740">
        <f t="shared" si="60"/>
        <v>0</v>
      </c>
      <c r="X90" s="188"/>
      <c r="Y90" s="188"/>
      <c r="Z90" s="54"/>
      <c r="AA90" s="54"/>
      <c r="AB90" s="928"/>
      <c r="AC90" s="928"/>
      <c r="AD90" s="756"/>
      <c r="AE90" s="756"/>
      <c r="AF90" s="48">
        <f t="shared" si="61"/>
        <v>0</v>
      </c>
      <c r="AG90" s="747" t="e">
        <f t="shared" si="62"/>
        <v>#DIV/0!</v>
      </c>
      <c r="AH90" s="943"/>
    </row>
    <row r="91" spans="1:34" ht="19.2" customHeight="1">
      <c r="A91" s="952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944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928"/>
      <c r="AC91" s="928"/>
      <c r="AD91" s="756"/>
      <c r="AE91" s="756"/>
      <c r="AF91" s="48">
        <f t="shared" si="61"/>
        <v>0</v>
      </c>
      <c r="AG91" s="747" t="e">
        <f t="shared" si="62"/>
        <v>#DIV/0!</v>
      </c>
      <c r="AH91" s="944"/>
    </row>
    <row r="92" spans="1:34" ht="19.2" customHeight="1">
      <c r="A92" s="952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928"/>
      <c r="AC92" s="928"/>
      <c r="AD92" s="756"/>
      <c r="AE92" s="756"/>
      <c r="AF92" s="48">
        <f t="shared" si="61"/>
        <v>0</v>
      </c>
      <c r="AG92" s="747" t="e">
        <f t="shared" si="62"/>
        <v>#DIV/0!</v>
      </c>
      <c r="AH92" s="944"/>
    </row>
    <row r="93" spans="1:34" ht="19.2" customHeight="1">
      <c r="A93" s="952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953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928"/>
      <c r="AC93" s="928"/>
      <c r="AD93" s="756"/>
      <c r="AE93" s="756"/>
      <c r="AF93" s="48">
        <f t="shared" si="61"/>
        <v>0</v>
      </c>
      <c r="AG93" s="747" t="e">
        <f t="shared" si="62"/>
        <v>#DIV/0!</v>
      </c>
      <c r="AH93" s="944"/>
    </row>
    <row r="94" spans="1:34" ht="19.2" customHeight="1">
      <c r="A94" s="952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953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928"/>
      <c r="AC94" s="928"/>
      <c r="AD94" s="756"/>
      <c r="AE94" s="756"/>
      <c r="AF94" s="48">
        <f t="shared" si="61"/>
        <v>0</v>
      </c>
      <c r="AG94" s="747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1379</v>
      </c>
      <c r="D95" s="924" t="s">
        <v>1366</v>
      </c>
      <c r="E95" s="924"/>
      <c r="F95" s="274"/>
      <c r="G95" s="70"/>
      <c r="H95" s="198"/>
      <c r="I95" s="103"/>
      <c r="J95" s="199">
        <v>17</v>
      </c>
      <c r="K95" s="199">
        <v>1713.1666666666667</v>
      </c>
      <c r="L95" s="200">
        <v>100.14869281045752</v>
      </c>
      <c r="M95" s="199">
        <f t="shared" ref="M95:O95" si="66">AVERAGE(M83:M94)</f>
        <v>17</v>
      </c>
      <c r="N95" s="199">
        <f t="shared" si="66"/>
        <v>1490.1942274830199</v>
      </c>
      <c r="O95" s="200">
        <f t="shared" si="66"/>
        <v>87.015192001497283</v>
      </c>
      <c r="P95" s="201">
        <f>M95-J95</f>
        <v>0</v>
      </c>
      <c r="Q95" s="202">
        <f t="shared" ref="Q95:Q101" si="67">O95-L95</f>
        <v>-13.133500808960235</v>
      </c>
      <c r="R95" s="203">
        <f>O95/L95</f>
        <v>0.86885998768035011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0</v>
      </c>
      <c r="AE95" s="107">
        <f>SUM(AE83:AE94)</f>
        <v>0</v>
      </c>
      <c r="AF95" s="65">
        <f t="shared" si="61"/>
        <v>-222.97243918364688</v>
      </c>
      <c r="AG95" s="748">
        <f t="shared" si="62"/>
        <v>0.86984778333477175</v>
      </c>
      <c r="AH95" s="944"/>
    </row>
    <row r="96" spans="1:34" ht="19.2" customHeight="1">
      <c r="A96" s="954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1229.25</v>
      </c>
      <c r="H96" s="45">
        <f t="shared" ref="H96:H105" si="68">F96*G96</f>
        <v>69366.577499999999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1" si="69">G96/W96*60</f>
        <v>1271.6379310344819</v>
      </c>
      <c r="O96" s="47">
        <f t="shared" ref="O96:O101" si="70">N96/M96</f>
        <v>70.646551724137879</v>
      </c>
      <c r="P96" s="48">
        <f t="shared" ref="P96:P101" si="71">M96-J96</f>
        <v>0</v>
      </c>
      <c r="Q96" s="49">
        <f t="shared" si="67"/>
        <v>-12.68678160919545</v>
      </c>
      <c r="R96" s="747">
        <f t="shared" ref="R96:R101" si="72">O96/L96</f>
        <v>0.84775862068965457</v>
      </c>
      <c r="S96" s="943">
        <f>R108</f>
        <v>0.86251970770417474</v>
      </c>
      <c r="T96" s="89">
        <v>0.33333333333333331</v>
      </c>
      <c r="U96" s="89">
        <v>0.37361111111111112</v>
      </c>
      <c r="V96" s="756">
        <v>5</v>
      </c>
      <c r="W96" s="90">
        <f t="shared" ref="W96:W133" si="73">(U96-T96)*24*60</f>
        <v>58.000000000000036</v>
      </c>
      <c r="X96" s="96"/>
      <c r="Y96" s="96"/>
      <c r="Z96" s="54"/>
      <c r="AA96" s="54"/>
      <c r="AB96" s="928"/>
      <c r="AC96" s="928"/>
      <c r="AD96" s="756"/>
      <c r="AE96" s="756"/>
      <c r="AF96" s="54">
        <f t="shared" si="61"/>
        <v>-228.36206896551812</v>
      </c>
      <c r="AG96" s="750">
        <f t="shared" si="62"/>
        <v>0.84775862068965457</v>
      </c>
      <c r="AH96" s="927">
        <f>AG108</f>
        <v>0.86337891848431669</v>
      </c>
    </row>
    <row r="97" spans="1:34" s="212" customFormat="1" ht="19.2" customHeight="1">
      <c r="A97" s="954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2805</v>
      </c>
      <c r="H97" s="207">
        <f t="shared" si="68"/>
        <v>81662.385321100897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1265.4135338345866</v>
      </c>
      <c r="O97" s="47">
        <f t="shared" si="70"/>
        <v>63.270676691729328</v>
      </c>
      <c r="P97" s="48">
        <f t="shared" si="71"/>
        <v>0</v>
      </c>
      <c r="Q97" s="49">
        <f t="shared" si="67"/>
        <v>-5.979323308270672</v>
      </c>
      <c r="R97" s="747">
        <f t="shared" si="72"/>
        <v>0.91365598110800472</v>
      </c>
      <c r="S97" s="943"/>
      <c r="T97" s="208">
        <v>0.3888888888888889</v>
      </c>
      <c r="U97" s="208">
        <v>0.48125000000000001</v>
      </c>
      <c r="V97" s="209">
        <v>22</v>
      </c>
      <c r="W97" s="90">
        <f t="shared" si="73"/>
        <v>133</v>
      </c>
      <c r="X97" s="53">
        <v>0.37777777777777777</v>
      </c>
      <c r="Y97" s="53">
        <v>0.38750000000000001</v>
      </c>
      <c r="Z97" s="54"/>
      <c r="AA97" s="54"/>
      <c r="AB97" s="928"/>
      <c r="AC97" s="928"/>
      <c r="AD97" s="209"/>
      <c r="AE97" s="209"/>
      <c r="AF97" s="210">
        <f t="shared" si="61"/>
        <v>-119.58646616541341</v>
      </c>
      <c r="AG97" s="211">
        <f t="shared" si="62"/>
        <v>0.91365598110800472</v>
      </c>
      <c r="AH97" s="927"/>
    </row>
    <row r="98" spans="1:34" s="215" customFormat="1" ht="19.2" customHeight="1">
      <c r="A98" s="954"/>
      <c r="B98" s="743" t="s">
        <v>101</v>
      </c>
      <c r="C98" s="55"/>
      <c r="D98" s="42" t="s">
        <v>58</v>
      </c>
      <c r="E98" s="83"/>
      <c r="F98" s="284">
        <v>59.54</v>
      </c>
      <c r="G98" s="57">
        <v>1174</v>
      </c>
      <c r="H98" s="207">
        <f t="shared" si="68"/>
        <v>69899.959999999992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1235.7894736842115</v>
      </c>
      <c r="O98" s="47">
        <f t="shared" si="70"/>
        <v>68.654970760233979</v>
      </c>
      <c r="P98" s="48">
        <f t="shared" si="71"/>
        <v>0</v>
      </c>
      <c r="Q98" s="49">
        <f t="shared" si="67"/>
        <v>-8.2894736842104635</v>
      </c>
      <c r="R98" s="747">
        <f t="shared" si="72"/>
        <v>0.89226676800304094</v>
      </c>
      <c r="S98" s="943"/>
      <c r="T98" s="89">
        <v>0.5215277777777777</v>
      </c>
      <c r="U98" s="89">
        <v>0.56111111111111101</v>
      </c>
      <c r="V98" s="756">
        <v>5</v>
      </c>
      <c r="W98" s="90">
        <f t="shared" si="73"/>
        <v>56.999999999999957</v>
      </c>
      <c r="X98" s="213"/>
      <c r="Y98" s="213"/>
      <c r="Z98" s="214"/>
      <c r="AA98" s="214"/>
      <c r="AB98" s="928"/>
      <c r="AC98" s="928"/>
      <c r="AD98" s="756"/>
      <c r="AE98" s="756"/>
      <c r="AF98" s="54">
        <f t="shared" si="61"/>
        <v>-149.21052631578846</v>
      </c>
      <c r="AG98" s="750">
        <f t="shared" si="62"/>
        <v>0.89226676800304083</v>
      </c>
      <c r="AH98" s="927"/>
    </row>
    <row r="99" spans="1:34" ht="19.2" customHeight="1">
      <c r="A99" s="954"/>
      <c r="B99" s="743" t="s">
        <v>105</v>
      </c>
      <c r="C99" s="81"/>
      <c r="D99" s="82" t="s">
        <v>177</v>
      </c>
      <c r="E99" s="83"/>
      <c r="F99" s="284">
        <v>51.44</v>
      </c>
      <c r="G99" s="57">
        <v>1103</v>
      </c>
      <c r="H99" s="207">
        <f t="shared" si="68"/>
        <v>56738.32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9"/>
        <v>1272.6923076923085</v>
      </c>
      <c r="O99" s="47">
        <f t="shared" si="70"/>
        <v>63.634615384615429</v>
      </c>
      <c r="P99" s="48">
        <f t="shared" si="71"/>
        <v>0</v>
      </c>
      <c r="Q99" s="49">
        <f t="shared" si="67"/>
        <v>-8.3653846153845706</v>
      </c>
      <c r="R99" s="747">
        <f t="shared" si="72"/>
        <v>0.8838141025641032</v>
      </c>
      <c r="S99" s="943"/>
      <c r="T99" s="89">
        <v>0.5659722222222221</v>
      </c>
      <c r="U99" s="89">
        <v>0.60208333333333319</v>
      </c>
      <c r="V99" s="756">
        <v>7</v>
      </c>
      <c r="W99" s="90">
        <f t="shared" si="73"/>
        <v>51.999999999999972</v>
      </c>
      <c r="X99" s="180"/>
      <c r="Y99" s="180"/>
      <c r="Z99" s="124"/>
      <c r="AA99" s="124"/>
      <c r="AB99" s="928"/>
      <c r="AC99" s="928"/>
      <c r="AD99" s="756"/>
      <c r="AE99" s="756"/>
      <c r="AF99" s="210">
        <f t="shared" si="61"/>
        <v>-167.30769230769147</v>
      </c>
      <c r="AG99" s="211">
        <f t="shared" si="62"/>
        <v>0.8838141025641032</v>
      </c>
      <c r="AH99" s="927"/>
    </row>
    <row r="100" spans="1:34" s="215" customFormat="1" ht="19.2" customHeight="1">
      <c r="A100" s="954"/>
      <c r="B100" s="743" t="s">
        <v>105</v>
      </c>
      <c r="C100" s="55"/>
      <c r="D100" s="42" t="s">
        <v>75</v>
      </c>
      <c r="E100" s="83"/>
      <c r="F100" s="284">
        <v>56.43</v>
      </c>
      <c r="G100" s="57">
        <v>409.75</v>
      </c>
      <c r="H100" s="207">
        <f t="shared" si="68"/>
        <v>23122.192500000001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1229.2500000000043</v>
      </c>
      <c r="O100" s="47">
        <f t="shared" si="70"/>
        <v>68.291666666666913</v>
      </c>
      <c r="P100" s="48">
        <f t="shared" si="71"/>
        <v>0</v>
      </c>
      <c r="Q100" s="49">
        <f t="shared" si="67"/>
        <v>-15.041666666666416</v>
      </c>
      <c r="R100" s="747">
        <f t="shared" si="72"/>
        <v>0.819500000000003</v>
      </c>
      <c r="S100" s="943"/>
      <c r="T100" s="208">
        <v>0.61736111111111092</v>
      </c>
      <c r="U100" s="208">
        <v>0.63124999999999976</v>
      </c>
      <c r="V100" s="209">
        <v>22</v>
      </c>
      <c r="W100" s="90">
        <f t="shared" si="73"/>
        <v>19.999999999999929</v>
      </c>
      <c r="X100" s="216">
        <v>0.6069444444444444</v>
      </c>
      <c r="Y100" s="216">
        <v>0.6166666666666667</v>
      </c>
      <c r="Z100" s="214"/>
      <c r="AA100" s="214"/>
      <c r="AB100" s="928"/>
      <c r="AC100" s="928"/>
      <c r="AD100" s="756"/>
      <c r="AE100" s="756"/>
      <c r="AF100" s="54">
        <f t="shared" si="61"/>
        <v>-270.74999999999568</v>
      </c>
      <c r="AG100" s="750">
        <f t="shared" si="62"/>
        <v>0.81950000000000289</v>
      </c>
      <c r="AH100" s="927"/>
    </row>
    <row r="101" spans="1:34" s="215" customFormat="1" ht="19.2" customHeight="1">
      <c r="A101" s="954"/>
      <c r="B101" s="743" t="s">
        <v>101</v>
      </c>
      <c r="C101" s="55"/>
      <c r="D101" s="82" t="s">
        <v>69</v>
      </c>
      <c r="E101" s="83"/>
      <c r="F101" s="284">
        <v>53.36</v>
      </c>
      <c r="G101" s="57">
        <v>408.8</v>
      </c>
      <c r="H101" s="207">
        <f t="shared" si="68"/>
        <v>21813.567999999999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1362.6666666666715</v>
      </c>
      <c r="O101" s="47">
        <f t="shared" si="70"/>
        <v>71.719298245614297</v>
      </c>
      <c r="P101" s="48">
        <f t="shared" si="71"/>
        <v>0</v>
      </c>
      <c r="Q101" s="49">
        <f t="shared" si="67"/>
        <v>-14.385964912280443</v>
      </c>
      <c r="R101" s="747">
        <f t="shared" si="72"/>
        <v>0.83292583537082621</v>
      </c>
      <c r="S101" s="943"/>
      <c r="T101" s="208">
        <v>0.63541666666666641</v>
      </c>
      <c r="U101" s="89">
        <v>0.64791666666666636</v>
      </c>
      <c r="V101" s="209">
        <v>6</v>
      </c>
      <c r="W101" s="90">
        <f t="shared" si="73"/>
        <v>17.999999999999936</v>
      </c>
      <c r="X101" s="217"/>
      <c r="Y101" s="217"/>
      <c r="Z101" s="214"/>
      <c r="AA101" s="214"/>
      <c r="AB101" s="928"/>
      <c r="AC101" s="928"/>
      <c r="AD101" s="756"/>
      <c r="AE101" s="756"/>
      <c r="AF101" s="210">
        <f t="shared" si="61"/>
        <v>-273.33333333332848</v>
      </c>
      <c r="AG101" s="211">
        <f t="shared" si="62"/>
        <v>0.8329258353708261</v>
      </c>
      <c r="AH101" s="927"/>
    </row>
    <row r="102" spans="1:34" s="215" customFormat="1" ht="19.2" customHeight="1">
      <c r="A102" s="954"/>
      <c r="B102" s="74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43"/>
      <c r="J102" s="46"/>
      <c r="K102" s="44"/>
      <c r="L102" s="47"/>
      <c r="M102" s="87"/>
      <c r="N102" s="44"/>
      <c r="O102" s="47"/>
      <c r="P102" s="48"/>
      <c r="Q102" s="49"/>
      <c r="R102" s="747"/>
      <c r="S102" s="94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928"/>
      <c r="AC102" s="928"/>
      <c r="AD102" s="756"/>
      <c r="AE102" s="756"/>
      <c r="AF102" s="54">
        <f t="shared" si="61"/>
        <v>0</v>
      </c>
      <c r="AG102" s="750" t="e">
        <f t="shared" si="62"/>
        <v>#DIV/0!</v>
      </c>
      <c r="AH102" s="927"/>
    </row>
    <row r="103" spans="1:34" s="215" customFormat="1" ht="19.2" customHeight="1">
      <c r="A103" s="954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756"/>
      <c r="AE103" s="756"/>
      <c r="AF103" s="54">
        <f t="shared" si="61"/>
        <v>0</v>
      </c>
      <c r="AG103" s="750" t="e">
        <f t="shared" si="62"/>
        <v>#DIV/0!</v>
      </c>
      <c r="AH103" s="927"/>
    </row>
    <row r="104" spans="1:34" s="215" customFormat="1" ht="19.2" customHeight="1">
      <c r="A104" s="954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756"/>
      <c r="AE104" s="756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756"/>
      <c r="AE105" s="756"/>
      <c r="AF105" s="54">
        <f t="shared" si="61"/>
        <v>0</v>
      </c>
      <c r="AG105" s="75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756"/>
      <c r="AE106" s="756"/>
      <c r="AF106" s="54">
        <f t="shared" si="61"/>
        <v>0</v>
      </c>
      <c r="AG106" s="75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756"/>
      <c r="AE107" s="756"/>
      <c r="AF107" s="214"/>
      <c r="AG107" s="750"/>
      <c r="AH107" s="927"/>
    </row>
    <row r="108" spans="1:34" ht="19.2" customHeight="1">
      <c r="A108" s="954"/>
      <c r="B108" s="110">
        <v>0</v>
      </c>
      <c r="C108" s="100" t="s">
        <v>1381</v>
      </c>
      <c r="D108" s="924" t="s">
        <v>1366</v>
      </c>
      <c r="E108" s="924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1272.9083188187108</v>
      </c>
      <c r="O108" s="104">
        <f t="shared" si="74"/>
        <v>67.702963245499646</v>
      </c>
      <c r="P108" s="54">
        <f t="shared" ref="P108:P114" si="75">M108-J108</f>
        <v>0</v>
      </c>
      <c r="Q108" s="88">
        <f t="shared" ref="Q108:Q114" si="76">O108-L108</f>
        <v>-10.791432466001325</v>
      </c>
      <c r="R108" s="105">
        <f t="shared" ref="R108:R114" si="77">O108/L108</f>
        <v>0.86251970770417474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0</v>
      </c>
      <c r="AE108" s="107">
        <f>SUM(AE96:AE107)</f>
        <v>0</v>
      </c>
      <c r="AF108" s="54">
        <f t="shared" si="61"/>
        <v>-201.42501451462249</v>
      </c>
      <c r="AG108" s="750">
        <f t="shared" si="62"/>
        <v>0.86337891848431669</v>
      </c>
      <c r="AH108" s="927"/>
    </row>
    <row r="109" spans="1:34" ht="19.2" customHeight="1">
      <c r="A109" s="945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1402</v>
      </c>
      <c r="H109" s="45">
        <f t="shared" ref="H109:H119" si="78">F109*G109</f>
        <v>42011.621808143544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4" si="79">G109/W109*60</f>
        <v>1121.5999999999992</v>
      </c>
      <c r="O109" s="47">
        <f t="shared" ref="O109:O114" si="80">N109/M109</f>
        <v>62.311111111111067</v>
      </c>
      <c r="P109" s="48">
        <f t="shared" si="75"/>
        <v>0</v>
      </c>
      <c r="Q109" s="49">
        <f t="shared" si="76"/>
        <v>-4.355555555555604</v>
      </c>
      <c r="R109" s="747">
        <f t="shared" si="77"/>
        <v>0.93466666666666598</v>
      </c>
      <c r="S109" s="948">
        <f>R121</f>
        <v>0.92270588723963154</v>
      </c>
      <c r="T109" s="223">
        <v>0.5</v>
      </c>
      <c r="U109" s="223">
        <v>0.55208333333333337</v>
      </c>
      <c r="V109" s="224">
        <v>5</v>
      </c>
      <c r="W109" s="740">
        <f t="shared" si="73"/>
        <v>75.000000000000057</v>
      </c>
      <c r="X109" s="53"/>
      <c r="Y109" s="53"/>
      <c r="Z109" s="54"/>
      <c r="AA109" s="54"/>
      <c r="AB109" s="928"/>
      <c r="AC109" s="928"/>
      <c r="AD109" s="756"/>
      <c r="AE109" s="756"/>
      <c r="AF109" s="48">
        <f t="shared" si="61"/>
        <v>-78.400000000000773</v>
      </c>
      <c r="AG109" s="125">
        <f t="shared" si="62"/>
        <v>0.93466666666666598</v>
      </c>
      <c r="AH109" s="927">
        <f>AG121</f>
        <v>0.90113408780353244</v>
      </c>
    </row>
    <row r="110" spans="1:34" ht="19.2" customHeight="1">
      <c r="A110" s="946"/>
      <c r="B110" s="743" t="s">
        <v>105</v>
      </c>
      <c r="C110" s="175"/>
      <c r="D110" s="42" t="s">
        <v>160</v>
      </c>
      <c r="E110" s="177"/>
      <c r="F110" s="273">
        <v>53.27</v>
      </c>
      <c r="G110" s="174">
        <v>1155</v>
      </c>
      <c r="H110" s="45">
        <f t="shared" si="78"/>
        <v>61526.850000000006</v>
      </c>
      <c r="I110" s="743">
        <v>1</v>
      </c>
      <c r="J110" s="46">
        <v>16</v>
      </c>
      <c r="K110" s="44">
        <v>1500</v>
      </c>
      <c r="L110" s="47">
        <v>93.75</v>
      </c>
      <c r="M110" s="741">
        <v>16</v>
      </c>
      <c r="N110" s="44">
        <f t="shared" si="79"/>
        <v>1358.8235294117653</v>
      </c>
      <c r="O110" s="47">
        <f t="shared" si="80"/>
        <v>84.926470588235333</v>
      </c>
      <c r="P110" s="48">
        <f t="shared" si="75"/>
        <v>0</v>
      </c>
      <c r="Q110" s="49">
        <f t="shared" si="76"/>
        <v>-8.8235294117646674</v>
      </c>
      <c r="R110" s="747">
        <f t="shared" si="77"/>
        <v>0.90588235294117692</v>
      </c>
      <c r="S110" s="934"/>
      <c r="T110" s="223">
        <v>0.55694444444444446</v>
      </c>
      <c r="U110" s="223">
        <v>0.59236111111111112</v>
      </c>
      <c r="V110" s="224">
        <v>7</v>
      </c>
      <c r="W110" s="740">
        <f t="shared" si="73"/>
        <v>50.999999999999979</v>
      </c>
      <c r="X110" s="188"/>
      <c r="Y110" s="188"/>
      <c r="Z110" s="54"/>
      <c r="AA110" s="54"/>
      <c r="AB110" s="928"/>
      <c r="AC110" s="928"/>
      <c r="AD110" s="756"/>
      <c r="AE110" s="756"/>
      <c r="AF110" s="48">
        <f t="shared" si="61"/>
        <v>-141.17647058823468</v>
      </c>
      <c r="AG110" s="125">
        <f t="shared" si="62"/>
        <v>0.90588235294117692</v>
      </c>
      <c r="AH110" s="927"/>
    </row>
    <row r="111" spans="1:34" ht="19.2" customHeight="1">
      <c r="A111" s="946"/>
      <c r="B111" s="743" t="s">
        <v>105</v>
      </c>
      <c r="C111" s="175"/>
      <c r="D111" s="176" t="s">
        <v>76</v>
      </c>
      <c r="E111" s="177"/>
      <c r="F111" s="273">
        <v>55.56</v>
      </c>
      <c r="G111" s="57">
        <v>1192</v>
      </c>
      <c r="H111" s="45">
        <f t="shared" si="78"/>
        <v>66227.520000000004</v>
      </c>
      <c r="I111" s="756"/>
      <c r="J111" s="46">
        <v>16</v>
      </c>
      <c r="K111" s="44">
        <v>1440</v>
      </c>
      <c r="L111" s="47">
        <v>90</v>
      </c>
      <c r="M111" s="225">
        <v>16</v>
      </c>
      <c r="N111" s="44">
        <f t="shared" si="79"/>
        <v>1277.1428571428582</v>
      </c>
      <c r="O111" s="47">
        <f t="shared" si="80"/>
        <v>79.82142857142864</v>
      </c>
      <c r="P111" s="48">
        <f t="shared" si="75"/>
        <v>0</v>
      </c>
      <c r="Q111" s="49">
        <f t="shared" si="76"/>
        <v>-10.17857142857136</v>
      </c>
      <c r="R111" s="747">
        <f t="shared" si="77"/>
        <v>0.88690476190476264</v>
      </c>
      <c r="S111" s="934"/>
      <c r="T111" s="223">
        <v>0.70833333333333337</v>
      </c>
      <c r="U111" s="223">
        <v>0.74722222222222223</v>
      </c>
      <c r="V111" s="224">
        <v>5</v>
      </c>
      <c r="W111" s="740">
        <f t="shared" si="73"/>
        <v>55.999999999999957</v>
      </c>
      <c r="X111" s="53"/>
      <c r="Y111" s="53"/>
      <c r="Z111" s="54"/>
      <c r="AA111" s="54"/>
      <c r="AB111" s="928"/>
      <c r="AC111" s="928"/>
      <c r="AD111" s="756"/>
      <c r="AE111" s="756"/>
      <c r="AF111" s="48">
        <f t="shared" si="61"/>
        <v>-162.85714285714175</v>
      </c>
      <c r="AG111" s="125">
        <f t="shared" si="62"/>
        <v>0.88690476190476264</v>
      </c>
      <c r="AH111" s="927"/>
    </row>
    <row r="112" spans="1:34" ht="19.2" customHeight="1">
      <c r="A112" s="946"/>
      <c r="B112" s="743" t="s">
        <v>105</v>
      </c>
      <c r="C112" s="175"/>
      <c r="D112" s="176" t="s">
        <v>474</v>
      </c>
      <c r="E112" s="83"/>
      <c r="F112" s="273">
        <v>58.17</v>
      </c>
      <c r="G112" s="57">
        <v>1853</v>
      </c>
      <c r="H112" s="45">
        <f t="shared" si="78"/>
        <v>107789.01000000001</v>
      </c>
      <c r="I112" s="756"/>
      <c r="J112" s="46">
        <v>15</v>
      </c>
      <c r="K112" s="44">
        <v>1440</v>
      </c>
      <c r="L112" s="47">
        <v>96</v>
      </c>
      <c r="M112" s="741">
        <v>15</v>
      </c>
      <c r="N112" s="44">
        <f t="shared" si="79"/>
        <v>1307.9999999999998</v>
      </c>
      <c r="O112" s="47">
        <f t="shared" si="80"/>
        <v>87.199999999999989</v>
      </c>
      <c r="P112" s="48">
        <f t="shared" si="75"/>
        <v>0</v>
      </c>
      <c r="Q112" s="49">
        <f t="shared" si="76"/>
        <v>-8.8000000000000114</v>
      </c>
      <c r="R112" s="747">
        <f t="shared" si="77"/>
        <v>0.90833333333333321</v>
      </c>
      <c r="S112" s="934"/>
      <c r="T112" s="223">
        <v>0.75208333333333333</v>
      </c>
      <c r="U112" s="223">
        <v>0.81111111111111112</v>
      </c>
      <c r="V112" s="224">
        <v>7</v>
      </c>
      <c r="W112" s="740">
        <f t="shared" si="73"/>
        <v>85.000000000000014</v>
      </c>
      <c r="X112" s="213"/>
      <c r="Y112" s="213"/>
      <c r="Z112" s="54"/>
      <c r="AA112" s="54"/>
      <c r="AB112" s="928"/>
      <c r="AC112" s="928"/>
      <c r="AD112" s="756"/>
      <c r="AE112" s="756"/>
      <c r="AF112" s="48">
        <f t="shared" si="61"/>
        <v>-132.00000000000023</v>
      </c>
      <c r="AG112" s="125">
        <f t="shared" si="62"/>
        <v>0.90833333333333321</v>
      </c>
      <c r="AH112" s="927"/>
    </row>
    <row r="113" spans="1:34" s="215" customFormat="1" ht="19.2" customHeight="1">
      <c r="A113" s="946"/>
      <c r="B113" s="743" t="s">
        <v>105</v>
      </c>
      <c r="C113" s="175"/>
      <c r="D113" s="176" t="s">
        <v>162</v>
      </c>
      <c r="E113" s="83"/>
      <c r="F113" s="273">
        <v>51.06</v>
      </c>
      <c r="G113" s="57">
        <v>1489</v>
      </c>
      <c r="H113" s="45">
        <f t="shared" si="78"/>
        <v>76028.34</v>
      </c>
      <c r="I113" s="756"/>
      <c r="J113" s="46">
        <v>16</v>
      </c>
      <c r="K113" s="44">
        <v>1500</v>
      </c>
      <c r="L113" s="47">
        <v>93.75</v>
      </c>
      <c r="M113" s="746">
        <v>14</v>
      </c>
      <c r="N113" s="44">
        <f t="shared" si="79"/>
        <v>1294.7826086956509</v>
      </c>
      <c r="O113" s="47">
        <f t="shared" si="80"/>
        <v>92.484472049689344</v>
      </c>
      <c r="P113" s="48">
        <f t="shared" si="75"/>
        <v>-2</v>
      </c>
      <c r="Q113" s="49">
        <f t="shared" si="76"/>
        <v>-1.2655279503106556</v>
      </c>
      <c r="R113" s="747">
        <f t="shared" si="77"/>
        <v>0.9865010351966863</v>
      </c>
      <c r="S113" s="934"/>
      <c r="T113" s="223">
        <v>0.82638888888888884</v>
      </c>
      <c r="U113" s="223">
        <v>0.87430555555555556</v>
      </c>
      <c r="V113" s="224">
        <v>22</v>
      </c>
      <c r="W113" s="740">
        <f t="shared" si="73"/>
        <v>69.000000000000071</v>
      </c>
      <c r="X113" s="213">
        <v>0.81527777777777777</v>
      </c>
      <c r="Y113" s="213">
        <v>0.82500000000000007</v>
      </c>
      <c r="Z113" s="214"/>
      <c r="AA113" s="214"/>
      <c r="AB113" s="928"/>
      <c r="AC113" s="928"/>
      <c r="AD113" s="218"/>
      <c r="AE113" s="218"/>
      <c r="AF113" s="48">
        <f t="shared" si="61"/>
        <v>-205.21739130434912</v>
      </c>
      <c r="AG113" s="125">
        <f t="shared" si="62"/>
        <v>0.86318840579710054</v>
      </c>
      <c r="AH113" s="927"/>
    </row>
    <row r="114" spans="1:34" s="215" customFormat="1" ht="19.2" customHeight="1">
      <c r="A114" s="946"/>
      <c r="B114" s="743" t="s">
        <v>105</v>
      </c>
      <c r="C114" s="175"/>
      <c r="D114" s="82" t="s">
        <v>184</v>
      </c>
      <c r="E114" s="43"/>
      <c r="F114" s="273">
        <v>54.09</v>
      </c>
      <c r="G114" s="44">
        <v>1471</v>
      </c>
      <c r="H114" s="45">
        <f t="shared" si="78"/>
        <v>79566.39</v>
      </c>
      <c r="I114" s="756"/>
      <c r="J114" s="46">
        <v>19</v>
      </c>
      <c r="K114" s="44">
        <v>1440</v>
      </c>
      <c r="L114" s="47">
        <v>75.78947368421052</v>
      </c>
      <c r="M114" s="746">
        <v>19</v>
      </c>
      <c r="N114" s="44">
        <f t="shared" si="79"/>
        <v>1317.3134328358226</v>
      </c>
      <c r="O114" s="47">
        <f t="shared" si="80"/>
        <v>69.332285938727509</v>
      </c>
      <c r="P114" s="48">
        <f t="shared" si="75"/>
        <v>0</v>
      </c>
      <c r="Q114" s="49">
        <f t="shared" si="76"/>
        <v>-6.4571877454830116</v>
      </c>
      <c r="R114" s="747">
        <f t="shared" si="77"/>
        <v>0.91480099502487688</v>
      </c>
      <c r="S114" s="934"/>
      <c r="T114" s="223">
        <v>0.87916666666666665</v>
      </c>
      <c r="U114" s="223">
        <v>0.92569444444444438</v>
      </c>
      <c r="V114" s="224">
        <v>7</v>
      </c>
      <c r="W114" s="740">
        <f t="shared" si="73"/>
        <v>66.999999999999915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-122.6865671641774</v>
      </c>
      <c r="AG114" s="125">
        <f t="shared" si="62"/>
        <v>0.91480099502487677</v>
      </c>
      <c r="AH114" s="927"/>
    </row>
    <row r="115" spans="1:34" s="215" customFormat="1" ht="19.2" customHeight="1">
      <c r="A115" s="946"/>
      <c r="B115" s="743">
        <v>0</v>
      </c>
      <c r="C115" s="175"/>
      <c r="D115" s="82"/>
      <c r="E115" s="83"/>
      <c r="F115" s="273" t="s">
        <v>106</v>
      </c>
      <c r="G115" s="226"/>
      <c r="H115" s="45">
        <f t="shared" si="78"/>
        <v>0</v>
      </c>
      <c r="I115" s="756"/>
      <c r="J115" s="46"/>
      <c r="K115" s="44"/>
      <c r="L115" s="47"/>
      <c r="M115" s="746"/>
      <c r="N115" s="44"/>
      <c r="O115" s="47"/>
      <c r="P115" s="48"/>
      <c r="Q115" s="49"/>
      <c r="R115" s="747"/>
      <c r="S115" s="934"/>
      <c r="T115" s="223"/>
      <c r="U115" s="223"/>
      <c r="V115" s="224"/>
      <c r="W115" s="740">
        <f t="shared" si="73"/>
        <v>0</v>
      </c>
      <c r="X115" s="213"/>
      <c r="Y115" s="213"/>
      <c r="Z115" s="214"/>
      <c r="AA115" s="214"/>
      <c r="AB115" s="928"/>
      <c r="AC115" s="928"/>
      <c r="AD115" s="218"/>
      <c r="AE115" s="218"/>
      <c r="AF115" s="48">
        <f t="shared" si="61"/>
        <v>0</v>
      </c>
      <c r="AG115" s="125" t="e">
        <f t="shared" si="62"/>
        <v>#DIV/0!</v>
      </c>
      <c r="AH115" s="927"/>
    </row>
    <row r="116" spans="1:34" s="215" customFormat="1" ht="19.2" customHeight="1">
      <c r="A116" s="946"/>
      <c r="B116" s="743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756"/>
      <c r="J116" s="46"/>
      <c r="K116" s="44"/>
      <c r="L116" s="47"/>
      <c r="M116" s="746"/>
      <c r="N116" s="44"/>
      <c r="O116" s="47"/>
      <c r="P116" s="48"/>
      <c r="Q116" s="49"/>
      <c r="R116" s="747"/>
      <c r="S116" s="934"/>
      <c r="T116" s="223"/>
      <c r="U116" s="223"/>
      <c r="V116" s="224"/>
      <c r="W116" s="740">
        <f t="shared" si="73"/>
        <v>0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0</v>
      </c>
      <c r="AG116" s="125" t="e">
        <f t="shared" si="62"/>
        <v>#DIV/0!</v>
      </c>
      <c r="AH116" s="927"/>
    </row>
    <row r="117" spans="1:34" s="215" customFormat="1" ht="19.2" customHeight="1">
      <c r="A117" s="946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934"/>
      <c r="T117" s="223"/>
      <c r="U117" s="223"/>
      <c r="V117" s="224"/>
      <c r="W117" s="740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934"/>
      <c r="T118" s="223"/>
      <c r="U118" s="223"/>
      <c r="V118" s="224"/>
      <c r="W118" s="740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934"/>
      <c r="T119" s="223"/>
      <c r="U119" s="223"/>
      <c r="V119" s="224"/>
      <c r="W119" s="740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934"/>
      <c r="T120" s="223"/>
      <c r="U120" s="223"/>
      <c r="V120" s="224"/>
      <c r="W120" s="740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16.666666666666668</v>
      </c>
      <c r="K121" s="199">
        <v>1420</v>
      </c>
      <c r="L121" s="200">
        <v>85.992690058479525</v>
      </c>
      <c r="M121" s="199">
        <f t="shared" ref="M121:O121" si="81">AVERAGE(M109:M120)</f>
        <v>16.333333333333332</v>
      </c>
      <c r="N121" s="199">
        <f t="shared" si="81"/>
        <v>1279.610404681016</v>
      </c>
      <c r="O121" s="200">
        <f t="shared" si="81"/>
        <v>79.345961376531989</v>
      </c>
      <c r="P121" s="48">
        <f t="shared" ref="P121:P130" si="82">M121-J121</f>
        <v>-0.3333333333333357</v>
      </c>
      <c r="Q121" s="49">
        <f t="shared" ref="Q121:Q130" si="83">O121-L121</f>
        <v>-6.6467286819475362</v>
      </c>
      <c r="R121" s="172">
        <f t="shared" ref="R121:R130" si="84">O121/L121</f>
        <v>0.92270588723963154</v>
      </c>
      <c r="S121" s="942"/>
      <c r="T121" s="50"/>
      <c r="U121" s="50"/>
      <c r="V121" s="44"/>
      <c r="W121" s="74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0</v>
      </c>
      <c r="AE121" s="107">
        <f>SUM(AE109:AE120)</f>
        <v>0</v>
      </c>
      <c r="AF121" s="48">
        <f>N121-K121</f>
        <v>-140.38959531898399</v>
      </c>
      <c r="AG121" s="125">
        <f>N121/K121</f>
        <v>0.90113408780353244</v>
      </c>
      <c r="AH121" s="927"/>
    </row>
    <row r="122" spans="1:34" ht="19.2" customHeight="1">
      <c r="A122" s="949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1342</v>
      </c>
      <c r="H122" s="45">
        <f t="shared" ref="H122:H132" si="85">F122*G122</f>
        <v>78735.14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30" si="86">G122/W122*60</f>
        <v>1342.0000000000014</v>
      </c>
      <c r="O122" s="234">
        <f t="shared" ref="O122:O130" si="87">N122/M122</f>
        <v>70.631578947368496</v>
      </c>
      <c r="P122" s="108">
        <f t="shared" si="82"/>
        <v>0</v>
      </c>
      <c r="Q122" s="182">
        <f t="shared" si="83"/>
        <v>-5.1578947368420245</v>
      </c>
      <c r="R122" s="109">
        <f t="shared" si="84"/>
        <v>0.93194444444444546</v>
      </c>
      <c r="S122" s="943">
        <f>R134</f>
        <v>0.88873280267855803</v>
      </c>
      <c r="T122" s="50">
        <v>0.5</v>
      </c>
      <c r="U122" s="50">
        <v>0.54166666666666663</v>
      </c>
      <c r="V122" s="224">
        <v>5</v>
      </c>
      <c r="W122" s="740">
        <f t="shared" si="73"/>
        <v>59.999999999999943</v>
      </c>
      <c r="X122" s="53"/>
      <c r="Y122" s="53"/>
      <c r="Z122" s="54"/>
      <c r="AA122" s="54"/>
      <c r="AB122" s="928"/>
      <c r="AC122" s="928"/>
      <c r="AD122" s="756"/>
      <c r="AE122" s="756"/>
      <c r="AF122" s="48">
        <f t="shared" si="61"/>
        <v>-97.999999999998636</v>
      </c>
      <c r="AG122" s="747">
        <f t="shared" si="62"/>
        <v>0.93194444444444535</v>
      </c>
      <c r="AH122" s="942">
        <f>AG134</f>
        <v>0.88995239971968443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1507</v>
      </c>
      <c r="H123" s="45">
        <f t="shared" si="85"/>
        <v>89696.639999999999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6"/>
        <v>1255.8333333333323</v>
      </c>
      <c r="O123" s="86">
        <f t="shared" si="87"/>
        <v>59.801587301587254</v>
      </c>
      <c r="P123" s="54">
        <f t="shared" si="82"/>
        <v>0</v>
      </c>
      <c r="Q123" s="88">
        <f t="shared" si="83"/>
        <v>-6.1507936507936947</v>
      </c>
      <c r="R123" s="750">
        <f t="shared" si="84"/>
        <v>0.90673886883273103</v>
      </c>
      <c r="S123" s="943"/>
      <c r="T123" s="50">
        <v>0.5576388888888888</v>
      </c>
      <c r="U123" s="50">
        <v>0.60763888888888884</v>
      </c>
      <c r="V123" s="224">
        <v>23</v>
      </c>
      <c r="W123" s="740">
        <f t="shared" si="73"/>
        <v>72.000000000000057</v>
      </c>
      <c r="X123" s="53">
        <v>0.54583333333333328</v>
      </c>
      <c r="Y123" s="53">
        <v>0.55694444444444446</v>
      </c>
      <c r="Z123" s="54"/>
      <c r="AA123" s="54"/>
      <c r="AB123" s="928"/>
      <c r="AC123" s="928"/>
      <c r="AD123" s="756"/>
      <c r="AE123" s="756"/>
      <c r="AF123" s="48">
        <f t="shared" si="61"/>
        <v>-129.16666666666765</v>
      </c>
      <c r="AG123" s="747">
        <f t="shared" si="62"/>
        <v>0.90673886883273092</v>
      </c>
      <c r="AH123" s="943"/>
    </row>
    <row r="124" spans="1:34" ht="19.2" customHeight="1">
      <c r="A124" s="94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202.67999999999998</v>
      </c>
      <c r="H124" s="45">
        <f t="shared" si="85"/>
        <v>15675.271199999999</v>
      </c>
      <c r="I124" s="235">
        <v>1</v>
      </c>
      <c r="J124" s="46">
        <v>18</v>
      </c>
      <c r="K124" s="44">
        <v>1440</v>
      </c>
      <c r="L124" s="47">
        <v>80</v>
      </c>
      <c r="M124" s="741">
        <v>18</v>
      </c>
      <c r="N124" s="174">
        <f t="shared" si="86"/>
        <v>1216.080000000004</v>
      </c>
      <c r="O124" s="234">
        <f t="shared" si="87"/>
        <v>67.56000000000023</v>
      </c>
      <c r="P124" s="108">
        <f t="shared" si="82"/>
        <v>0</v>
      </c>
      <c r="Q124" s="182">
        <f t="shared" si="83"/>
        <v>-12.43999999999977</v>
      </c>
      <c r="R124" s="109">
        <f t="shared" si="84"/>
        <v>0.84450000000000292</v>
      </c>
      <c r="S124" s="950"/>
      <c r="T124" s="50">
        <v>0.61249999999999993</v>
      </c>
      <c r="U124" s="50">
        <v>0.61944444444444435</v>
      </c>
      <c r="V124" s="224">
        <v>7</v>
      </c>
      <c r="W124" s="740">
        <f t="shared" si="73"/>
        <v>9.9999999999999645</v>
      </c>
      <c r="X124" s="188"/>
      <c r="Y124" s="188"/>
      <c r="Z124" s="54"/>
      <c r="AA124" s="54"/>
      <c r="AB124" s="928"/>
      <c r="AC124" s="928"/>
      <c r="AD124" s="756"/>
      <c r="AE124" s="756"/>
      <c r="AF124" s="108">
        <f t="shared" si="61"/>
        <v>-223.91999999999598</v>
      </c>
      <c r="AG124" s="109">
        <f t="shared" si="62"/>
        <v>0.8445000000000028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1373</v>
      </c>
      <c r="H125" s="45">
        <f t="shared" si="85"/>
        <v>77972.67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6"/>
        <v>1445.2631578947378</v>
      </c>
      <c r="O125" s="234">
        <f t="shared" si="87"/>
        <v>80.292397660818764</v>
      </c>
      <c r="P125" s="108">
        <f t="shared" si="82"/>
        <v>0</v>
      </c>
      <c r="Q125" s="182">
        <f t="shared" si="83"/>
        <v>-10.596491228070121</v>
      </c>
      <c r="R125" s="109">
        <f t="shared" si="84"/>
        <v>0.88341268819971752</v>
      </c>
      <c r="S125" s="950"/>
      <c r="T125" s="50">
        <v>0.70833333333333337</v>
      </c>
      <c r="U125" s="50">
        <v>0.74791666666666667</v>
      </c>
      <c r="V125" s="224">
        <v>5</v>
      </c>
      <c r="W125" s="740">
        <f t="shared" si="73"/>
        <v>56.999999999999957</v>
      </c>
      <c r="X125" s="64"/>
      <c r="Y125" s="64"/>
      <c r="Z125" s="54"/>
      <c r="AA125" s="54"/>
      <c r="AB125" s="928"/>
      <c r="AC125" s="928"/>
      <c r="AD125" s="756"/>
      <c r="AE125" s="756"/>
      <c r="AF125" s="48">
        <f t="shared" si="61"/>
        <v>-190.73684210526221</v>
      </c>
      <c r="AG125" s="747">
        <f t="shared" si="62"/>
        <v>0.88341268819971752</v>
      </c>
      <c r="AH125" s="944"/>
    </row>
    <row r="126" spans="1:34" ht="19.2" customHeight="1">
      <c r="A126" s="949"/>
      <c r="B126" s="130" t="s">
        <v>105</v>
      </c>
      <c r="C126" s="756"/>
      <c r="D126" s="321" t="s">
        <v>80</v>
      </c>
      <c r="E126" s="177"/>
      <c r="F126" s="273">
        <v>56.87</v>
      </c>
      <c r="G126" s="57">
        <v>1112</v>
      </c>
      <c r="H126" s="45">
        <f t="shared" si="85"/>
        <v>63239.439999999995</v>
      </c>
      <c r="I126" s="756"/>
      <c r="J126" s="46">
        <v>18</v>
      </c>
      <c r="K126" s="44">
        <v>1636</v>
      </c>
      <c r="L126" s="47">
        <v>90.888888888888886</v>
      </c>
      <c r="M126" s="746">
        <v>18</v>
      </c>
      <c r="N126" s="57">
        <f t="shared" si="86"/>
        <v>1419.5744680851067</v>
      </c>
      <c r="O126" s="86">
        <f t="shared" si="87"/>
        <v>78.865248226950371</v>
      </c>
      <c r="P126" s="54">
        <f t="shared" si="82"/>
        <v>0</v>
      </c>
      <c r="Q126" s="88">
        <f t="shared" si="83"/>
        <v>-12.023640661938515</v>
      </c>
      <c r="R126" s="750">
        <f t="shared" si="84"/>
        <v>0.86771055506424621</v>
      </c>
      <c r="S126" s="950"/>
      <c r="T126" s="50">
        <v>0.75277777777777777</v>
      </c>
      <c r="U126" s="50">
        <v>0.78541666666666665</v>
      </c>
      <c r="V126" s="224">
        <v>7</v>
      </c>
      <c r="W126" s="740">
        <f t="shared" si="73"/>
        <v>46.999999999999993</v>
      </c>
      <c r="X126" s="64"/>
      <c r="Y126" s="64"/>
      <c r="Z126" s="54"/>
      <c r="AA126" s="54"/>
      <c r="AB126" s="928"/>
      <c r="AC126" s="928"/>
      <c r="AD126" s="756"/>
      <c r="AE126" s="756"/>
      <c r="AF126" s="108">
        <f t="shared" si="61"/>
        <v>-216.42553191489333</v>
      </c>
      <c r="AG126" s="109">
        <f t="shared" si="62"/>
        <v>0.8677105550642461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1459</v>
      </c>
      <c r="H127" s="45">
        <f t="shared" si="85"/>
        <v>69448.400000000009</v>
      </c>
      <c r="I127" s="218"/>
      <c r="J127" s="46">
        <v>19</v>
      </c>
      <c r="K127" s="44">
        <v>1440</v>
      </c>
      <c r="L127" s="47">
        <v>75.78947368421052</v>
      </c>
      <c r="M127" s="741">
        <v>19</v>
      </c>
      <c r="N127" s="57">
        <f t="shared" si="86"/>
        <v>1346.7692307692321</v>
      </c>
      <c r="O127" s="86">
        <f t="shared" si="87"/>
        <v>70.882591093117483</v>
      </c>
      <c r="P127" s="54">
        <f t="shared" si="82"/>
        <v>0</v>
      </c>
      <c r="Q127" s="88">
        <f t="shared" si="83"/>
        <v>-4.9068825910930371</v>
      </c>
      <c r="R127" s="750">
        <f t="shared" si="84"/>
        <v>0.93525641025641126</v>
      </c>
      <c r="S127" s="950"/>
      <c r="T127" s="50">
        <v>0.7895833333333333</v>
      </c>
      <c r="U127" s="50">
        <v>0.83472222222222214</v>
      </c>
      <c r="V127" s="743">
        <v>6</v>
      </c>
      <c r="W127" s="740">
        <f t="shared" si="73"/>
        <v>64.999999999999929</v>
      </c>
      <c r="X127" s="64"/>
      <c r="Y127" s="64"/>
      <c r="Z127" s="54"/>
      <c r="AA127" s="54"/>
      <c r="AB127" s="928"/>
      <c r="AC127" s="928"/>
      <c r="AD127" s="756">
        <v>1</v>
      </c>
      <c r="AE127" s="756"/>
      <c r="AF127" s="108">
        <f t="shared" si="61"/>
        <v>-93.230769230767919</v>
      </c>
      <c r="AG127" s="109">
        <f t="shared" si="62"/>
        <v>0.93525641025641115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1327</v>
      </c>
      <c r="H128" s="45">
        <f t="shared" si="85"/>
        <v>67239.09</v>
      </c>
      <c r="I128" s="75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1349.4915254237299</v>
      </c>
      <c r="O128" s="86">
        <f t="shared" si="87"/>
        <v>74.971751412429441</v>
      </c>
      <c r="P128" s="54">
        <f t="shared" si="82"/>
        <v>0</v>
      </c>
      <c r="Q128" s="88">
        <f t="shared" si="83"/>
        <v>-8.3615819209038875</v>
      </c>
      <c r="R128" s="750">
        <f t="shared" si="84"/>
        <v>0.89966101694915335</v>
      </c>
      <c r="S128" s="950"/>
      <c r="T128" s="50">
        <v>0.84999999999999987</v>
      </c>
      <c r="U128" s="50">
        <v>0.89097222222222205</v>
      </c>
      <c r="V128" s="743">
        <v>22</v>
      </c>
      <c r="W128" s="740">
        <f t="shared" si="73"/>
        <v>58.99999999999995</v>
      </c>
      <c r="X128" s="64">
        <v>0.83888888888888891</v>
      </c>
      <c r="Y128" s="64">
        <v>0.84861111111111109</v>
      </c>
      <c r="Z128" s="54"/>
      <c r="AA128" s="54"/>
      <c r="AB128" s="928"/>
      <c r="AC128" s="928"/>
      <c r="AD128" s="756"/>
      <c r="AE128" s="756"/>
      <c r="AF128" s="48">
        <f t="shared" si="61"/>
        <v>-150.50847457627015</v>
      </c>
      <c r="AG128" s="747">
        <f t="shared" si="62"/>
        <v>0.89966101694915324</v>
      </c>
      <c r="AH128" s="944"/>
    </row>
    <row r="129" spans="1:34" ht="19.2" customHeight="1">
      <c r="A129" s="94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890</v>
      </c>
      <c r="H129" s="45">
        <f t="shared" si="85"/>
        <v>51771.3</v>
      </c>
      <c r="I129" s="75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1405.2631578947357</v>
      </c>
      <c r="O129" s="86">
        <f t="shared" si="87"/>
        <v>87.828947368420984</v>
      </c>
      <c r="P129" s="54">
        <f t="shared" si="82"/>
        <v>0</v>
      </c>
      <c r="Q129" s="88">
        <f t="shared" si="83"/>
        <v>-14.421052631579016</v>
      </c>
      <c r="R129" s="750">
        <f t="shared" si="84"/>
        <v>0.85896281044910494</v>
      </c>
      <c r="S129" s="950"/>
      <c r="T129" s="50">
        <v>0.89583333333333315</v>
      </c>
      <c r="U129" s="50">
        <v>0.92222222222222205</v>
      </c>
      <c r="V129" s="743">
        <v>7</v>
      </c>
      <c r="W129" s="740">
        <f t="shared" si="73"/>
        <v>38.000000000000028</v>
      </c>
      <c r="X129" s="64"/>
      <c r="Y129" s="64"/>
      <c r="Z129" s="54"/>
      <c r="AA129" s="54"/>
      <c r="AB129" s="928"/>
      <c r="AC129" s="928"/>
      <c r="AD129" s="756"/>
      <c r="AE129" s="756"/>
      <c r="AF129" s="108">
        <f t="shared" si="61"/>
        <v>-230.73684210526426</v>
      </c>
      <c r="AG129" s="109">
        <f t="shared" si="62"/>
        <v>0.85896281044910494</v>
      </c>
      <c r="AH129" s="944"/>
    </row>
    <row r="130" spans="1:34" ht="19.2" customHeight="1">
      <c r="A130" s="94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1025</v>
      </c>
      <c r="H130" s="45">
        <f t="shared" si="85"/>
        <v>58732.5</v>
      </c>
      <c r="I130" s="756"/>
      <c r="J130" s="46">
        <v>19</v>
      </c>
      <c r="K130" s="44">
        <v>1440</v>
      </c>
      <c r="L130" s="47">
        <v>75.78947368421052</v>
      </c>
      <c r="M130" s="746">
        <v>19</v>
      </c>
      <c r="N130" s="57">
        <f t="shared" si="86"/>
        <v>1281.2500000000002</v>
      </c>
      <c r="O130" s="86">
        <f t="shared" si="87"/>
        <v>67.434210526315795</v>
      </c>
      <c r="P130" s="54">
        <f t="shared" si="82"/>
        <v>0</v>
      </c>
      <c r="Q130" s="88">
        <f t="shared" si="83"/>
        <v>-8.3552631578947256</v>
      </c>
      <c r="R130" s="750">
        <f t="shared" si="84"/>
        <v>0.88975694444444453</v>
      </c>
      <c r="S130" s="950"/>
      <c r="T130" s="50">
        <v>0.92708333333333315</v>
      </c>
      <c r="U130" s="50">
        <v>0.96041666666666647</v>
      </c>
      <c r="V130" s="743">
        <v>7</v>
      </c>
      <c r="W130" s="740">
        <f t="shared" si="73"/>
        <v>47.999999999999986</v>
      </c>
      <c r="X130" s="64"/>
      <c r="Y130" s="64"/>
      <c r="Z130" s="54"/>
      <c r="AA130" s="54"/>
      <c r="AB130" s="928"/>
      <c r="AC130" s="928"/>
      <c r="AD130" s="756"/>
      <c r="AE130" s="756"/>
      <c r="AF130" s="108">
        <f t="shared" si="61"/>
        <v>-158.74999999999977</v>
      </c>
      <c r="AG130" s="109">
        <f t="shared" si="62"/>
        <v>0.88975694444444464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950"/>
      <c r="T131" s="50"/>
      <c r="U131" s="50"/>
      <c r="V131" s="743"/>
      <c r="W131" s="740">
        <f t="shared" si="73"/>
        <v>0</v>
      </c>
      <c r="X131" s="64"/>
      <c r="Y131" s="64"/>
      <c r="Z131" s="54"/>
      <c r="AA131" s="54"/>
      <c r="AB131" s="928"/>
      <c r="AC131" s="928"/>
      <c r="AD131" s="756"/>
      <c r="AE131" s="756"/>
      <c r="AF131" s="48">
        <f t="shared" si="61"/>
        <v>0</v>
      </c>
      <c r="AG131" s="747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950"/>
      <c r="T132" s="50"/>
      <c r="U132" s="50"/>
      <c r="V132" s="743"/>
      <c r="W132" s="740">
        <f t="shared" si="73"/>
        <v>0</v>
      </c>
      <c r="X132" s="64"/>
      <c r="Y132" s="64"/>
      <c r="Z132" s="54"/>
      <c r="AA132" s="54"/>
      <c r="AB132" s="928"/>
      <c r="AC132" s="928"/>
      <c r="AD132" s="756"/>
      <c r="AE132" s="756"/>
      <c r="AF132" s="65"/>
      <c r="AG132" s="748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950"/>
      <c r="T133" s="50"/>
      <c r="U133" s="50"/>
      <c r="V133" s="743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756"/>
      <c r="AE133" s="756"/>
      <c r="AF133" s="65"/>
      <c r="AG133" s="748"/>
      <c r="AH133" s="944"/>
    </row>
    <row r="134" spans="1:34" ht="19.2" customHeight="1">
      <c r="A134" s="949"/>
      <c r="B134" s="168">
        <v>0</v>
      </c>
      <c r="C134" s="100" t="s">
        <v>1385</v>
      </c>
      <c r="D134" s="924" t="s">
        <v>1366</v>
      </c>
      <c r="E134" s="92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1340.1694303778759</v>
      </c>
      <c r="O134" s="240">
        <f t="shared" si="88"/>
        <v>73.140923615223201</v>
      </c>
      <c r="P134" s="51">
        <f t="shared" ref="P134:P143" si="89">M134-J134</f>
        <v>0</v>
      </c>
      <c r="Q134" s="139">
        <f t="shared" ref="Q134:Q143" si="90">O134-L134</f>
        <v>-9.1570667310127618</v>
      </c>
      <c r="R134" s="241">
        <f t="shared" ref="R134:R143" si="91">O134/L134</f>
        <v>0.88873280267855803</v>
      </c>
      <c r="S134" s="943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1</v>
      </c>
      <c r="AE134" s="107">
        <f>SUM(AE122:AE133)</f>
        <v>0</v>
      </c>
      <c r="AF134" s="48">
        <f t="shared" si="61"/>
        <v>-165.71945851101304</v>
      </c>
      <c r="AG134" s="747">
        <f t="shared" si="62"/>
        <v>0.88995239971968443</v>
      </c>
      <c r="AH134" s="944"/>
    </row>
    <row r="135" spans="1:34" ht="19.2" customHeight="1">
      <c r="A135" s="930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1137.95</v>
      </c>
      <c r="H135" s="242">
        <f t="shared" ref="H135:H146" si="92">F135*G135</f>
        <v>61551.715500000006</v>
      </c>
      <c r="I135" s="75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1365.5400000000004</v>
      </c>
      <c r="O135" s="115">
        <f t="shared" ref="O135:O143" si="94">N135/M135</f>
        <v>80.325882352941207</v>
      </c>
      <c r="P135" s="54">
        <f t="shared" si="89"/>
        <v>1</v>
      </c>
      <c r="Q135" s="88">
        <f t="shared" si="90"/>
        <v>-13.424117647058793</v>
      </c>
      <c r="R135" s="750">
        <f t="shared" si="91"/>
        <v>0.85680941176470615</v>
      </c>
      <c r="S135" s="934">
        <f>R147</f>
        <v>0.8919463486718896</v>
      </c>
      <c r="T135" s="243">
        <v>0.5</v>
      </c>
      <c r="U135" s="50">
        <v>0.53472222222222221</v>
      </c>
      <c r="V135" s="142">
        <v>5</v>
      </c>
      <c r="W135" s="244">
        <f t="shared" ref="W135:W147" si="95">(U135-T135)*24*60</f>
        <v>49.999999999999986</v>
      </c>
      <c r="X135" s="53"/>
      <c r="Y135" s="53"/>
      <c r="Z135" s="54"/>
      <c r="AA135" s="54"/>
      <c r="AB135" s="928"/>
      <c r="AC135" s="928"/>
      <c r="AD135" s="756"/>
      <c r="AE135" s="756"/>
      <c r="AF135" s="116">
        <f t="shared" si="61"/>
        <v>-134.45999999999958</v>
      </c>
      <c r="AG135" s="120">
        <f t="shared" si="62"/>
        <v>0.91036000000000028</v>
      </c>
      <c r="AH135" s="927">
        <f>AG147</f>
        <v>0.90218370860534625</v>
      </c>
    </row>
    <row r="136" spans="1:34" ht="19.2" customHeight="1">
      <c r="A136" s="931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1597</v>
      </c>
      <c r="H136" s="84">
        <f t="shared" si="92"/>
        <v>92202.794999999998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3"/>
        <v>1349.577464788731</v>
      </c>
      <c r="O136" s="86">
        <f t="shared" si="94"/>
        <v>84.348591549295691</v>
      </c>
      <c r="P136" s="54">
        <f t="shared" si="89"/>
        <v>0</v>
      </c>
      <c r="Q136" s="88">
        <f t="shared" si="90"/>
        <v>-13.463908450704309</v>
      </c>
      <c r="R136" s="750">
        <f t="shared" si="91"/>
        <v>0.86234981775637765</v>
      </c>
      <c r="S136" s="934"/>
      <c r="T136" s="243">
        <v>0.5395833333333333</v>
      </c>
      <c r="U136" s="50">
        <v>0.58888888888888891</v>
      </c>
      <c r="V136" s="142">
        <v>7</v>
      </c>
      <c r="W136" s="244">
        <f t="shared" si="95"/>
        <v>71.000000000000071</v>
      </c>
      <c r="X136" s="53"/>
      <c r="Y136" s="53"/>
      <c r="Z136" s="54"/>
      <c r="AA136" s="54"/>
      <c r="AB136" s="928"/>
      <c r="AC136" s="928"/>
      <c r="AD136" s="756"/>
      <c r="AE136" s="756"/>
      <c r="AF136" s="48">
        <f t="shared" si="61"/>
        <v>-215.42253521126895</v>
      </c>
      <c r="AG136" s="125">
        <f t="shared" si="62"/>
        <v>0.86234981775637765</v>
      </c>
      <c r="AH136" s="927"/>
    </row>
    <row r="137" spans="1:34" ht="19.2" customHeight="1">
      <c r="A137" s="931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1014</v>
      </c>
      <c r="H137" s="84">
        <f t="shared" si="92"/>
        <v>51379.380000000005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1382.7272727272727</v>
      </c>
      <c r="O137" s="86">
        <f t="shared" si="94"/>
        <v>76.818181818181813</v>
      </c>
      <c r="P137" s="54">
        <f t="shared" si="89"/>
        <v>0</v>
      </c>
      <c r="Q137" s="88">
        <f t="shared" si="90"/>
        <v>-6.5151515151515156</v>
      </c>
      <c r="R137" s="750">
        <f t="shared" si="91"/>
        <v>0.92181818181818176</v>
      </c>
      <c r="S137" s="934"/>
      <c r="T137" s="50">
        <v>0.60486111111111107</v>
      </c>
      <c r="U137" s="50">
        <v>0.63541666666666663</v>
      </c>
      <c r="V137" s="246">
        <v>23</v>
      </c>
      <c r="W137" s="244">
        <f t="shared" si="95"/>
        <v>44</v>
      </c>
      <c r="X137" s="53">
        <v>0.59305555555555556</v>
      </c>
      <c r="Y137" s="53">
        <v>0.60416666666666663</v>
      </c>
      <c r="Z137" s="54"/>
      <c r="AA137" s="54"/>
      <c r="AB137" s="928"/>
      <c r="AC137" s="928"/>
      <c r="AD137" s="756"/>
      <c r="AE137" s="756"/>
      <c r="AF137" s="48">
        <f t="shared" si="61"/>
        <v>-117.27272727272725</v>
      </c>
      <c r="AG137" s="125">
        <f t="shared" si="62"/>
        <v>0.92181818181818187</v>
      </c>
      <c r="AH137" s="927"/>
    </row>
    <row r="138" spans="1:34" ht="19.2" customHeight="1">
      <c r="A138" s="931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1605</v>
      </c>
      <c r="H138" s="84">
        <f t="shared" si="92"/>
        <v>81822.899999999994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3"/>
        <v>1283.9999999999991</v>
      </c>
      <c r="O138" s="86">
        <f t="shared" si="94"/>
        <v>67.578947368420998</v>
      </c>
      <c r="P138" s="54">
        <f t="shared" si="89"/>
        <v>-1</v>
      </c>
      <c r="Q138" s="88">
        <f t="shared" si="90"/>
        <v>-4.421052631579002</v>
      </c>
      <c r="R138" s="755">
        <f t="shared" si="91"/>
        <v>0.93859649122806943</v>
      </c>
      <c r="S138" s="934"/>
      <c r="T138" s="50">
        <v>0.70833333333333337</v>
      </c>
      <c r="U138" s="50">
        <v>0.76041666666666674</v>
      </c>
      <c r="V138" s="246">
        <v>5</v>
      </c>
      <c r="W138" s="244">
        <f t="shared" si="95"/>
        <v>75.000000000000057</v>
      </c>
      <c r="X138" s="53"/>
      <c r="Y138" s="53"/>
      <c r="Z138" s="54"/>
      <c r="AA138" s="54"/>
      <c r="AB138" s="928"/>
      <c r="AC138" s="928"/>
      <c r="AD138" s="756">
        <v>1</v>
      </c>
      <c r="AE138" s="756"/>
      <c r="AF138" s="48">
        <f t="shared" si="61"/>
        <v>-156.00000000000091</v>
      </c>
      <c r="AG138" s="125">
        <f t="shared" si="62"/>
        <v>0.89166666666666605</v>
      </c>
      <c r="AH138" s="927"/>
    </row>
    <row r="139" spans="1:34" ht="19.2" customHeight="1">
      <c r="A139" s="931"/>
      <c r="B139" s="743" t="s">
        <v>105</v>
      </c>
      <c r="C139" s="753"/>
      <c r="D139" s="42" t="s">
        <v>82</v>
      </c>
      <c r="E139" s="43"/>
      <c r="F139" s="273">
        <v>50.67</v>
      </c>
      <c r="G139" s="57">
        <v>1035</v>
      </c>
      <c r="H139" s="84">
        <f t="shared" si="92"/>
        <v>52443.450000000004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1380</v>
      </c>
      <c r="O139" s="115">
        <f t="shared" si="94"/>
        <v>81.17647058823529</v>
      </c>
      <c r="P139" s="54">
        <f t="shared" si="89"/>
        <v>0</v>
      </c>
      <c r="Q139" s="88">
        <f t="shared" si="90"/>
        <v>-7.058823529411768</v>
      </c>
      <c r="R139" s="750">
        <f t="shared" si="91"/>
        <v>0.91999999999999993</v>
      </c>
      <c r="S139" s="934"/>
      <c r="T139" s="50">
        <v>0.76527777777777783</v>
      </c>
      <c r="U139" s="50">
        <v>0.79652777777777783</v>
      </c>
      <c r="V139" s="247">
        <v>7</v>
      </c>
      <c r="W139" s="244">
        <f t="shared" si="95"/>
        <v>45</v>
      </c>
      <c r="X139" s="53"/>
      <c r="Y139" s="53"/>
      <c r="Z139" s="54"/>
      <c r="AA139" s="54"/>
      <c r="AB139" s="928"/>
      <c r="AC139" s="928"/>
      <c r="AD139" s="756"/>
      <c r="AE139" s="756"/>
      <c r="AF139" s="48">
        <f t="shared" si="61"/>
        <v>-120</v>
      </c>
      <c r="AG139" s="125">
        <f t="shared" si="62"/>
        <v>0.92</v>
      </c>
      <c r="AH139" s="927"/>
    </row>
    <row r="140" spans="1:34" ht="19.2" customHeight="1">
      <c r="A140" s="932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1871</v>
      </c>
      <c r="H140" s="84">
        <f t="shared" si="92"/>
        <v>95271.32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1320.705882352941</v>
      </c>
      <c r="O140" s="86">
        <f t="shared" si="94"/>
        <v>69.51083591331269</v>
      </c>
      <c r="P140" s="54">
        <f t="shared" si="89"/>
        <v>0</v>
      </c>
      <c r="Q140" s="88">
        <f t="shared" si="90"/>
        <v>-6.2786377708978307</v>
      </c>
      <c r="R140" s="750">
        <f t="shared" si="91"/>
        <v>0.91715686274509811</v>
      </c>
      <c r="S140" s="935"/>
      <c r="T140" s="63">
        <v>0.80069444444444449</v>
      </c>
      <c r="U140" s="249">
        <v>0.85972222222222228</v>
      </c>
      <c r="V140" s="250">
        <v>6</v>
      </c>
      <c r="W140" s="244">
        <f t="shared" si="95"/>
        <v>85.000000000000014</v>
      </c>
      <c r="X140" s="53"/>
      <c r="Y140" s="53"/>
      <c r="Z140" s="54"/>
      <c r="AA140" s="54"/>
      <c r="AB140" s="928"/>
      <c r="AC140" s="928"/>
      <c r="AD140" s="756"/>
      <c r="AE140" s="756"/>
      <c r="AF140" s="48">
        <f t="shared" si="61"/>
        <v>-119.29411764705901</v>
      </c>
      <c r="AG140" s="125">
        <f t="shared" si="62"/>
        <v>0.91715686274509789</v>
      </c>
      <c r="AH140" s="927"/>
    </row>
    <row r="141" spans="1:34" ht="19.2" customHeight="1">
      <c r="A141" s="932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800</v>
      </c>
      <c r="H141" s="84">
        <f t="shared" si="92"/>
        <v>40536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1297.2972972972962</v>
      </c>
      <c r="O141" s="86">
        <f t="shared" si="94"/>
        <v>76.311605723370363</v>
      </c>
      <c r="P141" s="54">
        <f t="shared" si="89"/>
        <v>0</v>
      </c>
      <c r="Q141" s="88">
        <f t="shared" si="90"/>
        <v>-8.3942766295708111</v>
      </c>
      <c r="R141" s="750">
        <f t="shared" si="91"/>
        <v>0.90090090090090014</v>
      </c>
      <c r="S141" s="935"/>
      <c r="T141" s="63">
        <v>0.875</v>
      </c>
      <c r="U141" s="249">
        <v>0.90069444444444446</v>
      </c>
      <c r="V141" s="55">
        <v>22</v>
      </c>
      <c r="W141" s="244">
        <f t="shared" si="95"/>
        <v>37.000000000000028</v>
      </c>
      <c r="X141" s="53">
        <v>0.86388888888888893</v>
      </c>
      <c r="Y141" s="53">
        <v>0.87361111111111101</v>
      </c>
      <c r="Z141" s="54"/>
      <c r="AA141" s="54"/>
      <c r="AB141" s="928"/>
      <c r="AC141" s="928"/>
      <c r="AD141" s="756"/>
      <c r="AE141" s="756"/>
      <c r="AF141" s="48">
        <f t="shared" si="61"/>
        <v>-142.70270270270385</v>
      </c>
      <c r="AG141" s="125">
        <f t="shared" si="62"/>
        <v>0.90090090090090014</v>
      </c>
      <c r="AH141" s="927"/>
    </row>
    <row r="142" spans="1:34" ht="19.2" customHeight="1">
      <c r="A142" s="932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1199</v>
      </c>
      <c r="H142" s="84">
        <f t="shared" si="92"/>
        <v>60537.51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1308.0000000000009</v>
      </c>
      <c r="O142" s="86">
        <f t="shared" si="94"/>
        <v>87.20000000000006</v>
      </c>
      <c r="P142" s="54">
        <f t="shared" si="89"/>
        <v>1</v>
      </c>
      <c r="Q142" s="88">
        <f t="shared" si="90"/>
        <v>-15.657142857142802</v>
      </c>
      <c r="R142" s="755">
        <f t="shared" si="91"/>
        <v>0.8477777777777783</v>
      </c>
      <c r="S142" s="935"/>
      <c r="T142" s="63">
        <v>0.90555555555555556</v>
      </c>
      <c r="U142" s="249">
        <v>0.94374999999999998</v>
      </c>
      <c r="V142" s="55">
        <v>7</v>
      </c>
      <c r="W142" s="244">
        <f t="shared" si="95"/>
        <v>54.999999999999964</v>
      </c>
      <c r="X142" s="53"/>
      <c r="Y142" s="53"/>
      <c r="Z142" s="54"/>
      <c r="AA142" s="54"/>
      <c r="AB142" s="928"/>
      <c r="AC142" s="928"/>
      <c r="AD142" s="756"/>
      <c r="AE142" s="756"/>
      <c r="AF142" s="48">
        <f t="shared" si="61"/>
        <v>-131.99999999999909</v>
      </c>
      <c r="AG142" s="125">
        <f t="shared" si="62"/>
        <v>0.90833333333333399</v>
      </c>
      <c r="AH142" s="927"/>
    </row>
    <row r="143" spans="1:34" ht="19.2" customHeight="1">
      <c r="A143" s="932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1067</v>
      </c>
      <c r="H143" s="84">
        <f t="shared" si="92"/>
        <v>60210.81</v>
      </c>
      <c r="I143" s="756"/>
      <c r="J143" s="87">
        <v>16</v>
      </c>
      <c r="K143" s="57">
        <v>1500</v>
      </c>
      <c r="L143" s="86">
        <v>93.75</v>
      </c>
      <c r="M143" s="225">
        <v>16</v>
      </c>
      <c r="N143" s="57">
        <f t="shared" si="93"/>
        <v>1333.7500000000005</v>
      </c>
      <c r="O143" s="115">
        <f t="shared" si="94"/>
        <v>83.359375000000028</v>
      </c>
      <c r="P143" s="54">
        <f t="shared" si="89"/>
        <v>0</v>
      </c>
      <c r="Q143" s="88">
        <f t="shared" si="90"/>
        <v>-10.390624999999972</v>
      </c>
      <c r="R143" s="750">
        <f t="shared" si="91"/>
        <v>0.88916666666666699</v>
      </c>
      <c r="S143" s="935"/>
      <c r="T143" s="63">
        <v>0.94791666666666663</v>
      </c>
      <c r="U143" s="249">
        <v>0.98124999999999996</v>
      </c>
      <c r="V143" s="55">
        <v>6</v>
      </c>
      <c r="W143" s="244">
        <f t="shared" si="95"/>
        <v>47.999999999999986</v>
      </c>
      <c r="X143" s="53"/>
      <c r="Y143" s="53"/>
      <c r="Z143" s="54"/>
      <c r="AA143" s="54"/>
      <c r="AB143" s="928"/>
      <c r="AC143" s="928"/>
      <c r="AD143" s="756"/>
      <c r="AE143" s="756"/>
      <c r="AF143" s="48">
        <f t="shared" si="61"/>
        <v>-166.24999999999955</v>
      </c>
      <c r="AG143" s="125">
        <f t="shared" si="62"/>
        <v>0.88916666666666699</v>
      </c>
      <c r="AH143" s="927"/>
    </row>
    <row r="144" spans="1:34" ht="19.2" customHeight="1">
      <c r="A144" s="932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92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756"/>
      <c r="AE144" s="756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756"/>
      <c r="AE145" s="756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756"/>
      <c r="AE146" s="756"/>
      <c r="AF146" s="54"/>
      <c r="AG146" s="750"/>
      <c r="AH146" s="927"/>
    </row>
    <row r="147" spans="1:34" ht="19.2" customHeight="1">
      <c r="A147" s="933"/>
      <c r="B147" s="254">
        <v>0</v>
      </c>
      <c r="C147" s="100" t="s">
        <v>1387</v>
      </c>
      <c r="D147" s="924" t="s">
        <v>1366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17.111111111111111</v>
      </c>
      <c r="N147" s="239">
        <f t="shared" si="96"/>
        <v>1335.7331019073599</v>
      </c>
      <c r="O147" s="240">
        <f t="shared" si="96"/>
        <v>78.514432257084238</v>
      </c>
      <c r="P147" s="51">
        <f t="shared" ref="P147:P152" si="97">M147-J147</f>
        <v>0.11111111111111072</v>
      </c>
      <c r="Q147" s="139">
        <f t="shared" ref="Q147:Q152" si="98">O147-L147</f>
        <v>-9.5115262257240971</v>
      </c>
      <c r="R147" s="255">
        <f t="shared" ref="R147:R152" si="99">O147/L147</f>
        <v>0.8919463486718896</v>
      </c>
      <c r="S147" s="936"/>
      <c r="T147" s="63"/>
      <c r="U147" s="63"/>
      <c r="V147" s="55"/>
      <c r="W147" s="74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1</v>
      </c>
      <c r="AE147" s="107">
        <f>SUM(AE135:AE146)</f>
        <v>0</v>
      </c>
      <c r="AF147" s="201">
        <f t="shared" si="61"/>
        <v>-144.82245364819573</v>
      </c>
      <c r="AG147" s="256">
        <f t="shared" si="62"/>
        <v>0.90218370860534625</v>
      </c>
      <c r="AH147" s="927"/>
    </row>
    <row r="148" spans="1:34" ht="19.2" customHeight="1">
      <c r="A148" s="939" t="s">
        <v>1388</v>
      </c>
      <c r="B148" s="756" t="s">
        <v>103</v>
      </c>
      <c r="C148" s="121"/>
      <c r="D148" s="173" t="s">
        <v>165</v>
      </c>
      <c r="E148" s="43"/>
      <c r="F148" s="280">
        <v>55.51</v>
      </c>
      <c r="G148" s="57">
        <v>115</v>
      </c>
      <c r="H148" s="84">
        <f t="shared" ref="H148:H172" si="100">F148*G148</f>
        <v>6383.65</v>
      </c>
      <c r="I148" s="257"/>
      <c r="J148" s="87">
        <v>12</v>
      </c>
      <c r="K148" s="57">
        <v>1500</v>
      </c>
      <c r="L148" s="86">
        <v>125</v>
      </c>
      <c r="M148" s="87">
        <v>8</v>
      </c>
      <c r="N148" s="44">
        <f t="shared" ref="N148:N152" si="101">G148/W148*60</f>
        <v>1380.000000000005</v>
      </c>
      <c r="O148" s="47">
        <f t="shared" ref="O148:O152" si="102">N148/M148</f>
        <v>172.50000000000063</v>
      </c>
      <c r="P148" s="48">
        <f t="shared" si="97"/>
        <v>-4</v>
      </c>
      <c r="Q148" s="49">
        <f t="shared" si="98"/>
        <v>47.500000000000625</v>
      </c>
      <c r="R148" s="747">
        <f t="shared" si="99"/>
        <v>1.380000000000005</v>
      </c>
      <c r="S148" s="940">
        <f>R160</f>
        <v>0.90301128794784735</v>
      </c>
      <c r="T148" s="243">
        <v>0.70833333333333337</v>
      </c>
      <c r="U148" s="50">
        <v>0.71180555555555558</v>
      </c>
      <c r="V148" s="743">
        <v>5</v>
      </c>
      <c r="W148" s="740">
        <f>(U148-T148)*24*60</f>
        <v>4.9999999999999822</v>
      </c>
      <c r="X148" s="53"/>
      <c r="Y148" s="53"/>
      <c r="Z148" s="54"/>
      <c r="AA148" s="54"/>
      <c r="AB148" s="928"/>
      <c r="AC148" s="928"/>
      <c r="AD148" s="756"/>
      <c r="AE148" s="756"/>
      <c r="AF148" s="48">
        <f t="shared" si="61"/>
        <v>-119.999999999995</v>
      </c>
      <c r="AG148" s="125">
        <f t="shared" si="62"/>
        <v>0.92000000000000337</v>
      </c>
      <c r="AH148" s="927">
        <f>AG160</f>
        <v>0.86077100523468031</v>
      </c>
    </row>
    <row r="149" spans="1:34" ht="19.2" customHeight="1">
      <c r="A149" s="939"/>
      <c r="B149" s="756" t="s">
        <v>104</v>
      </c>
      <c r="C149" s="218"/>
      <c r="D149" s="248" t="s">
        <v>155</v>
      </c>
      <c r="E149" s="60"/>
      <c r="F149" s="280">
        <v>28.57</v>
      </c>
      <c r="G149" s="57">
        <v>1246</v>
      </c>
      <c r="H149" s="84">
        <f t="shared" si="100"/>
        <v>35598.22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1465.882352941177</v>
      </c>
      <c r="O149" s="47">
        <f t="shared" si="102"/>
        <v>122.15686274509808</v>
      </c>
      <c r="P149" s="48">
        <f t="shared" si="97"/>
        <v>0</v>
      </c>
      <c r="Q149" s="49">
        <f t="shared" si="98"/>
        <v>-2.8431372549019187</v>
      </c>
      <c r="R149" s="747">
        <f t="shared" si="99"/>
        <v>0.97725490196078468</v>
      </c>
      <c r="S149" s="941"/>
      <c r="T149" s="243">
        <v>0.71527777777777779</v>
      </c>
      <c r="U149" s="50">
        <v>0.75069444444444444</v>
      </c>
      <c r="V149" s="743">
        <v>5</v>
      </c>
      <c r="W149" s="740">
        <f t="shared" ref="W149:W159" si="103">(U149-T149)*24*60</f>
        <v>50.999999999999979</v>
      </c>
      <c r="X149" s="53"/>
      <c r="Y149" s="53"/>
      <c r="Z149" s="54"/>
      <c r="AA149" s="54"/>
      <c r="AB149" s="928"/>
      <c r="AC149" s="928"/>
      <c r="AD149" s="756"/>
      <c r="AE149" s="756"/>
      <c r="AF149" s="48">
        <f t="shared" si="61"/>
        <v>-34.117647058822968</v>
      </c>
      <c r="AG149" s="125">
        <f t="shared" si="62"/>
        <v>0.97725490196078468</v>
      </c>
      <c r="AH149" s="929"/>
    </row>
    <row r="150" spans="1:34" ht="19.2" customHeight="1">
      <c r="A150" s="939"/>
      <c r="B150" s="756" t="s">
        <v>104</v>
      </c>
      <c r="C150" s="218"/>
      <c r="D150" s="176" t="s">
        <v>179</v>
      </c>
      <c r="E150" s="60"/>
      <c r="F150" s="280">
        <v>18.920000000000002</v>
      </c>
      <c r="G150" s="57">
        <v>290</v>
      </c>
      <c r="H150" s="84">
        <f t="shared" si="100"/>
        <v>5486.8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1"/>
        <v>1933.3333333333401</v>
      </c>
      <c r="O150" s="47">
        <f t="shared" si="102"/>
        <v>386.66666666666799</v>
      </c>
      <c r="P150" s="48">
        <f t="shared" si="97"/>
        <v>0</v>
      </c>
      <c r="Q150" s="49">
        <f t="shared" si="98"/>
        <v>-53.333333333332007</v>
      </c>
      <c r="R150" s="747">
        <f t="shared" si="99"/>
        <v>0.87878787878788178</v>
      </c>
      <c r="S150" s="941"/>
      <c r="T150" s="243">
        <v>0.75486111111111109</v>
      </c>
      <c r="U150" s="50">
        <v>0.76111111111111107</v>
      </c>
      <c r="V150" s="743">
        <v>6</v>
      </c>
      <c r="W150" s="740">
        <f t="shared" si="103"/>
        <v>8.999999999999968</v>
      </c>
      <c r="X150" s="213"/>
      <c r="Y150" s="213"/>
      <c r="Z150" s="214"/>
      <c r="AA150" s="214"/>
      <c r="AB150" s="928"/>
      <c r="AC150" s="928"/>
      <c r="AD150" s="756"/>
      <c r="AE150" s="756"/>
      <c r="AF150" s="48">
        <f t="shared" si="61"/>
        <v>-266.66666666665992</v>
      </c>
      <c r="AG150" s="125">
        <f t="shared" si="62"/>
        <v>0.87878787878788189</v>
      </c>
      <c r="AH150" s="929"/>
    </row>
    <row r="151" spans="1:34" s="215" customFormat="1" ht="19.2" customHeight="1">
      <c r="A151" s="939"/>
      <c r="B151" s="756" t="s">
        <v>104</v>
      </c>
      <c r="C151" s="218"/>
      <c r="D151" s="59" t="s">
        <v>180</v>
      </c>
      <c r="E151" s="60"/>
      <c r="F151" s="280">
        <v>17.71</v>
      </c>
      <c r="G151" s="57">
        <v>173</v>
      </c>
      <c r="H151" s="84">
        <f t="shared" si="100"/>
        <v>3063.83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1730.0000000000521</v>
      </c>
      <c r="O151" s="47">
        <f t="shared" si="102"/>
        <v>346.0000000000104</v>
      </c>
      <c r="P151" s="48">
        <f t="shared" si="97"/>
        <v>0</v>
      </c>
      <c r="Q151" s="49">
        <f t="shared" si="98"/>
        <v>-93.999999999989598</v>
      </c>
      <c r="R151" s="747">
        <f t="shared" si="99"/>
        <v>0.78636363636366002</v>
      </c>
      <c r="S151" s="941"/>
      <c r="T151" s="243">
        <v>0.76458333333333339</v>
      </c>
      <c r="U151" s="50">
        <v>0.76874999999999993</v>
      </c>
      <c r="V151" s="743">
        <v>5</v>
      </c>
      <c r="W151" s="740">
        <f t="shared" si="103"/>
        <v>5.9999999999998188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-469.99999999994793</v>
      </c>
      <c r="AG151" s="125">
        <f t="shared" si="62"/>
        <v>0.78636363636366002</v>
      </c>
      <c r="AH151" s="929"/>
    </row>
    <row r="152" spans="1:34" s="215" customFormat="1" ht="19.2" customHeight="1">
      <c r="A152" s="939"/>
      <c r="B152" s="756" t="s">
        <v>105</v>
      </c>
      <c r="C152" s="218"/>
      <c r="D152" s="59" t="s">
        <v>182</v>
      </c>
      <c r="E152" s="60"/>
      <c r="F152" s="280">
        <v>54.5</v>
      </c>
      <c r="G152" s="57">
        <v>880</v>
      </c>
      <c r="H152" s="84">
        <f t="shared" si="100"/>
        <v>47960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101"/>
        <v>1100.0000000000005</v>
      </c>
      <c r="O152" s="47">
        <f t="shared" si="102"/>
        <v>55.000000000000021</v>
      </c>
      <c r="P152" s="48">
        <f t="shared" si="97"/>
        <v>-1</v>
      </c>
      <c r="Q152" s="49">
        <f t="shared" si="98"/>
        <v>-13.571428571428548</v>
      </c>
      <c r="R152" s="747">
        <f t="shared" si="99"/>
        <v>0.8020833333333337</v>
      </c>
      <c r="S152" s="941"/>
      <c r="T152" s="258">
        <v>0.77430555555555547</v>
      </c>
      <c r="U152" s="63">
        <v>0.8076388888888888</v>
      </c>
      <c r="V152" s="744">
        <v>8</v>
      </c>
      <c r="W152" s="740">
        <f t="shared" si="103"/>
        <v>47.999999999999986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-339.99999999999955</v>
      </c>
      <c r="AG152" s="125">
        <f t="shared" si="62"/>
        <v>0.76388888888888917</v>
      </c>
      <c r="AH152" s="929"/>
    </row>
    <row r="153" spans="1:34" s="215" customFormat="1" ht="19.2" customHeight="1">
      <c r="A153" s="939"/>
      <c r="B153" s="756">
        <v>0</v>
      </c>
      <c r="C153" s="218"/>
      <c r="D153" s="248"/>
      <c r="E153" s="60"/>
      <c r="F153" s="280" t="s">
        <v>106</v>
      </c>
      <c r="G153" s="57"/>
      <c r="H153" s="84">
        <f t="shared" si="100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747"/>
      <c r="S153" s="941"/>
      <c r="T153" s="258"/>
      <c r="U153" s="63"/>
      <c r="V153" s="744"/>
      <c r="W153" s="740">
        <f t="shared" si="103"/>
        <v>0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0</v>
      </c>
      <c r="AG153" s="125" t="e">
        <f t="shared" si="62"/>
        <v>#DIV/0!</v>
      </c>
      <c r="AH153" s="929"/>
    </row>
    <row r="154" spans="1:34" s="215" customFormat="1" ht="19.2" customHeight="1">
      <c r="A154" s="939"/>
      <c r="B154" s="756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47"/>
      <c r="S154" s="941"/>
      <c r="T154" s="258"/>
      <c r="U154" s="63"/>
      <c r="V154" s="744"/>
      <c r="W154" s="740">
        <f t="shared" si="103"/>
        <v>0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0</v>
      </c>
      <c r="AG154" s="125" t="e">
        <f t="shared" si="62"/>
        <v>#DIV/0!</v>
      </c>
      <c r="AH154" s="929"/>
    </row>
    <row r="155" spans="1:34" s="215" customFormat="1" ht="19.2" customHeight="1">
      <c r="A155" s="939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941"/>
      <c r="T155" s="258"/>
      <c r="U155" s="63"/>
      <c r="V155" s="744"/>
      <c r="W155" s="740">
        <f t="shared" si="103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941"/>
      <c r="T156" s="258"/>
      <c r="U156" s="63"/>
      <c r="V156" s="744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744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744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941"/>
      <c r="T159" s="258"/>
      <c r="U159" s="63"/>
      <c r="V159" s="744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1389</v>
      </c>
      <c r="D160" s="937" t="s">
        <v>1366</v>
      </c>
      <c r="E160" s="938"/>
      <c r="F160" s="274"/>
      <c r="G160" s="199"/>
      <c r="H160" s="198"/>
      <c r="I160" s="72"/>
      <c r="J160" s="266">
        <v>11</v>
      </c>
      <c r="K160" s="266">
        <v>1768</v>
      </c>
      <c r="L160" s="267">
        <v>239.71428571428572</v>
      </c>
      <c r="M160" s="266">
        <f t="shared" ref="M160:O160" si="104">AVERAGE(M148:M159)</f>
        <v>10</v>
      </c>
      <c r="N160" s="266">
        <f t="shared" si="104"/>
        <v>1521.8431372549148</v>
      </c>
      <c r="O160" s="267">
        <f t="shared" si="104"/>
        <v>216.46470588235542</v>
      </c>
      <c r="P160" s="65">
        <f t="shared" ref="P160:P164" si="105">M160-J160</f>
        <v>-1</v>
      </c>
      <c r="Q160" s="74">
        <f t="shared" ref="Q160:Q164" si="106">O160-L160</f>
        <v>-23.249579831930305</v>
      </c>
      <c r="R160" s="268">
        <f>O160/L160</f>
        <v>0.90301128794784735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0</v>
      </c>
      <c r="AF160" s="65">
        <f t="shared" si="61"/>
        <v>-246.15686274508516</v>
      </c>
      <c r="AG160" s="129">
        <f t="shared" si="62"/>
        <v>0.86077100523468031</v>
      </c>
      <c r="AH160" s="929"/>
    </row>
    <row r="161" spans="1:36" ht="19.2" customHeight="1">
      <c r="A161" s="926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2829</v>
      </c>
      <c r="H161" s="84">
        <f t="shared" ref="H161:H170" si="107">F161*G161</f>
        <v>85237.77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1131.5999999999999</v>
      </c>
      <c r="O161" s="86">
        <f t="shared" ref="O161:O164" si="109">N161/M161</f>
        <v>62.86666666666666</v>
      </c>
      <c r="P161" s="54">
        <f t="shared" si="105"/>
        <v>0</v>
      </c>
      <c r="Q161" s="88">
        <f t="shared" si="106"/>
        <v>-3.8000000000000114</v>
      </c>
      <c r="R161" s="750">
        <f t="shared" ref="R161:R164" si="110">O161/L161</f>
        <v>0.94299999999999984</v>
      </c>
      <c r="S161" s="927">
        <f>R173</f>
        <v>0.92942296517588319</v>
      </c>
      <c r="T161" s="89">
        <v>0.16666666666666666</v>
      </c>
      <c r="U161" s="89">
        <v>0.27083333333333331</v>
      </c>
      <c r="V161" s="756">
        <v>5</v>
      </c>
      <c r="W161" s="90">
        <f t="shared" ref="W161:W172" si="111">(U161-T161)*24*60</f>
        <v>150</v>
      </c>
      <c r="X161" s="96"/>
      <c r="Y161" s="96"/>
      <c r="Z161" s="54"/>
      <c r="AA161" s="54"/>
      <c r="AB161" s="928"/>
      <c r="AC161" s="928"/>
      <c r="AD161" s="756"/>
      <c r="AE161" s="756"/>
      <c r="AF161" s="54">
        <f t="shared" si="61"/>
        <v>-68.400000000000091</v>
      </c>
      <c r="AG161" s="750">
        <f t="shared" si="62"/>
        <v>0.94299999999999995</v>
      </c>
      <c r="AH161" s="927">
        <f>AG173</f>
        <v>0.933797801916188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2711</v>
      </c>
      <c r="H162" s="84">
        <f t="shared" si="107"/>
        <v>92797.529999999984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2198.1081081081093</v>
      </c>
      <c r="O162" s="86">
        <f t="shared" si="109"/>
        <v>169.08523908523918</v>
      </c>
      <c r="P162" s="54">
        <f t="shared" si="105"/>
        <v>0</v>
      </c>
      <c r="Q162" s="88">
        <f t="shared" si="106"/>
        <v>-3.9916839916838853</v>
      </c>
      <c r="R162" s="750">
        <f t="shared" si="110"/>
        <v>0.97693693693693751</v>
      </c>
      <c r="S162" s="927"/>
      <c r="T162" s="89">
        <v>0.28611111111111109</v>
      </c>
      <c r="U162" s="89">
        <v>0.33749999999999997</v>
      </c>
      <c r="V162" s="756">
        <v>22</v>
      </c>
      <c r="W162" s="90">
        <f t="shared" si="111"/>
        <v>73.999999999999972</v>
      </c>
      <c r="X162" s="96">
        <v>0.27499999999999997</v>
      </c>
      <c r="Y162" s="96">
        <v>0.28472222222222221</v>
      </c>
      <c r="Z162" s="54"/>
      <c r="AA162" s="54"/>
      <c r="AB162" s="928"/>
      <c r="AC162" s="928"/>
      <c r="AD162" s="756"/>
      <c r="AE162" s="756"/>
      <c r="AF162" s="54">
        <f t="shared" si="61"/>
        <v>-51.891891891890737</v>
      </c>
      <c r="AG162" s="750">
        <f t="shared" si="62"/>
        <v>0.97693693693693751</v>
      </c>
      <c r="AH162" s="927"/>
    </row>
    <row r="163" spans="1:36" ht="19.2" customHeight="1">
      <c r="A163" s="92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6766</v>
      </c>
      <c r="H163" s="84">
        <f t="shared" si="107"/>
        <v>246350.05999999997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2430.8982035928148</v>
      </c>
      <c r="O163" s="86">
        <f t="shared" si="109"/>
        <v>243.08982035928148</v>
      </c>
      <c r="P163" s="54">
        <f t="shared" si="105"/>
        <v>0</v>
      </c>
      <c r="Q163" s="88">
        <f t="shared" si="106"/>
        <v>-33.810179640718502</v>
      </c>
      <c r="R163" s="750">
        <f t="shared" si="110"/>
        <v>0.87789750942319067</v>
      </c>
      <c r="S163" s="927"/>
      <c r="T163" s="89">
        <v>0.34236111111111106</v>
      </c>
      <c r="U163" s="89">
        <v>0.45833333333333326</v>
      </c>
      <c r="V163" s="756">
        <v>7</v>
      </c>
      <c r="W163" s="90">
        <f t="shared" si="111"/>
        <v>166.99999999999997</v>
      </c>
      <c r="X163" s="96"/>
      <c r="Y163" s="96"/>
      <c r="Z163" s="54"/>
      <c r="AA163" s="54"/>
      <c r="AB163" s="928"/>
      <c r="AC163" s="928"/>
      <c r="AD163" s="756"/>
      <c r="AE163" s="756"/>
      <c r="AF163" s="54">
        <f t="shared" si="61"/>
        <v>-338.10179640718525</v>
      </c>
      <c r="AG163" s="750">
        <f t="shared" si="62"/>
        <v>0.87789750942319056</v>
      </c>
      <c r="AH163" s="927"/>
    </row>
    <row r="164" spans="1:36" ht="19.2" customHeight="1">
      <c r="A164" s="92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1575</v>
      </c>
      <c r="H164" s="84">
        <f t="shared" si="107"/>
        <v>56432.25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2147.727272727273</v>
      </c>
      <c r="O164" s="86">
        <f t="shared" si="109"/>
        <v>195.24793388429754</v>
      </c>
      <c r="P164" s="54">
        <f t="shared" si="105"/>
        <v>0</v>
      </c>
      <c r="Q164" s="88">
        <f t="shared" si="106"/>
        <v>-9.2975206611569945</v>
      </c>
      <c r="R164" s="750">
        <f t="shared" si="110"/>
        <v>0.9545454545454547</v>
      </c>
      <c r="S164" s="927"/>
      <c r="T164" s="89">
        <v>0.49861111111111101</v>
      </c>
      <c r="U164" s="89">
        <v>0.52916666666666656</v>
      </c>
      <c r="V164" s="756">
        <v>5</v>
      </c>
      <c r="W164" s="90">
        <f t="shared" si="111"/>
        <v>44</v>
      </c>
      <c r="X164" s="96"/>
      <c r="Y164" s="96"/>
      <c r="Z164" s="54"/>
      <c r="AA164" s="54"/>
      <c r="AB164" s="928"/>
      <c r="AC164" s="928"/>
      <c r="AD164" s="756"/>
      <c r="AE164" s="756"/>
      <c r="AF164" s="54">
        <f>N164-K164</f>
        <v>-102.27272727272702</v>
      </c>
      <c r="AG164" s="750">
        <f>N164/K164</f>
        <v>0.9545454545454547</v>
      </c>
      <c r="AH164" s="927"/>
    </row>
    <row r="165" spans="1:36" ht="19.2" customHeight="1">
      <c r="A165" s="92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756"/>
      <c r="J165" s="87"/>
      <c r="K165" s="57"/>
      <c r="L165" s="86"/>
      <c r="M165" s="87"/>
      <c r="N165" s="57"/>
      <c r="O165" s="86"/>
      <c r="P165" s="54"/>
      <c r="Q165" s="88"/>
      <c r="R165" s="750"/>
      <c r="S165" s="927"/>
      <c r="T165" s="89"/>
      <c r="U165" s="89"/>
      <c r="V165" s="756"/>
      <c r="W165" s="90">
        <f t="shared" si="111"/>
        <v>0</v>
      </c>
      <c r="X165" s="96"/>
      <c r="Y165" s="96"/>
      <c r="Z165" s="54"/>
      <c r="AA165" s="54"/>
      <c r="AB165" s="928"/>
      <c r="AC165" s="928"/>
      <c r="AD165" s="756"/>
      <c r="AE165" s="756"/>
      <c r="AF165" s="54">
        <f>N165-K165</f>
        <v>0</v>
      </c>
      <c r="AG165" s="750" t="e">
        <f>N165/K165</f>
        <v>#DIV/0!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927"/>
      <c r="T166" s="89"/>
      <c r="U166" s="89"/>
      <c r="V166" s="756"/>
      <c r="W166" s="90">
        <f t="shared" si="111"/>
        <v>0</v>
      </c>
      <c r="X166" s="96"/>
      <c r="Y166" s="96"/>
      <c r="Z166" s="54"/>
      <c r="AA166" s="54"/>
      <c r="AB166" s="928"/>
      <c r="AC166" s="928"/>
      <c r="AD166" s="756"/>
      <c r="AE166" s="756"/>
      <c r="AF166" s="54">
        <f>N166-K166</f>
        <v>0</v>
      </c>
      <c r="AG166" s="75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927"/>
      <c r="T167" s="89"/>
      <c r="U167" s="89"/>
      <c r="V167" s="756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756"/>
      <c r="AE167" s="756"/>
      <c r="AF167" s="54">
        <f t="shared" si="61"/>
        <v>0</v>
      </c>
      <c r="AG167" s="75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927"/>
      <c r="T168" s="89"/>
      <c r="U168" s="89"/>
      <c r="V168" s="756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756"/>
      <c r="AE168" s="756"/>
      <c r="AF168" s="54">
        <f t="shared" si="61"/>
        <v>0</v>
      </c>
      <c r="AG168" s="75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927"/>
      <c r="T169" s="89"/>
      <c r="U169" s="89"/>
      <c r="V169" s="756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756"/>
      <c r="AE169" s="756"/>
      <c r="AF169" s="54">
        <f t="shared" si="61"/>
        <v>0</v>
      </c>
      <c r="AG169" s="75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927"/>
      <c r="T170" s="89"/>
      <c r="U170" s="89"/>
      <c r="V170" s="756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756"/>
      <c r="AE170" s="756"/>
      <c r="AF170" s="54">
        <f t="shared" si="61"/>
        <v>0</v>
      </c>
      <c r="AG170" s="75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927"/>
      <c r="T171" s="89"/>
      <c r="U171" s="89"/>
      <c r="V171" s="756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756"/>
      <c r="AE171" s="756"/>
      <c r="AF171" s="54"/>
      <c r="AG171" s="75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927"/>
      <c r="T172" s="89"/>
      <c r="U172" s="89"/>
      <c r="V172" s="756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756"/>
      <c r="AE172" s="756"/>
      <c r="AF172" s="54"/>
      <c r="AG172" s="750"/>
      <c r="AH172" s="927"/>
    </row>
    <row r="173" spans="1:36" ht="19.2" customHeight="1">
      <c r="A173" s="926"/>
      <c r="B173" s="121">
        <v>0</v>
      </c>
      <c r="C173" s="100" t="s">
        <v>1391</v>
      </c>
      <c r="D173" s="924" t="s">
        <v>1366</v>
      </c>
      <c r="E173" s="924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1977.0833961070491</v>
      </c>
      <c r="O173" s="104">
        <f t="shared" si="112"/>
        <v>167.57241499887121</v>
      </c>
      <c r="P173" s="54">
        <f>M173-J173</f>
        <v>0</v>
      </c>
      <c r="Q173" s="88">
        <f>O173-L173</f>
        <v>-12.724846073389841</v>
      </c>
      <c r="R173" s="105">
        <f>O173/L173</f>
        <v>0.92942296517588319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0</v>
      </c>
      <c r="AE173" s="107">
        <f>SUM(AE161:AE172)</f>
        <v>0</v>
      </c>
      <c r="AF173" s="54">
        <f t="shared" si="61"/>
        <v>-140.16660389295089</v>
      </c>
      <c r="AG173" s="750">
        <f t="shared" si="62"/>
        <v>0.933797801916188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Y16" sqref="Y1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1401</v>
      </c>
      <c r="E3" s="860"/>
      <c r="F3" s="849" t="s">
        <v>2</v>
      </c>
      <c r="G3" s="810"/>
      <c r="H3" s="861">
        <v>255919.56999999998</v>
      </c>
      <c r="I3" s="862"/>
      <c r="J3" s="849" t="s">
        <v>3</v>
      </c>
      <c r="K3" s="810"/>
      <c r="L3" s="854">
        <v>8629487.0307892747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363.25438284544845</v>
      </c>
      <c r="G6" s="851"/>
      <c r="H6" s="829">
        <f>AVERAGE(D13:P13,Q13)</f>
        <v>148.81014569674406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9</v>
      </c>
      <c r="Q6" s="818">
        <v>8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338.11098588846875</v>
      </c>
      <c r="G7" s="822"/>
      <c r="H7" s="823">
        <f>AVERAGE(D14:P14,Q14)</f>
        <v>134.04684965976864</v>
      </c>
      <c r="I7" s="824"/>
      <c r="J7" s="823">
        <f>AVERAGE(D31:E31,G31:H31)</f>
        <v>717.90340331349626</v>
      </c>
      <c r="K7" s="824"/>
      <c r="L7" s="825">
        <f>AVERAGE(K31:M31)</f>
        <v>784.02039838903238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0.90469550153260037</v>
      </c>
      <c r="G8" s="828"/>
      <c r="H8" s="827">
        <f>AVERAGE(D15:O15,P15:Q15)</f>
        <v>0.89521389399169848</v>
      </c>
      <c r="I8" s="828"/>
      <c r="J8" s="827">
        <f>AVERAGE(D32:E32,G32:H32)</f>
        <v>0.96305242208434605</v>
      </c>
      <c r="K8" s="828"/>
      <c r="L8" s="827">
        <f>AVERAGE(K32:M32)</f>
        <v>0.87113377598781361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142.13173374613004</v>
      </c>
      <c r="E13" s="19">
        <v>121.62194702442382</v>
      </c>
      <c r="F13" s="19">
        <v>161.27620068699787</v>
      </c>
      <c r="G13" s="19">
        <v>314.46258503401361</v>
      </c>
      <c r="H13" s="19">
        <v>228.57142857142858</v>
      </c>
      <c r="I13" s="19">
        <v>84.93730650154798</v>
      </c>
      <c r="J13" s="19">
        <v>89.40007954936361</v>
      </c>
      <c r="K13" s="19">
        <v>78.107978279030903</v>
      </c>
      <c r="L13" s="19">
        <v>96.496134992458522</v>
      </c>
      <c r="M13" s="19">
        <v>84.803989139515465</v>
      </c>
      <c r="N13" s="19">
        <v>88.025958482808335</v>
      </c>
      <c r="O13" s="19">
        <v>243.88888888888889</v>
      </c>
      <c r="P13" s="19">
        <v>199.61780885780882</v>
      </c>
      <c r="Q13" s="21">
        <v>150</v>
      </c>
    </row>
    <row r="14" spans="2:17" ht="39.9" customHeight="1">
      <c r="B14" s="802"/>
      <c r="C14" s="14" t="s">
        <v>133</v>
      </c>
      <c r="D14" s="19">
        <v>131.25348777413939</v>
      </c>
      <c r="E14" s="19">
        <v>99.413622077915264</v>
      </c>
      <c r="F14" s="19">
        <v>137.19493196401396</v>
      </c>
      <c r="G14" s="19">
        <v>283.89763594633763</v>
      </c>
      <c r="H14" s="19">
        <v>218.07293633701252</v>
      </c>
      <c r="I14" s="19">
        <v>74.4837195096366</v>
      </c>
      <c r="J14" s="19">
        <v>79.606490311521199</v>
      </c>
      <c r="K14" s="19">
        <v>67.646023787958185</v>
      </c>
      <c r="L14" s="19">
        <v>87.891185853230439</v>
      </c>
      <c r="M14" s="19">
        <v>77.086168021408312</v>
      </c>
      <c r="N14" s="19">
        <v>77.601970211731825</v>
      </c>
      <c r="O14" s="19">
        <v>220.05912203738345</v>
      </c>
      <c r="P14" s="19">
        <v>182.37167832754926</v>
      </c>
      <c r="Q14" s="9">
        <v>140.07692307692307</v>
      </c>
    </row>
    <row r="15" spans="2:17" ht="39.9" customHeight="1">
      <c r="B15" s="803"/>
      <c r="C15" s="290" t="s">
        <v>134</v>
      </c>
      <c r="D15" s="10">
        <f t="shared" ref="D15:Q15" si="0">D14/D13</f>
        <v>0.92346363697060829</v>
      </c>
      <c r="E15" s="10">
        <f t="shared" si="0"/>
        <v>0.81739870566248429</v>
      </c>
      <c r="F15" s="10">
        <f t="shared" si="0"/>
        <v>0.85068306036226371</v>
      </c>
      <c r="G15" s="10">
        <f t="shared" si="0"/>
        <v>0.90280258910811295</v>
      </c>
      <c r="H15" s="10">
        <f t="shared" si="0"/>
        <v>0.95406909647442972</v>
      </c>
      <c r="I15" s="10">
        <f t="shared" si="0"/>
        <v>0.87692584775194327</v>
      </c>
      <c r="J15" s="10">
        <f t="shared" si="0"/>
        <v>0.89045211942529945</v>
      </c>
      <c r="K15" s="10">
        <f t="shared" si="0"/>
        <v>0.86605779945169359</v>
      </c>
      <c r="L15" s="10">
        <f t="shared" si="0"/>
        <v>0.91082597101012819</v>
      </c>
      <c r="M15" s="10">
        <f t="shared" si="0"/>
        <v>0.90899223967624732</v>
      </c>
      <c r="N15" s="10">
        <f t="shared" si="0"/>
        <v>0.88158051953376526</v>
      </c>
      <c r="O15" s="10">
        <f t="shared" si="0"/>
        <v>0.90229252771592305</v>
      </c>
      <c r="P15" s="292">
        <f t="shared" si="0"/>
        <v>0.91360424889472525</v>
      </c>
      <c r="Q15" s="11">
        <f t="shared" si="0"/>
        <v>0.93384615384615377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0.40972222222222227</v>
      </c>
    </row>
    <row r="17" spans="2:35" ht="22.8" customHeight="1">
      <c r="B17" s="805"/>
      <c r="C17" s="290" t="s">
        <v>36</v>
      </c>
      <c r="D17" s="12">
        <v>0.70416666666666661</v>
      </c>
      <c r="E17" s="12">
        <v>0.5527777777777777</v>
      </c>
      <c r="F17" s="12">
        <v>0.59027777777777779</v>
      </c>
      <c r="G17" s="12">
        <v>0.61041666666666672</v>
      </c>
      <c r="H17" s="12">
        <v>0.59722222222222232</v>
      </c>
      <c r="I17" s="12">
        <v>0.73402777777777761</v>
      </c>
      <c r="J17" s="12">
        <v>0.77569444444444413</v>
      </c>
      <c r="K17" s="12">
        <v>0.80972222222222223</v>
      </c>
      <c r="L17" s="12">
        <v>0.98472222222222194</v>
      </c>
      <c r="M17" s="12">
        <v>0.95972222222222203</v>
      </c>
      <c r="N17" s="12">
        <v>1.0201388888888887</v>
      </c>
      <c r="O17" s="22">
        <v>0.81805555555555542</v>
      </c>
      <c r="P17" s="12">
        <v>0.60277777777777763</v>
      </c>
      <c r="Q17" s="293">
        <v>0.55902777777777779</v>
      </c>
    </row>
    <row r="18" spans="2:35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808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>
        <v>1</v>
      </c>
      <c r="J20" s="295">
        <v>1</v>
      </c>
      <c r="K20" s="295">
        <v>1</v>
      </c>
      <c r="L20" s="295">
        <v>1</v>
      </c>
      <c r="M20" s="295">
        <v>1</v>
      </c>
      <c r="N20" s="295" t="s">
        <v>15</v>
      </c>
      <c r="O20" s="295" t="s">
        <v>15</v>
      </c>
      <c r="P20" s="295">
        <v>1</v>
      </c>
      <c r="Q20" s="296"/>
    </row>
    <row r="21" spans="2:35" ht="22.8" customHeight="1">
      <c r="B21" s="809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>
        <v>1</v>
      </c>
      <c r="I21" s="295">
        <v>1</v>
      </c>
      <c r="J21" s="295" t="s">
        <v>15</v>
      </c>
      <c r="K21" s="295">
        <v>1</v>
      </c>
      <c r="L21" s="295">
        <v>1</v>
      </c>
      <c r="M21" s="295">
        <v>1</v>
      </c>
      <c r="N21" s="295">
        <v>1</v>
      </c>
      <c r="O21" s="295" t="s">
        <v>15</v>
      </c>
      <c r="P21" s="295" t="s">
        <v>15</v>
      </c>
      <c r="Q21" s="296"/>
    </row>
    <row r="22" spans="2:35" ht="22.8" customHeight="1">
      <c r="B22" s="787" t="s">
        <v>140</v>
      </c>
      <c r="C22" s="810"/>
      <c r="D22" s="297">
        <v>18.571428571428573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17.571428571428573</v>
      </c>
      <c r="J22" s="297">
        <v>17.125</v>
      </c>
      <c r="K22" s="297">
        <v>18.857142857142858</v>
      </c>
      <c r="L22" s="297">
        <v>16.125</v>
      </c>
      <c r="M22" s="297">
        <v>19</v>
      </c>
      <c r="N22" s="297">
        <v>17.222222222222221</v>
      </c>
      <c r="O22" s="297">
        <v>9.8571428571428577</v>
      </c>
      <c r="P22" s="297">
        <v>12.4</v>
      </c>
      <c r="Q22" s="298">
        <v>12.25</v>
      </c>
    </row>
    <row r="23" spans="2:35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35" ht="17.25" customHeight="1">
      <c r="B28" s="797" t="s">
        <v>118</v>
      </c>
      <c r="C28" s="798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801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802"/>
      <c r="C31" s="303" t="s">
        <v>133</v>
      </c>
      <c r="D31" s="305">
        <v>168.5653846153846</v>
      </c>
      <c r="E31" s="8">
        <v>817.90309182319334</v>
      </c>
      <c r="F31" s="8">
        <v>0</v>
      </c>
      <c r="G31" s="8">
        <v>958.85535714285459</v>
      </c>
      <c r="H31" s="306">
        <v>926.28977967255253</v>
      </c>
      <c r="I31" s="305">
        <v>0</v>
      </c>
      <c r="J31" s="8">
        <v>0</v>
      </c>
      <c r="K31" s="8">
        <v>593.33333333333223</v>
      </c>
      <c r="L31" s="8">
        <v>869.8083333333343</v>
      </c>
      <c r="M31" s="306">
        <v>888.9195285004306</v>
      </c>
      <c r="N31" s="289"/>
      <c r="O31" s="289"/>
      <c r="P31" s="289"/>
      <c r="Q31" s="289"/>
    </row>
    <row r="32" spans="2:35" ht="39.9" customHeight="1">
      <c r="B32" s="803"/>
      <c r="C32" s="727" t="s">
        <v>134</v>
      </c>
      <c r="D32" s="307">
        <f t="shared" ref="D32:M32" si="1">D31/D30</f>
        <v>0.76620629370629367</v>
      </c>
      <c r="E32" s="10">
        <f t="shared" si="1"/>
        <v>0.99139768705841613</v>
      </c>
      <c r="F32" s="10">
        <f t="shared" si="1"/>
        <v>0</v>
      </c>
      <c r="G32" s="10">
        <f t="shared" si="1"/>
        <v>1.0653948412698384</v>
      </c>
      <c r="H32" s="10">
        <f t="shared" si="1"/>
        <v>1.0292108663028361</v>
      </c>
      <c r="I32" s="305">
        <f t="shared" si="1"/>
        <v>0</v>
      </c>
      <c r="J32" s="10">
        <f t="shared" si="1"/>
        <v>0</v>
      </c>
      <c r="K32" s="10">
        <f t="shared" si="1"/>
        <v>0.65925925925925799</v>
      </c>
      <c r="L32" s="10">
        <f t="shared" si="1"/>
        <v>0.96645370370370476</v>
      </c>
      <c r="M32" s="11">
        <f t="shared" si="1"/>
        <v>0.98768836500047841</v>
      </c>
      <c r="N32" s="289"/>
      <c r="O32" s="289"/>
      <c r="P32" s="289"/>
      <c r="Q32" s="289"/>
    </row>
    <row r="33" spans="2:17" ht="28.8" customHeight="1">
      <c r="B33" s="804" t="s">
        <v>135</v>
      </c>
      <c r="C33" s="727" t="s">
        <v>136</v>
      </c>
      <c r="D33" s="308">
        <v>0.17013888888888887</v>
      </c>
      <c r="E33" s="12">
        <v>0.18055555555555555</v>
      </c>
      <c r="F33" s="12">
        <v>0</v>
      </c>
      <c r="G33" s="12">
        <v>3074.9999999999986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5.2083333333333336E-2</v>
      </c>
      <c r="N33" s="289"/>
      <c r="O33" s="289"/>
      <c r="P33" s="289"/>
      <c r="Q33" s="289"/>
    </row>
    <row r="34" spans="2:17" ht="28.8" customHeight="1">
      <c r="B34" s="805"/>
      <c r="C34" s="727" t="s">
        <v>36</v>
      </c>
      <c r="D34" s="308">
        <v>0.36805555555555558</v>
      </c>
      <c r="E34" s="12">
        <v>0.39166666666666666</v>
      </c>
      <c r="F34" s="12">
        <v>0</v>
      </c>
      <c r="G34" s="12">
        <v>1108.7999999999968</v>
      </c>
      <c r="H34" s="293">
        <v>0.4680555555555555</v>
      </c>
      <c r="I34" s="23">
        <v>0</v>
      </c>
      <c r="J34" s="12">
        <v>0</v>
      </c>
      <c r="K34" s="12">
        <v>0.80555555555555547</v>
      </c>
      <c r="L34" s="12">
        <v>46251.041666666664</v>
      </c>
      <c r="M34" s="13">
        <v>46251.036805555559</v>
      </c>
      <c r="N34" s="289"/>
      <c r="O34" s="289"/>
      <c r="P34" s="289"/>
      <c r="Q34" s="289"/>
    </row>
    <row r="35" spans="2:17" ht="28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85" zoomScaleNormal="85" workbookViewId="0">
      <selection activeCell="K94" sqref="K9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80780</v>
      </c>
      <c r="F1" s="351" t="s">
        <v>3</v>
      </c>
      <c r="G1" s="352">
        <f>SUM(H5:H124)</f>
        <v>1501819.1211688311</v>
      </c>
      <c r="H1" s="353" t="s">
        <v>1451</v>
      </c>
      <c r="I1" s="354">
        <f>+J16+J64+J24+J38+J51+J81+J100+J91+J57+J124+J111</f>
        <v>43.473809523809521</v>
      </c>
      <c r="J1" s="863" t="s">
        <v>1452</v>
      </c>
      <c r="K1" s="864"/>
      <c r="L1" s="865"/>
      <c r="M1" s="863" t="s">
        <v>1335</v>
      </c>
      <c r="N1" s="864"/>
      <c r="O1" s="864"/>
      <c r="P1" s="864"/>
      <c r="Q1" s="864"/>
      <c r="R1" s="865"/>
    </row>
    <row r="2" spans="1:18" ht="26.25" customHeight="1" thickBot="1">
      <c r="A2" s="869" t="s">
        <v>1492</v>
      </c>
      <c r="B2" s="870"/>
      <c r="C2" s="356"/>
      <c r="D2" s="732" t="s">
        <v>1342</v>
      </c>
      <c r="E2" s="358">
        <f>AVERAGE(L16,L24,L38,L51,L100,L111,L91)</f>
        <v>517.93741323643349</v>
      </c>
      <c r="F2" s="359" t="s">
        <v>40</v>
      </c>
      <c r="G2" s="360">
        <f>G1/E1</f>
        <v>18.591472161040247</v>
      </c>
      <c r="H2" s="361" t="s">
        <v>1454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1343</v>
      </c>
      <c r="B3" s="873" t="s">
        <v>1455</v>
      </c>
      <c r="C3" s="734"/>
      <c r="D3" s="874" t="s">
        <v>1344</v>
      </c>
      <c r="E3" s="874"/>
      <c r="F3" s="875" t="s">
        <v>43</v>
      </c>
      <c r="G3" s="876" t="s">
        <v>1456</v>
      </c>
      <c r="H3" s="877" t="s">
        <v>1457</v>
      </c>
      <c r="I3" s="878" t="s">
        <v>1346</v>
      </c>
      <c r="J3" s="880" t="s">
        <v>1349</v>
      </c>
      <c r="K3" s="888" t="s">
        <v>1347</v>
      </c>
      <c r="L3" s="890" t="s">
        <v>1342</v>
      </c>
      <c r="M3" s="881" t="s">
        <v>48</v>
      </c>
      <c r="N3" s="881"/>
      <c r="O3" s="880" t="s">
        <v>273</v>
      </c>
      <c r="P3" s="883" t="s">
        <v>1353</v>
      </c>
      <c r="Q3" s="880" t="s">
        <v>1354</v>
      </c>
      <c r="R3" s="880"/>
    </row>
    <row r="4" spans="1:18" ht="15.75" customHeight="1">
      <c r="A4" s="872"/>
      <c r="B4" s="873"/>
      <c r="C4" s="734"/>
      <c r="D4" s="874"/>
      <c r="E4" s="874"/>
      <c r="F4" s="875"/>
      <c r="G4" s="876"/>
      <c r="H4" s="877"/>
      <c r="I4" s="879"/>
      <c r="J4" s="882"/>
      <c r="K4" s="889"/>
      <c r="L4" s="891"/>
      <c r="M4" s="731" t="s">
        <v>50</v>
      </c>
      <c r="N4" s="731" t="s">
        <v>51</v>
      </c>
      <c r="O4" s="882"/>
      <c r="P4" s="884"/>
      <c r="Q4" s="365" t="s">
        <v>1358</v>
      </c>
      <c r="R4" s="365" t="s">
        <v>1458</v>
      </c>
    </row>
    <row r="5" spans="1:18">
      <c r="A5" s="892" t="s">
        <v>1459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705</v>
      </c>
      <c r="H5" s="370">
        <f>F5*G5</f>
        <v>18076.2</v>
      </c>
      <c r="I5" s="736"/>
      <c r="J5" s="372">
        <v>10</v>
      </c>
      <c r="K5" s="373">
        <f t="shared" ref="K5:K8" si="0">G5/P5*60</f>
        <v>1410.0000000000014</v>
      </c>
      <c r="L5" s="374">
        <f t="shared" ref="L5:L8" si="1">K5/J5</f>
        <v>141.00000000000014</v>
      </c>
      <c r="M5" s="375">
        <v>0.40972222222222227</v>
      </c>
      <c r="N5" s="375">
        <v>0.43055555555555558</v>
      </c>
      <c r="O5" s="365">
        <v>5</v>
      </c>
      <c r="P5" s="738">
        <f t="shared" ref="P5:P8" si="2">(N5-M5)*24*60</f>
        <v>29.999999999999972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734">
        <v>2163</v>
      </c>
      <c r="H6" s="370">
        <f t="shared" ref="H6:H15" si="3">F6*G6</f>
        <v>64565.55</v>
      </c>
      <c r="I6" s="736"/>
      <c r="J6" s="372">
        <v>13</v>
      </c>
      <c r="K6" s="373">
        <f t="shared" si="0"/>
        <v>1853.9999999999982</v>
      </c>
      <c r="L6" s="374">
        <f t="shared" si="1"/>
        <v>142.61538461538447</v>
      </c>
      <c r="M6" s="375">
        <v>0.43402777777777773</v>
      </c>
      <c r="N6" s="375">
        <v>0.4826388888888889</v>
      </c>
      <c r="O6" s="365">
        <v>5</v>
      </c>
      <c r="P6" s="738">
        <f t="shared" si="2"/>
        <v>70.000000000000071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734">
        <v>1902</v>
      </c>
      <c r="H7" s="370">
        <f t="shared" si="3"/>
        <v>56147.040000000001</v>
      </c>
      <c r="I7" s="736"/>
      <c r="J7" s="372">
        <v>13</v>
      </c>
      <c r="K7" s="373">
        <f t="shared" si="0"/>
        <v>1901.9999999999991</v>
      </c>
      <c r="L7" s="374">
        <f t="shared" si="1"/>
        <v>146.30769230769224</v>
      </c>
      <c r="M7" s="375">
        <v>0.4861111111111111</v>
      </c>
      <c r="N7" s="375">
        <v>0.52777777777777779</v>
      </c>
      <c r="O7" s="365">
        <v>5</v>
      </c>
      <c r="P7" s="738">
        <f t="shared" si="2"/>
        <v>60.000000000000028</v>
      </c>
      <c r="Q7" s="377"/>
      <c r="R7" s="377"/>
    </row>
    <row r="8" spans="1:18">
      <c r="A8" s="892"/>
      <c r="B8" s="366" t="s">
        <v>368</v>
      </c>
      <c r="C8" s="366"/>
      <c r="D8" s="367" t="s">
        <v>1460</v>
      </c>
      <c r="E8" s="368"/>
      <c r="F8" s="369">
        <v>30</v>
      </c>
      <c r="G8" s="734">
        <v>1130</v>
      </c>
      <c r="H8" s="370">
        <f t="shared" si="3"/>
        <v>33900</v>
      </c>
      <c r="I8" s="736"/>
      <c r="J8" s="372">
        <v>13</v>
      </c>
      <c r="K8" s="373">
        <f t="shared" si="0"/>
        <v>1694.9999999999993</v>
      </c>
      <c r="L8" s="374">
        <f t="shared" si="1"/>
        <v>130.38461538461533</v>
      </c>
      <c r="M8" s="375">
        <v>0.53125</v>
      </c>
      <c r="N8" s="375">
        <v>0.55902777777777779</v>
      </c>
      <c r="O8" s="365">
        <v>5</v>
      </c>
      <c r="P8" s="738">
        <f t="shared" si="2"/>
        <v>40.000000000000014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893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894"/>
      <c r="B16" s="366">
        <v>0</v>
      </c>
      <c r="C16" s="383" t="s">
        <v>1461</v>
      </c>
      <c r="D16" s="895" t="s">
        <v>1366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1715.2499999999993</v>
      </c>
      <c r="L16" s="389">
        <f>AVERAGE(L5:L15)</f>
        <v>140.07692307692307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1462</v>
      </c>
      <c r="B17" s="366">
        <v>0</v>
      </c>
      <c r="C17" s="735"/>
      <c r="D17" s="367" t="s">
        <v>1463</v>
      </c>
      <c r="E17" s="367"/>
      <c r="F17" s="369" t="s">
        <v>106</v>
      </c>
      <c r="G17" s="734">
        <v>1130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1694.9999999999993</v>
      </c>
      <c r="L17" s="374">
        <f>K17/J17</f>
        <v>169.49999999999994</v>
      </c>
      <c r="M17" s="375">
        <v>0.17013888888888887</v>
      </c>
      <c r="N17" s="375">
        <v>0.19791666666666666</v>
      </c>
      <c r="O17" s="365">
        <v>5</v>
      </c>
      <c r="P17" s="738">
        <f>(N17-M17)*24*60</f>
        <v>40.000000000000014</v>
      </c>
      <c r="Q17" s="365"/>
      <c r="R17" s="365"/>
    </row>
    <row r="18" spans="1:18" ht="15.75" customHeight="1">
      <c r="A18" s="896"/>
      <c r="B18" s="366">
        <v>0</v>
      </c>
      <c r="C18" s="735"/>
      <c r="D18" s="367" t="s">
        <v>287</v>
      </c>
      <c r="E18" s="367"/>
      <c r="F18" s="369" t="s">
        <v>106</v>
      </c>
      <c r="G18" s="733">
        <v>2163</v>
      </c>
      <c r="H18" s="370">
        <f t="shared" si="4"/>
        <v>0</v>
      </c>
      <c r="I18" s="736"/>
      <c r="J18" s="372">
        <v>9</v>
      </c>
      <c r="K18" s="373">
        <f t="shared" si="5"/>
        <v>1622.2499999999986</v>
      </c>
      <c r="L18" s="374">
        <f t="shared" ref="L18:L21" si="6">K18/J18</f>
        <v>180.24999999999986</v>
      </c>
      <c r="M18" s="375">
        <v>0.20138888888888887</v>
      </c>
      <c r="N18" s="375">
        <v>0.25694444444444448</v>
      </c>
      <c r="O18" s="365">
        <v>5</v>
      </c>
      <c r="P18" s="738">
        <f t="shared" ref="P18:P21" si="7">(N18-M18)*24*60</f>
        <v>80.000000000000071</v>
      </c>
      <c r="Q18" s="377"/>
      <c r="R18" s="377"/>
    </row>
    <row r="19" spans="1:18" ht="15.75" customHeight="1">
      <c r="A19" s="896"/>
      <c r="B19" s="366">
        <v>0</v>
      </c>
      <c r="C19" s="735"/>
      <c r="D19" s="367" t="s">
        <v>288</v>
      </c>
      <c r="E19" s="367"/>
      <c r="F19" s="369" t="s">
        <v>106</v>
      </c>
      <c r="G19" s="733">
        <v>1902</v>
      </c>
      <c r="H19" s="370">
        <f t="shared" si="4"/>
        <v>0</v>
      </c>
      <c r="I19" s="736"/>
      <c r="J19" s="372">
        <v>9</v>
      </c>
      <c r="K19" s="373">
        <f t="shared" si="5"/>
        <v>1755.6923076923094</v>
      </c>
      <c r="L19" s="374">
        <f t="shared" si="6"/>
        <v>195.07692307692326</v>
      </c>
      <c r="M19" s="375">
        <v>0.26041666666666669</v>
      </c>
      <c r="N19" s="375">
        <v>0.30555555555555552</v>
      </c>
      <c r="O19" s="365">
        <v>5</v>
      </c>
      <c r="P19" s="738">
        <f t="shared" si="7"/>
        <v>64.999999999999929</v>
      </c>
      <c r="Q19" s="377"/>
      <c r="R19" s="377"/>
    </row>
    <row r="20" spans="1:18" ht="15.75" customHeight="1">
      <c r="A20" s="897"/>
      <c r="B20" s="366" t="s">
        <v>368</v>
      </c>
      <c r="C20" s="735"/>
      <c r="D20" s="367" t="s">
        <v>1464</v>
      </c>
      <c r="E20" s="367"/>
      <c r="F20" s="369">
        <v>19.63</v>
      </c>
      <c r="G20" s="733">
        <v>701</v>
      </c>
      <c r="H20" s="370">
        <f t="shared" si="4"/>
        <v>13760.63</v>
      </c>
      <c r="I20" s="736"/>
      <c r="J20" s="372">
        <v>13</v>
      </c>
      <c r="K20" s="373">
        <f t="shared" si="5"/>
        <v>2102.9999999999995</v>
      </c>
      <c r="L20" s="374">
        <f t="shared" si="6"/>
        <v>161.76923076923075</v>
      </c>
      <c r="M20" s="375">
        <v>0.30902777777777779</v>
      </c>
      <c r="N20" s="375">
        <v>0.32291666666666669</v>
      </c>
      <c r="O20" s="365">
        <v>5</v>
      </c>
      <c r="P20" s="738">
        <f t="shared" si="7"/>
        <v>20.000000000000007</v>
      </c>
      <c r="Q20" s="377"/>
      <c r="R20" s="377"/>
    </row>
    <row r="21" spans="1:18" ht="15.75" customHeight="1">
      <c r="A21" s="897"/>
      <c r="B21" s="366" t="s">
        <v>368</v>
      </c>
      <c r="C21" s="735"/>
      <c r="D21" s="367" t="s">
        <v>1465</v>
      </c>
      <c r="E21" s="367"/>
      <c r="F21" s="369">
        <v>36.450000000000003</v>
      </c>
      <c r="G21" s="733">
        <v>1771</v>
      </c>
      <c r="H21" s="370">
        <f t="shared" si="4"/>
        <v>64552.950000000004</v>
      </c>
      <c r="I21" s="736"/>
      <c r="J21" s="372">
        <v>13</v>
      </c>
      <c r="K21" s="373">
        <f t="shared" si="5"/>
        <v>1770.9999999999991</v>
      </c>
      <c r="L21" s="374">
        <f t="shared" si="6"/>
        <v>136.23076923076917</v>
      </c>
      <c r="M21" s="375">
        <v>0.3263888888888889</v>
      </c>
      <c r="N21" s="375">
        <v>0.36805555555555558</v>
      </c>
      <c r="O21" s="365">
        <v>5</v>
      </c>
      <c r="P21" s="738">
        <f t="shared" si="7"/>
        <v>60.000000000000028</v>
      </c>
      <c r="Q21" s="377">
        <v>0.36805555555555558</v>
      </c>
      <c r="R21" s="377">
        <v>0.40972222222222227</v>
      </c>
    </row>
    <row r="22" spans="1:18" ht="15.75" customHeight="1">
      <c r="A22" s="897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897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898"/>
      <c r="B24" s="366">
        <v>0</v>
      </c>
      <c r="C24" s="6" t="s">
        <v>1466</v>
      </c>
      <c r="D24" s="895" t="s">
        <v>1366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1789.3884615384609</v>
      </c>
      <c r="L24" s="389">
        <f>AVERAGE(L17:L23)</f>
        <v>168.5653846153846</v>
      </c>
      <c r="M24" s="375"/>
      <c r="N24" s="375"/>
      <c r="O24" s="365"/>
      <c r="P24" s="365"/>
      <c r="Q24" s="365"/>
      <c r="R24" s="365"/>
    </row>
    <row r="25" spans="1:18">
      <c r="A25" s="885" t="s">
        <v>1467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1424</v>
      </c>
      <c r="H25" s="370">
        <f t="shared" ref="H25:H37" si="8">F25*G25</f>
        <v>26386.720000000001</v>
      </c>
      <c r="I25" s="736"/>
      <c r="J25" s="372">
        <v>3</v>
      </c>
      <c r="K25" s="373">
        <f t="shared" ref="K25:K28" si="9">G25/P25*60</f>
        <v>2756.1290322580671</v>
      </c>
      <c r="L25" s="374">
        <f t="shared" ref="L25:L28" si="10">K25/J25</f>
        <v>918.70967741935567</v>
      </c>
      <c r="M25" s="375">
        <v>0.18055555555555555</v>
      </c>
      <c r="N25" s="375">
        <v>0.20208333333333331</v>
      </c>
      <c r="O25" s="365">
        <v>20</v>
      </c>
      <c r="P25" s="738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885"/>
      <c r="B26" s="366" t="s">
        <v>104</v>
      </c>
      <c r="C26" s="393"/>
      <c r="D26" s="367" t="s">
        <v>295</v>
      </c>
      <c r="E26" s="396"/>
      <c r="F26" s="369">
        <v>18.18</v>
      </c>
      <c r="G26" s="734">
        <v>2964</v>
      </c>
      <c r="H26" s="370">
        <f t="shared" si="8"/>
        <v>53885.52</v>
      </c>
      <c r="I26" s="736"/>
      <c r="J26" s="372">
        <v>4</v>
      </c>
      <c r="K26" s="373">
        <f t="shared" si="9"/>
        <v>2778.7499999999995</v>
      </c>
      <c r="L26" s="374">
        <f t="shared" si="10"/>
        <v>694.68749999999989</v>
      </c>
      <c r="M26" s="375">
        <v>0.25416666666666665</v>
      </c>
      <c r="N26" s="375">
        <v>0.2986111111111111</v>
      </c>
      <c r="O26" s="365">
        <v>15</v>
      </c>
      <c r="P26" s="738">
        <f>(N26-M26)*24*60</f>
        <v>64.000000000000014</v>
      </c>
      <c r="Q26" s="377"/>
      <c r="R26" s="377"/>
    </row>
    <row r="27" spans="1:18">
      <c r="A27" s="885"/>
      <c r="B27" s="366" t="s">
        <v>104</v>
      </c>
      <c r="C27" s="393"/>
      <c r="D27" s="367" t="s">
        <v>1468</v>
      </c>
      <c r="E27" s="396"/>
      <c r="F27" s="369">
        <v>24.93</v>
      </c>
      <c r="G27" s="734">
        <v>961</v>
      </c>
      <c r="H27" s="370">
        <f t="shared" si="8"/>
        <v>23957.73</v>
      </c>
      <c r="I27" s="736"/>
      <c r="J27" s="372">
        <v>3</v>
      </c>
      <c r="K27" s="373">
        <f t="shared" si="9"/>
        <v>2882.9999999999991</v>
      </c>
      <c r="L27" s="374">
        <f t="shared" si="10"/>
        <v>960.99999999999966</v>
      </c>
      <c r="M27" s="375">
        <v>0.3125</v>
      </c>
      <c r="N27" s="375">
        <v>0.3263888888888889</v>
      </c>
      <c r="O27" s="365">
        <v>20</v>
      </c>
      <c r="P27" s="738">
        <f t="shared" ref="P27:P28" si="11">(N27-M27)*24*60</f>
        <v>20.000000000000007</v>
      </c>
      <c r="Q27" s="377"/>
      <c r="R27" s="377"/>
    </row>
    <row r="28" spans="1:18">
      <c r="A28" s="885"/>
      <c r="B28" s="366" t="s">
        <v>368</v>
      </c>
      <c r="C28" s="735"/>
      <c r="D28" s="367" t="s">
        <v>1304</v>
      </c>
      <c r="E28" s="396"/>
      <c r="F28" s="369">
        <v>18.77</v>
      </c>
      <c r="G28" s="734">
        <v>3672</v>
      </c>
      <c r="H28" s="370">
        <f t="shared" si="8"/>
        <v>68923.44</v>
      </c>
      <c r="I28" s="736"/>
      <c r="J28" s="372">
        <v>4</v>
      </c>
      <c r="K28" s="373">
        <f t="shared" si="9"/>
        <v>2788.8607594936725</v>
      </c>
      <c r="L28" s="374">
        <f t="shared" si="10"/>
        <v>697.21518987341813</v>
      </c>
      <c r="M28" s="375">
        <v>0.33680555555555558</v>
      </c>
      <c r="N28" s="375">
        <v>0.39166666666666666</v>
      </c>
      <c r="O28" s="365">
        <v>15</v>
      </c>
      <c r="P28" s="738">
        <f t="shared" si="11"/>
        <v>78.999999999999957</v>
      </c>
      <c r="Q28" s="377"/>
      <c r="R28" s="377"/>
    </row>
    <row r="29" spans="1:18">
      <c r="A29" s="885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885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885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885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885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2801.6849479379343</v>
      </c>
      <c r="L38" s="389">
        <f>AVERAGE(L25:L37)</f>
        <v>817.90309182319334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1469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900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900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900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900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901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901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901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1366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1470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792</v>
      </c>
      <c r="H52" s="370">
        <f>F52*G52</f>
        <v>14398.56</v>
      </c>
      <c r="I52" s="736"/>
      <c r="J52" s="372">
        <v>3</v>
      </c>
      <c r="K52" s="373">
        <f>G52/P52*60</f>
        <v>3167.9999999999941</v>
      </c>
      <c r="L52" s="374">
        <f>K52/J52</f>
        <v>1055.999999999998</v>
      </c>
      <c r="M52" s="375">
        <v>0.30555555555555552</v>
      </c>
      <c r="N52" s="375">
        <v>0.31597222222222221</v>
      </c>
      <c r="O52" s="373">
        <v>20</v>
      </c>
      <c r="P52" s="738">
        <f>(N52-M52)*24*60</f>
        <v>15.000000000000027</v>
      </c>
      <c r="Q52" s="377"/>
      <c r="R52" s="377"/>
    </row>
    <row r="53" spans="1:18" ht="15.6" customHeight="1">
      <c r="A53" s="904"/>
      <c r="B53" s="366" t="s">
        <v>104</v>
      </c>
      <c r="C53" s="735"/>
      <c r="D53" s="395" t="s">
        <v>301</v>
      </c>
      <c r="E53" s="412"/>
      <c r="F53" s="369">
        <v>25.03</v>
      </c>
      <c r="G53" s="378">
        <v>271</v>
      </c>
      <c r="H53" s="370">
        <f t="shared" ref="H53:H116" si="13">F53*G53</f>
        <v>6783.13</v>
      </c>
      <c r="I53" s="736"/>
      <c r="J53" s="372">
        <v>4</v>
      </c>
      <c r="K53" s="373">
        <f t="shared" ref="K53:K58" si="14">G53/P53*60</f>
        <v>3252.0000000000118</v>
      </c>
      <c r="L53" s="374">
        <f t="shared" ref="L53:L58" si="15">K53/J53</f>
        <v>813.00000000000296</v>
      </c>
      <c r="M53" s="375">
        <v>0.3263888888888889</v>
      </c>
      <c r="N53" s="375">
        <v>0.3298611111111111</v>
      </c>
      <c r="O53" s="373">
        <v>15</v>
      </c>
      <c r="P53" s="738">
        <f t="shared" ref="P53:P58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735"/>
      <c r="D54" s="395" t="s">
        <v>302</v>
      </c>
      <c r="E54" s="368"/>
      <c r="F54" s="369">
        <v>24.82</v>
      </c>
      <c r="G54" s="378">
        <v>438</v>
      </c>
      <c r="H54" s="370">
        <f t="shared" si="13"/>
        <v>10871.16</v>
      </c>
      <c r="I54" s="736"/>
      <c r="J54" s="372">
        <v>4</v>
      </c>
      <c r="K54" s="373">
        <f t="shared" si="14"/>
        <v>3284.9999999999459</v>
      </c>
      <c r="L54" s="374">
        <f t="shared" si="15"/>
        <v>821.24999999998647</v>
      </c>
      <c r="M54" s="375">
        <v>0.34027777777777773</v>
      </c>
      <c r="N54" s="375">
        <v>0.34583333333333338</v>
      </c>
      <c r="O54" s="373">
        <v>15</v>
      </c>
      <c r="P54" s="738">
        <f t="shared" si="16"/>
        <v>8.0000000000001315</v>
      </c>
      <c r="Q54" s="377">
        <v>0.34583333333333338</v>
      </c>
      <c r="R54" s="377">
        <v>0.38750000000000001</v>
      </c>
    </row>
    <row r="55" spans="1:18" ht="15.6" customHeight="1">
      <c r="A55" s="904"/>
      <c r="B55" s="366" t="s">
        <v>104</v>
      </c>
      <c r="C55" s="735"/>
      <c r="D55" s="395" t="s">
        <v>304</v>
      </c>
      <c r="E55" s="396"/>
      <c r="F55" s="369">
        <v>30</v>
      </c>
      <c r="G55" s="378">
        <v>849</v>
      </c>
      <c r="H55" s="370">
        <f t="shared" si="13"/>
        <v>25470</v>
      </c>
      <c r="I55" s="736"/>
      <c r="J55" s="372">
        <v>4</v>
      </c>
      <c r="K55" s="373">
        <f t="shared" si="14"/>
        <v>3183.7499999999795</v>
      </c>
      <c r="L55" s="374">
        <f t="shared" si="15"/>
        <v>795.93749999999488</v>
      </c>
      <c r="M55" s="375">
        <v>0.40138888888888885</v>
      </c>
      <c r="N55" s="375">
        <v>0.41250000000000003</v>
      </c>
      <c r="O55" s="373">
        <v>20</v>
      </c>
      <c r="P55" s="738">
        <f t="shared" si="16"/>
        <v>16.000000000000103</v>
      </c>
      <c r="Q55" s="377"/>
      <c r="R55" s="377"/>
    </row>
    <row r="56" spans="1:18" ht="15.6" customHeight="1">
      <c r="A56" s="904"/>
      <c r="B56" s="366" t="s">
        <v>104</v>
      </c>
      <c r="C56" s="735"/>
      <c r="D56" s="400" t="s">
        <v>1471</v>
      </c>
      <c r="E56" s="396"/>
      <c r="F56" s="369">
        <v>20.72</v>
      </c>
      <c r="G56" s="378">
        <v>546</v>
      </c>
      <c r="H56" s="370">
        <f t="shared" si="13"/>
        <v>11313.119999999999</v>
      </c>
      <c r="I56" s="736"/>
      <c r="J56" s="372">
        <v>3</v>
      </c>
      <c r="K56" s="373">
        <f t="shared" si="14"/>
        <v>3276.0000000000118</v>
      </c>
      <c r="L56" s="374">
        <f t="shared" si="15"/>
        <v>1092.0000000000039</v>
      </c>
      <c r="M56" s="375">
        <v>0.42291666666666666</v>
      </c>
      <c r="N56" s="375">
        <v>0.42986111111111108</v>
      </c>
      <c r="O56" s="373">
        <v>15</v>
      </c>
      <c r="P56" s="738">
        <f t="shared" si="16"/>
        <v>9.9999999999999645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1472</v>
      </c>
      <c r="E57" s="396"/>
      <c r="F57" s="369">
        <v>17.07</v>
      </c>
      <c r="G57" s="378">
        <v>1025</v>
      </c>
      <c r="H57" s="370">
        <f t="shared" si="13"/>
        <v>17496.75</v>
      </c>
      <c r="I57" s="736"/>
      <c r="J57" s="372">
        <v>3</v>
      </c>
      <c r="K57" s="373">
        <f t="shared" si="14"/>
        <v>3074.9999999999986</v>
      </c>
      <c r="L57" s="374">
        <f t="shared" si="15"/>
        <v>1024.9999999999995</v>
      </c>
      <c r="M57" s="375">
        <v>0.44027777777777777</v>
      </c>
      <c r="N57" s="375">
        <v>0.45416666666666666</v>
      </c>
      <c r="O57" s="373">
        <v>15</v>
      </c>
      <c r="P57" s="738">
        <f t="shared" si="16"/>
        <v>20.000000000000007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1473</v>
      </c>
      <c r="E58" s="396"/>
      <c r="F58" s="369">
        <v>27.48</v>
      </c>
      <c r="G58" s="414">
        <v>1386</v>
      </c>
      <c r="H58" s="370">
        <f t="shared" si="13"/>
        <v>38087.279999999999</v>
      </c>
      <c r="I58" s="736"/>
      <c r="J58" s="372">
        <v>3</v>
      </c>
      <c r="K58" s="373">
        <f t="shared" si="14"/>
        <v>3326.3999999999905</v>
      </c>
      <c r="L58" s="374">
        <f t="shared" si="15"/>
        <v>1108.7999999999968</v>
      </c>
      <c r="M58" s="375">
        <v>0.4680555555555555</v>
      </c>
      <c r="N58" s="375">
        <v>0.48541666666666666</v>
      </c>
      <c r="O58" s="373">
        <v>20</v>
      </c>
      <c r="P58" s="738">
        <f t="shared" si="16"/>
        <v>25.000000000000071</v>
      </c>
      <c r="Q58" s="377"/>
      <c r="R58" s="377"/>
    </row>
    <row r="59" spans="1:18" ht="15.6" customHeight="1">
      <c r="A59" s="904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904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904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904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905"/>
      <c r="B64" s="366">
        <v>0</v>
      </c>
      <c r="C64" s="6" t="s">
        <v>1474</v>
      </c>
      <c r="D64" s="895" t="s">
        <v>1366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3223.7357142857045</v>
      </c>
      <c r="L64" s="389">
        <f>AVERAGE(L52:L63)</f>
        <v>958.85535714285459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1475</v>
      </c>
      <c r="B65" s="366" t="s">
        <v>104</v>
      </c>
      <c r="C65" s="735"/>
      <c r="D65" s="394" t="s">
        <v>1476</v>
      </c>
      <c r="E65" s="411"/>
      <c r="F65" s="369">
        <v>22.281818181818181</v>
      </c>
      <c r="G65" s="734">
        <v>338</v>
      </c>
      <c r="H65" s="370">
        <f>F65*G65</f>
        <v>7531.2545454545452</v>
      </c>
      <c r="I65" s="736"/>
      <c r="J65" s="372">
        <v>4</v>
      </c>
      <c r="K65" s="373">
        <f t="shared" ref="K65:K71" si="17">G65/P65*60</f>
        <v>2897.1428571428505</v>
      </c>
      <c r="L65" s="374">
        <f t="shared" ref="L65:L71" si="18">K65/J65</f>
        <v>724.28571428571263</v>
      </c>
      <c r="M65" s="375">
        <v>0.18055555555555555</v>
      </c>
      <c r="N65" s="375">
        <v>0.18541666666666667</v>
      </c>
      <c r="O65" s="373">
        <v>20</v>
      </c>
      <c r="P65" s="738">
        <f>(N65-M65)*24*60</f>
        <v>7.0000000000000151</v>
      </c>
      <c r="Q65" s="377"/>
      <c r="R65" s="377"/>
    </row>
    <row r="66" spans="1:18" ht="15.6" customHeight="1">
      <c r="A66" s="907"/>
      <c r="B66" s="366" t="s">
        <v>104</v>
      </c>
      <c r="C66" s="735"/>
      <c r="D66" s="401" t="s">
        <v>311</v>
      </c>
      <c r="E66" s="412"/>
      <c r="F66" s="369">
        <v>14.03</v>
      </c>
      <c r="G66" s="378">
        <v>2772</v>
      </c>
      <c r="H66" s="370">
        <f t="shared" ref="H66:H74" si="19">F66*G66</f>
        <v>38891.159999999996</v>
      </c>
      <c r="I66" s="736"/>
      <c r="J66" s="372">
        <v>3</v>
      </c>
      <c r="K66" s="373">
        <f t="shared" si="17"/>
        <v>3198.4615384615399</v>
      </c>
      <c r="L66" s="374">
        <f t="shared" si="18"/>
        <v>1066.1538461538466</v>
      </c>
      <c r="M66" s="375">
        <v>0.19444444444444445</v>
      </c>
      <c r="N66" s="375">
        <v>0.23055555555555554</v>
      </c>
      <c r="O66" s="373">
        <v>13</v>
      </c>
      <c r="P66" s="738">
        <f t="shared" ref="P66:P71" si="20">(N66-M66)*24*60</f>
        <v>51.999999999999972</v>
      </c>
      <c r="Q66" s="377"/>
      <c r="R66" s="377"/>
    </row>
    <row r="67" spans="1:18" ht="15.6" customHeight="1">
      <c r="A67" s="907"/>
      <c r="B67" s="366" t="s">
        <v>104</v>
      </c>
      <c r="C67" s="735"/>
      <c r="D67" s="394" t="s">
        <v>312</v>
      </c>
      <c r="E67" s="396"/>
      <c r="F67" s="369">
        <v>18.18</v>
      </c>
      <c r="G67" s="378">
        <v>1292</v>
      </c>
      <c r="H67" s="370">
        <f t="shared" si="19"/>
        <v>23488.560000000001</v>
      </c>
      <c r="I67" s="736"/>
      <c r="J67" s="372">
        <v>3</v>
      </c>
      <c r="K67" s="373">
        <f t="shared" si="17"/>
        <v>3100.7999999999961</v>
      </c>
      <c r="L67" s="374">
        <f t="shared" si="18"/>
        <v>1033.5999999999988</v>
      </c>
      <c r="M67" s="375">
        <v>0.24097222222222223</v>
      </c>
      <c r="N67" s="375">
        <v>0.25833333333333336</v>
      </c>
      <c r="O67" s="373">
        <v>15</v>
      </c>
      <c r="P67" s="738">
        <f t="shared" si="20"/>
        <v>25.000000000000032</v>
      </c>
      <c r="Q67" s="377"/>
      <c r="R67" s="377"/>
    </row>
    <row r="68" spans="1:18" ht="15.6" customHeight="1">
      <c r="A68" s="907"/>
      <c r="B68" s="366" t="s">
        <v>104</v>
      </c>
      <c r="C68" s="735"/>
      <c r="D68" s="400" t="s">
        <v>1477</v>
      </c>
      <c r="E68" s="396"/>
      <c r="F68" s="369">
        <v>17.890909090909091</v>
      </c>
      <c r="G68" s="378">
        <v>1399</v>
      </c>
      <c r="H68" s="370">
        <f t="shared" si="19"/>
        <v>25029.381818181817</v>
      </c>
      <c r="I68" s="736"/>
      <c r="J68" s="372">
        <v>3</v>
      </c>
      <c r="K68" s="373">
        <f t="shared" si="17"/>
        <v>3108.8888888888814</v>
      </c>
      <c r="L68" s="374">
        <f t="shared" si="18"/>
        <v>1036.2962962962938</v>
      </c>
      <c r="M68" s="375">
        <v>0.26874999999999999</v>
      </c>
      <c r="N68" s="375">
        <v>0.28750000000000003</v>
      </c>
      <c r="O68" s="373">
        <v>15</v>
      </c>
      <c r="P68" s="738">
        <f t="shared" si="20"/>
        <v>27.000000000000064</v>
      </c>
      <c r="Q68" s="377">
        <v>0.28750000000000003</v>
      </c>
      <c r="R68" s="377">
        <v>0.32916666666666666</v>
      </c>
    </row>
    <row r="69" spans="1:18" ht="15.6" customHeight="1">
      <c r="A69" s="907"/>
      <c r="B69" s="366" t="s">
        <v>104</v>
      </c>
      <c r="C69" s="735"/>
      <c r="D69" s="394" t="s">
        <v>1478</v>
      </c>
      <c r="E69" s="396"/>
      <c r="F69" s="369">
        <v>16.66</v>
      </c>
      <c r="G69" s="378">
        <v>2731</v>
      </c>
      <c r="H69" s="370">
        <f t="shared" si="19"/>
        <v>45498.46</v>
      </c>
      <c r="I69" s="736"/>
      <c r="J69" s="372">
        <v>4</v>
      </c>
      <c r="K69" s="373">
        <f t="shared" si="17"/>
        <v>3151.1538461538426</v>
      </c>
      <c r="L69" s="374">
        <f t="shared" si="18"/>
        <v>787.78846153846064</v>
      </c>
      <c r="M69" s="375">
        <v>0.3430555555555555</v>
      </c>
      <c r="N69" s="375">
        <v>0.37916666666666665</v>
      </c>
      <c r="O69" s="373">
        <v>20</v>
      </c>
      <c r="P69" s="738">
        <f t="shared" si="20"/>
        <v>52.000000000000057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1479</v>
      </c>
      <c r="E70" s="396"/>
      <c r="F70" s="369">
        <v>30</v>
      </c>
      <c r="G70" s="378">
        <v>876</v>
      </c>
      <c r="H70" s="370">
        <f t="shared" si="19"/>
        <v>26280</v>
      </c>
      <c r="I70" s="736"/>
      <c r="J70" s="372">
        <v>4</v>
      </c>
      <c r="K70" s="373">
        <f t="shared" si="17"/>
        <v>3091.7647058823641</v>
      </c>
      <c r="L70" s="374">
        <f t="shared" si="18"/>
        <v>772.94117647059102</v>
      </c>
      <c r="M70" s="375">
        <v>0.38958333333333334</v>
      </c>
      <c r="N70" s="375">
        <v>0.40138888888888885</v>
      </c>
      <c r="O70" s="373">
        <v>15</v>
      </c>
      <c r="P70" s="738">
        <f t="shared" si="20"/>
        <v>16.99999999999994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4305</v>
      </c>
      <c r="H71" s="370">
        <f t="shared" si="19"/>
        <v>61499.999999999985</v>
      </c>
      <c r="I71" s="736"/>
      <c r="J71" s="372">
        <v>3</v>
      </c>
      <c r="K71" s="373">
        <f t="shared" si="17"/>
        <v>3188.8888888888905</v>
      </c>
      <c r="L71" s="374">
        <f t="shared" si="18"/>
        <v>1062.9629629629635</v>
      </c>
      <c r="M71" s="375">
        <v>0.41180555555555554</v>
      </c>
      <c r="N71" s="375">
        <v>0.4680555555555555</v>
      </c>
      <c r="O71" s="373">
        <v>15</v>
      </c>
      <c r="P71" s="738">
        <f t="shared" si="20"/>
        <v>80.999999999999957</v>
      </c>
      <c r="Q71" s="377"/>
      <c r="R71" s="377"/>
    </row>
    <row r="72" spans="1:18" ht="15.6" customHeight="1">
      <c r="A72" s="907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907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907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908"/>
      <c r="B75" s="366">
        <v>0</v>
      </c>
      <c r="C75" s="6" t="s">
        <v>1480</v>
      </c>
      <c r="D75" s="895" t="s">
        <v>1366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3105.3001036311948</v>
      </c>
      <c r="L75" s="389">
        <f>AVERAGE(L65:L74)</f>
        <v>926.28977967255253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909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909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909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1366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1481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1467</v>
      </c>
      <c r="D91" s="914" t="s">
        <v>1366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1482</v>
      </c>
      <c r="B92" s="366" t="s">
        <v>104</v>
      </c>
      <c r="C92" s="383"/>
      <c r="D92" s="427" t="s">
        <v>1483</v>
      </c>
      <c r="E92" s="421"/>
      <c r="F92" s="369">
        <v>24.54</v>
      </c>
      <c r="G92" s="734">
        <v>1263</v>
      </c>
      <c r="H92" s="370">
        <f t="shared" ref="H92:H99" si="22">F92*G92</f>
        <v>30994.02</v>
      </c>
      <c r="I92" s="736"/>
      <c r="J92" s="372">
        <v>3</v>
      </c>
      <c r="K92" s="373">
        <f>G92/P92*60</f>
        <v>2165.1428571428546</v>
      </c>
      <c r="L92" s="374">
        <f t="shared" ref="L92:L94" si="23">K92/J92</f>
        <v>721.71428571428487</v>
      </c>
      <c r="M92" s="375">
        <v>0.72222222222222221</v>
      </c>
      <c r="N92" s="375">
        <v>0.74652777777777779</v>
      </c>
      <c r="O92" s="365">
        <v>20</v>
      </c>
      <c r="P92" s="738">
        <f>(N92-M92)*24*60</f>
        <v>35.000000000000036</v>
      </c>
      <c r="Q92" s="377"/>
      <c r="R92" s="377"/>
    </row>
    <row r="93" spans="1:18">
      <c r="A93" s="916"/>
      <c r="B93" s="366" t="s">
        <v>104</v>
      </c>
      <c r="C93" s="383"/>
      <c r="D93" s="395" t="s">
        <v>1484</v>
      </c>
      <c r="E93" s="415"/>
      <c r="F93" s="369">
        <v>23.27</v>
      </c>
      <c r="G93" s="378">
        <v>487</v>
      </c>
      <c r="H93" s="370">
        <f t="shared" si="22"/>
        <v>11332.49</v>
      </c>
      <c r="I93" s="736"/>
      <c r="J93" s="372">
        <v>4</v>
      </c>
      <c r="K93" s="373">
        <f t="shared" ref="K93:K94" si="24">G93/P93*60</f>
        <v>2087.142857142841</v>
      </c>
      <c r="L93" s="374">
        <f t="shared" si="23"/>
        <v>521.78571428571024</v>
      </c>
      <c r="M93" s="375">
        <v>0.76111111111111107</v>
      </c>
      <c r="N93" s="375">
        <v>0.77083333333333337</v>
      </c>
      <c r="O93" s="365">
        <v>21</v>
      </c>
      <c r="P93" s="738">
        <f>(N93-M93)*24*60</f>
        <v>14.00000000000011</v>
      </c>
      <c r="Q93" s="377"/>
      <c r="R93" s="377"/>
    </row>
    <row r="94" spans="1:18">
      <c r="A94" s="916"/>
      <c r="B94" s="366" t="s">
        <v>104</v>
      </c>
      <c r="C94" s="383"/>
      <c r="D94" s="395" t="s">
        <v>1485</v>
      </c>
      <c r="E94" s="415"/>
      <c r="F94" s="369">
        <v>24.33</v>
      </c>
      <c r="G94" s="378">
        <v>1073</v>
      </c>
      <c r="H94" s="370">
        <f t="shared" si="22"/>
        <v>26106.089999999997</v>
      </c>
      <c r="I94" s="736"/>
      <c r="J94" s="372">
        <v>4</v>
      </c>
      <c r="K94" s="373">
        <f t="shared" si="24"/>
        <v>2146.0000000000077</v>
      </c>
      <c r="L94" s="374">
        <f t="shared" si="23"/>
        <v>536.50000000000193</v>
      </c>
      <c r="M94" s="375">
        <v>0.78472222222222221</v>
      </c>
      <c r="N94" s="375">
        <v>0.80555555555555547</v>
      </c>
      <c r="O94" s="365">
        <v>20</v>
      </c>
      <c r="P94" s="738">
        <f>(N94-M94)*24*60</f>
        <v>29.999999999999893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917"/>
      <c r="B100" s="366">
        <v>0</v>
      </c>
      <c r="C100" s="6" t="s">
        <v>1486</v>
      </c>
      <c r="D100" s="918" t="s">
        <v>1366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2132.761904761901</v>
      </c>
      <c r="L100" s="389">
        <f>AVERAGE(L92:L99)</f>
        <v>593.33333333333223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1487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721</v>
      </c>
      <c r="H101" s="370">
        <f t="shared" ref="H101:H110" si="25">F101*G101</f>
        <v>18046.63</v>
      </c>
      <c r="I101" s="736"/>
      <c r="J101" s="372">
        <v>4</v>
      </c>
      <c r="K101" s="373">
        <f>G101/P101*60</f>
        <v>2884.0000000000105</v>
      </c>
      <c r="L101" s="374">
        <f t="shared" ref="L101:L105" si="26">K101/J101</f>
        <v>721.00000000000261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3148</v>
      </c>
      <c r="H102" s="370">
        <f t="shared" si="25"/>
        <v>89938.36</v>
      </c>
      <c r="I102" s="736"/>
      <c r="J102" s="372">
        <v>3</v>
      </c>
      <c r="K102" s="373">
        <f t="shared" ref="K102:K105" si="28">G102/P102*60</f>
        <v>2951.2500000000036</v>
      </c>
      <c r="L102" s="374">
        <f t="shared" si="26"/>
        <v>983.75000000000125</v>
      </c>
      <c r="M102" s="375">
        <v>0.74722222222222223</v>
      </c>
      <c r="N102" s="375">
        <v>0.79166666666666663</v>
      </c>
      <c r="O102" s="365">
        <v>21</v>
      </c>
      <c r="P102" s="373">
        <f t="shared" si="27"/>
        <v>63.999999999999929</v>
      </c>
      <c r="Q102" s="377">
        <v>0.79166666666666663</v>
      </c>
      <c r="R102" s="377">
        <v>0.83333333333333337</v>
      </c>
    </row>
    <row r="103" spans="1:18">
      <c r="A103" s="920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1430</v>
      </c>
      <c r="H103" s="370">
        <f t="shared" si="25"/>
        <v>35492.6</v>
      </c>
      <c r="I103" s="736"/>
      <c r="J103" s="372">
        <v>4</v>
      </c>
      <c r="K103" s="373">
        <f t="shared" si="28"/>
        <v>2860.00000000001</v>
      </c>
      <c r="L103" s="374">
        <f t="shared" si="26"/>
        <v>715.0000000000025</v>
      </c>
      <c r="M103" s="375">
        <v>0.84722222222222221</v>
      </c>
      <c r="N103" s="375">
        <v>0.86805555555555547</v>
      </c>
      <c r="O103" s="365">
        <v>20</v>
      </c>
      <c r="P103" s="373">
        <f t="shared" si="27"/>
        <v>29.999999999999893</v>
      </c>
      <c r="Q103" s="377"/>
      <c r="R103" s="377"/>
    </row>
    <row r="104" spans="1:18">
      <c r="A104" s="920"/>
      <c r="B104" s="366" t="s">
        <v>104</v>
      </c>
      <c r="C104" s="6"/>
      <c r="D104" s="395" t="s">
        <v>1488</v>
      </c>
      <c r="E104" s="415"/>
      <c r="F104" s="369">
        <v>30</v>
      </c>
      <c r="G104" s="734">
        <v>1505</v>
      </c>
      <c r="H104" s="370">
        <f t="shared" si="25"/>
        <v>45150</v>
      </c>
      <c r="I104" s="736"/>
      <c r="J104" s="372">
        <v>3</v>
      </c>
      <c r="K104" s="373">
        <f t="shared" si="28"/>
        <v>2821.8749999999964</v>
      </c>
      <c r="L104" s="374">
        <f t="shared" si="26"/>
        <v>940.62499999999875</v>
      </c>
      <c r="M104" s="375">
        <v>0.88055555555555554</v>
      </c>
      <c r="N104" s="375">
        <v>0.90277777777777779</v>
      </c>
      <c r="O104" s="365">
        <v>18</v>
      </c>
      <c r="P104" s="373">
        <f>(N104-M104)*24*60</f>
        <v>32.000000000000043</v>
      </c>
      <c r="Q104" s="377"/>
      <c r="R104" s="377"/>
    </row>
    <row r="105" spans="1:18">
      <c r="A105" s="920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8898</v>
      </c>
      <c r="H105" s="370">
        <f t="shared" si="25"/>
        <v>127114.2857142857</v>
      </c>
      <c r="I105" s="736"/>
      <c r="J105" s="372">
        <v>3</v>
      </c>
      <c r="K105" s="373">
        <f t="shared" si="28"/>
        <v>2966</v>
      </c>
      <c r="L105" s="374">
        <f t="shared" si="26"/>
        <v>988.66666666666663</v>
      </c>
      <c r="M105" s="375">
        <v>46250.916666666664</v>
      </c>
      <c r="N105" s="375">
        <v>46251.041666666664</v>
      </c>
      <c r="O105" s="365">
        <v>20</v>
      </c>
      <c r="P105" s="373">
        <f>(N105-M105)*24*60</f>
        <v>180</v>
      </c>
      <c r="Q105" s="374"/>
      <c r="R105" s="377"/>
    </row>
    <row r="106" spans="1:18">
      <c r="A106" s="920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20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1474</v>
      </c>
      <c r="D111" s="887" t="s">
        <v>1366</v>
      </c>
      <c r="E111" s="92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2896.6250000000045</v>
      </c>
      <c r="L111" s="389">
        <f>AVERAGE(L101:L110)</f>
        <v>869.8083333333343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1489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1091</v>
      </c>
      <c r="H112" s="422">
        <f t="shared" si="13"/>
        <v>18219.7</v>
      </c>
      <c r="I112" s="736"/>
      <c r="J112" s="372">
        <v>3</v>
      </c>
      <c r="K112" s="373">
        <f t="shared" ref="K112:K118" si="29">G112/P112*60</f>
        <v>3272.9999999999854</v>
      </c>
      <c r="L112" s="374">
        <f t="shared" ref="L112:L118" si="30">K112/J112</f>
        <v>1090.9999999999952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1068</v>
      </c>
      <c r="H113" s="422">
        <f t="shared" si="13"/>
        <v>19416.239999999998</v>
      </c>
      <c r="I113" s="736"/>
      <c r="J113" s="372">
        <v>4</v>
      </c>
      <c r="K113" s="373">
        <f t="shared" si="29"/>
        <v>2786.0869565217295</v>
      </c>
      <c r="L113" s="374">
        <f t="shared" si="30"/>
        <v>696.52173913043237</v>
      </c>
      <c r="M113" s="375">
        <v>0.74930555555555556</v>
      </c>
      <c r="N113" s="375">
        <v>0.76527777777777783</v>
      </c>
      <c r="O113" s="365">
        <v>18</v>
      </c>
      <c r="P113" s="738">
        <f t="shared" si="31"/>
        <v>23.000000000000078</v>
      </c>
      <c r="Q113" s="377"/>
      <c r="R113" s="377"/>
    </row>
    <row r="114" spans="1:18">
      <c r="A114" s="922"/>
      <c r="B114" s="366" t="s">
        <v>104</v>
      </c>
      <c r="C114" s="393"/>
      <c r="D114" s="730" t="s">
        <v>1490</v>
      </c>
      <c r="E114" s="395"/>
      <c r="F114" s="369">
        <v>18.18</v>
      </c>
      <c r="G114" s="734">
        <v>1142</v>
      </c>
      <c r="H114" s="422">
        <f t="shared" si="13"/>
        <v>20761.560000000001</v>
      </c>
      <c r="I114" s="736"/>
      <c r="J114" s="372">
        <v>3</v>
      </c>
      <c r="K114" s="373">
        <f t="shared" si="29"/>
        <v>2979.1304347825985</v>
      </c>
      <c r="L114" s="374">
        <f t="shared" si="30"/>
        <v>993.04347826086621</v>
      </c>
      <c r="M114" s="375">
        <v>0.78055555555555556</v>
      </c>
      <c r="N114" s="375">
        <v>0.79652777777777783</v>
      </c>
      <c r="O114" s="365">
        <v>20</v>
      </c>
      <c r="P114" s="738">
        <f t="shared" si="31"/>
        <v>23.000000000000078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5868</v>
      </c>
      <c r="H115" s="422">
        <f t="shared" si="13"/>
        <v>97760.88</v>
      </c>
      <c r="I115" s="736"/>
      <c r="J115" s="372">
        <v>4</v>
      </c>
      <c r="K115" s="373">
        <f t="shared" si="29"/>
        <v>2933.9999999999986</v>
      </c>
      <c r="L115" s="374">
        <f t="shared" si="30"/>
        <v>733.49999999999966</v>
      </c>
      <c r="M115" s="375">
        <v>0.81111111111111101</v>
      </c>
      <c r="N115" s="375">
        <v>0.89444444444444438</v>
      </c>
      <c r="O115" s="365">
        <v>23</v>
      </c>
      <c r="P115" s="738">
        <f t="shared" si="31"/>
        <v>120.00000000000006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968</v>
      </c>
      <c r="H116" s="422">
        <f t="shared" si="13"/>
        <v>21568.799999999999</v>
      </c>
      <c r="I116" s="736"/>
      <c r="J116" s="372">
        <v>4</v>
      </c>
      <c r="K116" s="373">
        <f t="shared" si="29"/>
        <v>2903.9999999999873</v>
      </c>
      <c r="L116" s="374">
        <f t="shared" si="30"/>
        <v>725.99999999999682</v>
      </c>
      <c r="M116" s="375">
        <v>0.90972222222222221</v>
      </c>
      <c r="N116" s="424">
        <v>0.92361111111111116</v>
      </c>
      <c r="O116" s="365">
        <v>21</v>
      </c>
      <c r="P116" s="738">
        <f t="shared" si="31"/>
        <v>20.000000000000089</v>
      </c>
      <c r="Q116" s="377">
        <v>0.92361111111111116</v>
      </c>
      <c r="R116" s="377">
        <v>0.96527777777777779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4058</v>
      </c>
      <c r="H117" s="422">
        <f t="shared" ref="H117:H123" si="32">F117*G117</f>
        <v>72601.309090909097</v>
      </c>
      <c r="I117" s="736"/>
      <c r="J117" s="372">
        <v>3</v>
      </c>
      <c r="K117" s="373">
        <f t="shared" si="29"/>
        <v>2969.2682924890155</v>
      </c>
      <c r="L117" s="374">
        <f t="shared" si="30"/>
        <v>989.7560974963385</v>
      </c>
      <c r="M117" s="375">
        <v>46250.979861111111</v>
      </c>
      <c r="N117" s="375">
        <v>46251.036805555559</v>
      </c>
      <c r="O117" s="373">
        <v>20</v>
      </c>
      <c r="P117" s="738">
        <f t="shared" si="31"/>
        <v>82.000000005355105</v>
      </c>
      <c r="Q117" s="377"/>
      <c r="R117" s="377"/>
    </row>
    <row r="118" spans="1:18">
      <c r="A118" s="922"/>
      <c r="B118" s="366" t="s">
        <v>104</v>
      </c>
      <c r="C118" s="393"/>
      <c r="D118" s="395" t="s">
        <v>1491</v>
      </c>
      <c r="E118" s="412"/>
      <c r="F118" s="369">
        <v>14.03</v>
      </c>
      <c r="G118" s="734">
        <v>6452</v>
      </c>
      <c r="H118" s="422">
        <f t="shared" si="32"/>
        <v>90521.56</v>
      </c>
      <c r="I118" s="736"/>
      <c r="J118" s="372">
        <v>3</v>
      </c>
      <c r="K118" s="373">
        <f t="shared" si="29"/>
        <v>2977.8461538461543</v>
      </c>
      <c r="L118" s="374">
        <f t="shared" si="30"/>
        <v>992.61538461538476</v>
      </c>
      <c r="M118" s="375">
        <v>5.2083333333333336E-2</v>
      </c>
      <c r="N118" s="375">
        <v>0.1423611111111111</v>
      </c>
      <c r="O118" s="373">
        <v>21</v>
      </c>
      <c r="P118" s="738">
        <f t="shared" si="31"/>
        <v>129.99999999999997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922"/>
      <c r="B124" s="383">
        <v>0</v>
      </c>
      <c r="C124" s="6" t="s">
        <v>1480</v>
      </c>
      <c r="D124" s="923" t="s">
        <v>1366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2974.7616910913525</v>
      </c>
      <c r="L124" s="389">
        <f>AVERAGE(L112:L123)</f>
        <v>888.9195285004306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58" sqref="B58"/>
      <selection pane="bottomLeft" activeCell="B58" sqref="B5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175139.56999999998</v>
      </c>
      <c r="F1" s="743" t="s">
        <v>3</v>
      </c>
      <c r="G1" s="30">
        <f>SUM(H5:H173)</f>
        <v>7127667.9096204443</v>
      </c>
      <c r="H1" s="739" t="s">
        <v>37</v>
      </c>
      <c r="I1" s="31">
        <f>M17+M30+M43+M56+M69+M82+M95+M108+M121+M134+M147+M160+M173</f>
        <v>189.53769841269843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1333</v>
      </c>
      <c r="Q1" s="987"/>
      <c r="R1" s="987"/>
      <c r="S1" s="987"/>
      <c r="T1" s="987" t="s">
        <v>1335</v>
      </c>
      <c r="U1" s="987"/>
      <c r="V1" s="987"/>
      <c r="W1" s="987"/>
      <c r="X1" s="987"/>
      <c r="Y1" s="987"/>
      <c r="Z1" s="32" t="s">
        <v>1336</v>
      </c>
      <c r="AA1" s="32" t="s">
        <v>1337</v>
      </c>
      <c r="AB1" s="994" t="s">
        <v>1338</v>
      </c>
      <c r="AC1" s="995"/>
      <c r="AD1" s="32" t="s">
        <v>1336</v>
      </c>
      <c r="AE1" s="32" t="s">
        <v>1339</v>
      </c>
      <c r="AF1" s="987" t="s">
        <v>1340</v>
      </c>
      <c r="AG1" s="988"/>
      <c r="AH1" s="988"/>
    </row>
    <row r="2" spans="1:34" ht="26.25" customHeight="1">
      <c r="A2" s="989" t="s">
        <v>1398</v>
      </c>
      <c r="B2" s="989"/>
      <c r="C2" s="742"/>
      <c r="D2" s="742" t="s">
        <v>1342</v>
      </c>
      <c r="E2" s="34">
        <f>AVERAGE(O17,O30,O43,O56,O69,O82,O95,O108,O121,O134,O147,O160,O173)</f>
        <v>133.58299785844909</v>
      </c>
      <c r="F2" s="35" t="s">
        <v>40</v>
      </c>
      <c r="G2" s="36">
        <f>G1/E1</f>
        <v>40.697073252038045</v>
      </c>
      <c r="H2" s="739" t="s">
        <v>41</v>
      </c>
      <c r="I2" s="739">
        <f>COUNT(I5:I173)</f>
        <v>12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9</v>
      </c>
      <c r="AE2" s="38">
        <f>AE17+AE30+AE43+AE56+AE69+AE82+AE95+AE108+AE121+AE134+AE147+AE160+AE173</f>
        <v>8</v>
      </c>
      <c r="AF2" s="988"/>
      <c r="AG2" s="988"/>
      <c r="AH2" s="988"/>
    </row>
    <row r="3" spans="1:34" ht="30.6" customHeight="1">
      <c r="A3" s="928" t="s">
        <v>1343</v>
      </c>
      <c r="B3" s="928" t="s">
        <v>42</v>
      </c>
      <c r="C3" s="985"/>
      <c r="D3" s="928" t="s">
        <v>1344</v>
      </c>
      <c r="E3" s="928"/>
      <c r="F3" s="985" t="s">
        <v>43</v>
      </c>
      <c r="G3" s="977" t="s">
        <v>44</v>
      </c>
      <c r="H3" s="985" t="s">
        <v>45</v>
      </c>
      <c r="I3" s="979" t="s">
        <v>1346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1347</v>
      </c>
      <c r="O3" s="957" t="s">
        <v>1342</v>
      </c>
      <c r="P3" s="983" t="s">
        <v>1349</v>
      </c>
      <c r="Q3" s="957" t="s">
        <v>1342</v>
      </c>
      <c r="R3" s="984" t="s">
        <v>1350</v>
      </c>
      <c r="S3" s="958" t="s">
        <v>1351</v>
      </c>
      <c r="T3" s="977" t="s">
        <v>48</v>
      </c>
      <c r="U3" s="977"/>
      <c r="V3" s="978" t="s">
        <v>49</v>
      </c>
      <c r="W3" s="979" t="s">
        <v>1353</v>
      </c>
      <c r="X3" s="977" t="s">
        <v>1354</v>
      </c>
      <c r="Y3" s="977"/>
      <c r="Z3" s="980" t="s">
        <v>1355</v>
      </c>
      <c r="AA3" s="981"/>
      <c r="AB3" s="990" t="s">
        <v>1356</v>
      </c>
      <c r="AC3" s="991"/>
      <c r="AD3" s="992" t="s">
        <v>1357</v>
      </c>
      <c r="AE3" s="993"/>
      <c r="AF3" s="982" t="s">
        <v>1347</v>
      </c>
      <c r="AG3" s="984" t="s">
        <v>1350</v>
      </c>
      <c r="AH3" s="958" t="s">
        <v>1351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749" t="s">
        <v>50</v>
      </c>
      <c r="U4" s="749" t="s">
        <v>51</v>
      </c>
      <c r="V4" s="977"/>
      <c r="W4" s="979"/>
      <c r="X4" s="743" t="s">
        <v>1358</v>
      </c>
      <c r="Y4" s="743" t="s">
        <v>36</v>
      </c>
      <c r="Z4" s="749" t="s">
        <v>1359</v>
      </c>
      <c r="AA4" s="749" t="s">
        <v>1360</v>
      </c>
      <c r="AB4" s="991"/>
      <c r="AC4" s="991"/>
      <c r="AD4" s="749" t="s">
        <v>1361</v>
      </c>
      <c r="AE4" s="39" t="s">
        <v>1362</v>
      </c>
      <c r="AF4" s="982"/>
      <c r="AG4" s="984"/>
      <c r="AH4" s="958"/>
    </row>
    <row r="5" spans="1:34" ht="18.75" customHeight="1">
      <c r="A5" s="974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5679.2000000000007</v>
      </c>
      <c r="H5" s="45">
        <f t="shared" ref="H5:H16" si="0">F5*G5</f>
        <v>214844.13600000003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11" si="1">G5/W5*60</f>
        <v>2350.0137931034492</v>
      </c>
      <c r="O5" s="47">
        <f t="shared" ref="O5:O11" si="2">N5/M5</f>
        <v>117.50068965517247</v>
      </c>
      <c r="P5" s="48">
        <f t="shared" ref="P5:P11" si="3">M5-J5</f>
        <v>0</v>
      </c>
      <c r="Q5" s="49">
        <f t="shared" ref="Q5:Q11" si="4">O5-L5</f>
        <v>-2.4993103448275349</v>
      </c>
      <c r="R5" s="747">
        <f t="shared" ref="R5:R11" si="5">O5/L5</f>
        <v>0.97917241379310382</v>
      </c>
      <c r="S5" s="943">
        <f>R17</f>
        <v>0.92346363697060829</v>
      </c>
      <c r="T5" s="89">
        <v>0.25</v>
      </c>
      <c r="U5" s="89">
        <v>0.35069444444444442</v>
      </c>
      <c r="V5" s="743">
        <v>5</v>
      </c>
      <c r="W5" s="740">
        <f>(U5-T5)*24*60</f>
        <v>144.99999999999997</v>
      </c>
      <c r="X5" s="743"/>
      <c r="Y5" s="743"/>
      <c r="Z5" s="51"/>
      <c r="AA5" s="51"/>
      <c r="AB5" s="928"/>
      <c r="AC5" s="928"/>
      <c r="AD5" s="52"/>
      <c r="AE5" s="52">
        <v>1</v>
      </c>
      <c r="AF5" s="48">
        <f t="shared" ref="AF5:AF70" si="6">N5-K5</f>
        <v>-49.986206896550812</v>
      </c>
      <c r="AG5" s="747">
        <f t="shared" ref="AG5:AG70" si="7">N5/K5</f>
        <v>0.97917241379310382</v>
      </c>
      <c r="AH5" s="943">
        <f>AG17</f>
        <v>0.92412477375551361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1633</v>
      </c>
      <c r="H6" s="45">
        <f t="shared" si="0"/>
        <v>59980.09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2332.8571428571418</v>
      </c>
      <c r="O6" s="47">
        <f t="shared" si="2"/>
        <v>129.60317460317455</v>
      </c>
      <c r="P6" s="48">
        <f t="shared" si="3"/>
        <v>0</v>
      </c>
      <c r="Q6" s="49">
        <f t="shared" si="4"/>
        <v>-13.230158730158792</v>
      </c>
      <c r="R6" s="747">
        <f t="shared" si="5"/>
        <v>0.90737345113074364</v>
      </c>
      <c r="S6" s="943"/>
      <c r="T6" s="89">
        <v>0.36666666666666664</v>
      </c>
      <c r="U6" s="89">
        <v>0.39583333333333331</v>
      </c>
      <c r="V6" s="743">
        <v>23</v>
      </c>
      <c r="W6" s="740">
        <f t="shared" ref="W6:W17" si="8">(U6-T6)*24*60</f>
        <v>42.000000000000014</v>
      </c>
      <c r="X6" s="53">
        <v>0.35555555555555557</v>
      </c>
      <c r="Y6" s="53">
        <v>0.36527777777777781</v>
      </c>
      <c r="Z6" s="54"/>
      <c r="AA6" s="54"/>
      <c r="AB6" s="928"/>
      <c r="AC6" s="928"/>
      <c r="AD6" s="756"/>
      <c r="AE6" s="756"/>
      <c r="AF6" s="48">
        <f t="shared" si="6"/>
        <v>-238.14285714285825</v>
      </c>
      <c r="AG6" s="747">
        <f t="shared" si="7"/>
        <v>0.90737345113074364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1929</v>
      </c>
      <c r="H7" s="45">
        <f t="shared" si="0"/>
        <v>69231.81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2411.2500000000009</v>
      </c>
      <c r="O7" s="47">
        <f t="shared" si="2"/>
        <v>133.95833333333337</v>
      </c>
      <c r="P7" s="48">
        <f t="shared" si="3"/>
        <v>0</v>
      </c>
      <c r="Q7" s="49">
        <f t="shared" si="4"/>
        <v>-8.8749999999999716</v>
      </c>
      <c r="R7" s="747">
        <f t="shared" si="5"/>
        <v>0.93786464410735138</v>
      </c>
      <c r="S7" s="943"/>
      <c r="T7" s="89">
        <v>0.40069444444444441</v>
      </c>
      <c r="U7" s="89">
        <v>0.43402777777777773</v>
      </c>
      <c r="V7" s="743">
        <v>7</v>
      </c>
      <c r="W7" s="740">
        <f t="shared" si="8"/>
        <v>47.999999999999986</v>
      </c>
      <c r="X7" s="53"/>
      <c r="Y7" s="53"/>
      <c r="Z7" s="54"/>
      <c r="AA7" s="54"/>
      <c r="AB7" s="928"/>
      <c r="AC7" s="928"/>
      <c r="AD7" s="756"/>
      <c r="AE7" s="756"/>
      <c r="AF7" s="48">
        <f t="shared" si="6"/>
        <v>-159.74999999999909</v>
      </c>
      <c r="AG7" s="747">
        <f t="shared" si="7"/>
        <v>0.9378646441073516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1533</v>
      </c>
      <c r="H8" s="45">
        <f t="shared" si="0"/>
        <v>44242.38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2358.4615384615372</v>
      </c>
      <c r="O8" s="47">
        <f t="shared" si="2"/>
        <v>138.73303167420806</v>
      </c>
      <c r="P8" s="48">
        <f t="shared" si="3"/>
        <v>0</v>
      </c>
      <c r="Q8" s="49">
        <f t="shared" si="4"/>
        <v>-12.502262443439008</v>
      </c>
      <c r="R8" s="747">
        <f t="shared" si="5"/>
        <v>0.91733237590880468</v>
      </c>
      <c r="S8" s="943"/>
      <c r="T8" s="89">
        <v>0.43888888888888883</v>
      </c>
      <c r="U8" s="89">
        <v>0.46597222222222218</v>
      </c>
      <c r="V8" s="743">
        <v>7</v>
      </c>
      <c r="W8" s="740">
        <f t="shared" si="8"/>
        <v>39.000000000000021</v>
      </c>
      <c r="X8" s="53"/>
      <c r="Y8" s="53"/>
      <c r="Z8" s="54"/>
      <c r="AA8" s="54"/>
      <c r="AB8" s="928"/>
      <c r="AC8" s="928"/>
      <c r="AD8" s="756"/>
      <c r="AE8" s="756"/>
      <c r="AF8" s="48">
        <f t="shared" si="6"/>
        <v>-212.5384615384628</v>
      </c>
      <c r="AG8" s="747">
        <f t="shared" si="7"/>
        <v>0.91733237590880479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2584</v>
      </c>
      <c r="H9" s="45">
        <f t="shared" si="0"/>
        <v>80388.240000000005</v>
      </c>
      <c r="I9" s="756"/>
      <c r="J9" s="46">
        <v>18</v>
      </c>
      <c r="K9" s="44">
        <v>2769</v>
      </c>
      <c r="L9" s="47">
        <v>153.83333333333334</v>
      </c>
      <c r="M9" s="741">
        <v>18</v>
      </c>
      <c r="N9" s="44">
        <f t="shared" si="1"/>
        <v>2500.6451612903247</v>
      </c>
      <c r="O9" s="47">
        <f t="shared" si="2"/>
        <v>138.92473118279582</v>
      </c>
      <c r="P9" s="48">
        <f t="shared" si="3"/>
        <v>0</v>
      </c>
      <c r="Q9" s="49">
        <f t="shared" si="4"/>
        <v>-14.908602150537519</v>
      </c>
      <c r="R9" s="747">
        <f t="shared" si="5"/>
        <v>0.90308600985566079</v>
      </c>
      <c r="S9" s="943"/>
      <c r="T9" s="89">
        <v>0.50624999999999998</v>
      </c>
      <c r="U9" s="89">
        <v>0.54930555555555549</v>
      </c>
      <c r="V9" s="743">
        <v>5</v>
      </c>
      <c r="W9" s="740">
        <f t="shared" si="8"/>
        <v>61.999999999999943</v>
      </c>
      <c r="X9" s="53"/>
      <c r="Y9" s="53"/>
      <c r="Z9" s="54"/>
      <c r="AA9" s="54"/>
      <c r="AB9" s="928"/>
      <c r="AC9" s="928"/>
      <c r="AD9" s="756"/>
      <c r="AE9" s="756"/>
      <c r="AF9" s="48">
        <f t="shared" si="6"/>
        <v>-268.35483870967528</v>
      </c>
      <c r="AG9" s="747">
        <f t="shared" si="7"/>
        <v>0.90308600985566079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3426</v>
      </c>
      <c r="H10" s="45">
        <f t="shared" si="0"/>
        <v>131832.47999999998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 t="shared" si="1"/>
        <v>2506.8292682926822</v>
      </c>
      <c r="O10" s="47">
        <f t="shared" si="2"/>
        <v>131.9383825417201</v>
      </c>
      <c r="P10" s="48">
        <f t="shared" si="3"/>
        <v>0</v>
      </c>
      <c r="Q10" s="49">
        <f t="shared" si="4"/>
        <v>-13.798459563543048</v>
      </c>
      <c r="R10" s="747">
        <f t="shared" si="5"/>
        <v>0.9053193457178339</v>
      </c>
      <c r="S10" s="944"/>
      <c r="T10" s="89">
        <v>0.55416666666666659</v>
      </c>
      <c r="U10" s="89">
        <v>0.61111111111111105</v>
      </c>
      <c r="V10" s="743">
        <v>7</v>
      </c>
      <c r="W10" s="740">
        <f t="shared" si="8"/>
        <v>82.000000000000028</v>
      </c>
      <c r="X10" s="53"/>
      <c r="Y10" s="53"/>
      <c r="Z10" s="54"/>
      <c r="AA10" s="54"/>
      <c r="AB10" s="928"/>
      <c r="AC10" s="928"/>
      <c r="AD10" s="756"/>
      <c r="AE10" s="756"/>
      <c r="AF10" s="48">
        <f>N10-K10</f>
        <v>-262.17073170731783</v>
      </c>
      <c r="AG10" s="747">
        <f>N10/K10</f>
        <v>0.9053193457178339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4783</v>
      </c>
      <c r="H11" s="45">
        <f t="shared" si="0"/>
        <v>180797.4</v>
      </c>
      <c r="I11" s="740"/>
      <c r="J11" s="46">
        <v>20</v>
      </c>
      <c r="K11" s="44">
        <v>2769</v>
      </c>
      <c r="L11" s="47">
        <v>138.44999999999999</v>
      </c>
      <c r="M11" s="741">
        <v>20</v>
      </c>
      <c r="N11" s="44">
        <f t="shared" si="1"/>
        <v>2562.3214285714266</v>
      </c>
      <c r="O11" s="47">
        <f t="shared" si="2"/>
        <v>128.11607142857133</v>
      </c>
      <c r="P11" s="48">
        <f t="shared" si="3"/>
        <v>0</v>
      </c>
      <c r="Q11" s="49">
        <f t="shared" si="4"/>
        <v>-10.333928571428658</v>
      </c>
      <c r="R11" s="747">
        <f t="shared" si="5"/>
        <v>0.92535985141618882</v>
      </c>
      <c r="S11" s="944"/>
      <c r="T11" s="89">
        <v>0.62638888888888877</v>
      </c>
      <c r="U11" s="89">
        <v>0.70416666666666661</v>
      </c>
      <c r="V11" s="743">
        <v>22</v>
      </c>
      <c r="W11" s="740">
        <f t="shared" si="8"/>
        <v>112.00000000000009</v>
      </c>
      <c r="X11" s="53">
        <v>0.61527777777777781</v>
      </c>
      <c r="Y11" s="53">
        <v>0.625</v>
      </c>
      <c r="Z11" s="54"/>
      <c r="AA11" s="54"/>
      <c r="AB11" s="928"/>
      <c r="AC11" s="928"/>
      <c r="AD11" s="756"/>
      <c r="AE11" s="756"/>
      <c r="AF11" s="48">
        <f>N11-K11</f>
        <v>-206.67857142857338</v>
      </c>
      <c r="AG11" s="747">
        <f>N11/K11</f>
        <v>0.92535985141618871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944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928"/>
      <c r="AC12" s="928"/>
      <c r="AD12" s="756"/>
      <c r="AE12" s="756"/>
      <c r="AF12" s="48">
        <f t="shared" si="6"/>
        <v>0</v>
      </c>
      <c r="AG12" s="747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944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928"/>
      <c r="AC13" s="928"/>
      <c r="AD13" s="756"/>
      <c r="AE13" s="756"/>
      <c r="AF13" s="48">
        <f t="shared" si="6"/>
        <v>0</v>
      </c>
      <c r="AG13" s="747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944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928"/>
      <c r="AC14" s="928"/>
      <c r="AD14" s="756"/>
      <c r="AE14" s="756"/>
      <c r="AF14" s="48">
        <f t="shared" si="6"/>
        <v>0</v>
      </c>
      <c r="AG14" s="747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944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928"/>
      <c r="AC15" s="928"/>
      <c r="AD15" s="756"/>
      <c r="AE15" s="756"/>
      <c r="AF15" s="48">
        <f t="shared" si="6"/>
        <v>0</v>
      </c>
      <c r="AG15" s="747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944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928"/>
      <c r="AC16" s="928"/>
      <c r="AD16" s="756"/>
      <c r="AE16" s="756"/>
      <c r="AF16" s="48">
        <f t="shared" si="6"/>
        <v>0</v>
      </c>
      <c r="AG16" s="747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1364</v>
      </c>
      <c r="D17" s="938" t="s">
        <v>1366</v>
      </c>
      <c r="E17" s="938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2431.7683332252232</v>
      </c>
      <c r="O17" s="73">
        <f t="shared" si="9"/>
        <v>131.25348777413939</v>
      </c>
      <c r="P17" s="65">
        <f t="shared" ref="P17:P23" si="10">M17-J17</f>
        <v>0</v>
      </c>
      <c r="Q17" s="74">
        <f t="shared" ref="Q17:Q23" si="11">O17-L17</f>
        <v>-10.878245971990651</v>
      </c>
      <c r="R17" s="75">
        <f>O17/L17</f>
        <v>0.92346363697060829</v>
      </c>
      <c r="S17" s="944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0</v>
      </c>
      <c r="AE17" s="79">
        <f>SUM(AE5:AE16)</f>
        <v>1</v>
      </c>
      <c r="AF17" s="65">
        <f t="shared" si="6"/>
        <v>-199.6602382033484</v>
      </c>
      <c r="AG17" s="748">
        <f t="shared" si="7"/>
        <v>0.92412477375551361</v>
      </c>
      <c r="AH17" s="944"/>
    </row>
    <row r="18" spans="1:34" ht="19.2" customHeight="1">
      <c r="A18" s="926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435</v>
      </c>
      <c r="H18" s="84">
        <f t="shared" ref="H18:H29" si="12">F18*G18</f>
        <v>11962.5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1304.9999999999995</v>
      </c>
      <c r="O18" s="86">
        <f t="shared" ref="O18:O23" si="14">N18/M18</f>
        <v>108.74999999999996</v>
      </c>
      <c r="P18" s="54">
        <f t="shared" si="10"/>
        <v>0</v>
      </c>
      <c r="Q18" s="88">
        <f t="shared" si="11"/>
        <v>-57.9166666666667</v>
      </c>
      <c r="R18" s="750">
        <f t="shared" ref="R18:R23" si="15">O18/L18</f>
        <v>0.65249999999999975</v>
      </c>
      <c r="S18" s="927">
        <f>R30</f>
        <v>0.81739870566248429</v>
      </c>
      <c r="T18" s="89">
        <v>0.125</v>
      </c>
      <c r="U18" s="89">
        <v>0.1388888888888889</v>
      </c>
      <c r="V18" s="756">
        <v>5</v>
      </c>
      <c r="W18" s="90">
        <f>(U18-T18)*24*60</f>
        <v>20.000000000000007</v>
      </c>
      <c r="X18" s="86"/>
      <c r="Y18" s="86"/>
      <c r="Z18" s="54"/>
      <c r="AA18" s="54"/>
      <c r="AB18" s="928"/>
      <c r="AC18" s="928"/>
      <c r="AD18" s="756"/>
      <c r="AE18" s="756"/>
      <c r="AF18" s="91">
        <f t="shared" si="6"/>
        <v>-695.00000000000045</v>
      </c>
      <c r="AG18" s="92">
        <f t="shared" si="7"/>
        <v>0.65249999999999975</v>
      </c>
      <c r="AH18" s="969">
        <f>AG30</f>
        <v>0.83565435031816371</v>
      </c>
    </row>
    <row r="19" spans="1:34" ht="19.2" customHeight="1">
      <c r="A19" s="926"/>
      <c r="B19" s="754" t="s">
        <v>103</v>
      </c>
      <c r="C19" s="753"/>
      <c r="D19" s="82" t="s">
        <v>114</v>
      </c>
      <c r="E19" s="83"/>
      <c r="F19" s="273">
        <v>36.92</v>
      </c>
      <c r="G19" s="57">
        <v>2925</v>
      </c>
      <c r="H19" s="84">
        <f t="shared" si="12"/>
        <v>107991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1553.0973451327434</v>
      </c>
      <c r="O19" s="95">
        <f t="shared" si="14"/>
        <v>129.42477876106196</v>
      </c>
      <c r="P19" s="54">
        <f t="shared" si="10"/>
        <v>0</v>
      </c>
      <c r="Q19" s="88">
        <f t="shared" si="11"/>
        <v>-37.241887905604699</v>
      </c>
      <c r="R19" s="750">
        <f t="shared" si="15"/>
        <v>0.77654867256637183</v>
      </c>
      <c r="S19" s="927"/>
      <c r="T19" s="89">
        <v>0.14305555555555557</v>
      </c>
      <c r="U19" s="89">
        <v>0.2215277777777778</v>
      </c>
      <c r="V19" s="756">
        <v>6</v>
      </c>
      <c r="W19" s="90">
        <f>(U19-T19)*24*60</f>
        <v>113</v>
      </c>
      <c r="X19" s="96"/>
      <c r="Y19" s="96"/>
      <c r="Z19" s="54"/>
      <c r="AA19" s="54"/>
      <c r="AB19" s="928"/>
      <c r="AC19" s="928"/>
      <c r="AD19" s="756"/>
      <c r="AE19" s="756"/>
      <c r="AF19" s="48">
        <f t="shared" si="6"/>
        <v>-446.90265486725662</v>
      </c>
      <c r="AG19" s="747">
        <f t="shared" si="7"/>
        <v>0.77654867256637172</v>
      </c>
      <c r="AH19" s="970"/>
    </row>
    <row r="20" spans="1:34" ht="19.2" customHeight="1">
      <c r="A20" s="926"/>
      <c r="B20" s="754" t="s">
        <v>102</v>
      </c>
      <c r="C20" s="55"/>
      <c r="D20" s="42" t="s">
        <v>164</v>
      </c>
      <c r="E20" s="83"/>
      <c r="F20" s="273">
        <v>50.67</v>
      </c>
      <c r="G20" s="57">
        <v>3046.6800000000003</v>
      </c>
      <c r="H20" s="84">
        <f t="shared" si="12"/>
        <v>154375.27560000002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1374.4421052631574</v>
      </c>
      <c r="O20" s="95">
        <f t="shared" si="14"/>
        <v>72.339058171745123</v>
      </c>
      <c r="P20" s="54">
        <f t="shared" si="10"/>
        <v>0</v>
      </c>
      <c r="Q20" s="88">
        <f t="shared" si="11"/>
        <v>-6.6083102493075074</v>
      </c>
      <c r="R20" s="750">
        <f t="shared" si="15"/>
        <v>0.91629473684210494</v>
      </c>
      <c r="S20" s="927"/>
      <c r="T20" s="89">
        <v>0.23680555555555557</v>
      </c>
      <c r="U20" s="89">
        <v>0.32916666666666672</v>
      </c>
      <c r="V20" s="756">
        <v>22</v>
      </c>
      <c r="W20" s="90">
        <f t="shared" ref="W20:W29" si="16">(U20-T20)*24*60</f>
        <v>133.00000000000006</v>
      </c>
      <c r="X20" s="96">
        <v>0.22569444444444445</v>
      </c>
      <c r="Y20" s="96">
        <v>0.23611111111111113</v>
      </c>
      <c r="Z20" s="54"/>
      <c r="AA20" s="54"/>
      <c r="AB20" s="928"/>
      <c r="AC20" s="928"/>
      <c r="AD20" s="756"/>
      <c r="AE20" s="756"/>
      <c r="AF20" s="91">
        <f t="shared" si="6"/>
        <v>-125.55789473684263</v>
      </c>
      <c r="AG20" s="92">
        <f t="shared" si="7"/>
        <v>0.91629473684210494</v>
      </c>
      <c r="AH20" s="970"/>
    </row>
    <row r="21" spans="1:34" ht="19.2" customHeight="1">
      <c r="A21" s="926"/>
      <c r="B21" s="754" t="s">
        <v>102</v>
      </c>
      <c r="C21" s="97"/>
      <c r="D21" s="98" t="s">
        <v>174</v>
      </c>
      <c r="E21" s="43"/>
      <c r="F21" s="273">
        <v>49.91</v>
      </c>
      <c r="G21" s="44">
        <v>1801.9299999999998</v>
      </c>
      <c r="H21" s="84">
        <f t="shared" si="12"/>
        <v>89934.326299999986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1441.5440000000003</v>
      </c>
      <c r="O21" s="95">
        <f t="shared" si="14"/>
        <v>84.796705882352967</v>
      </c>
      <c r="P21" s="54">
        <f t="shared" si="10"/>
        <v>0</v>
      </c>
      <c r="Q21" s="88">
        <f t="shared" si="11"/>
        <v>-7.2621176470588011</v>
      </c>
      <c r="R21" s="750">
        <f t="shared" si="15"/>
        <v>0.92111437699680532</v>
      </c>
      <c r="S21" s="927"/>
      <c r="T21" s="89">
        <v>0.33402777777777781</v>
      </c>
      <c r="U21" s="89">
        <v>0.38611111111111113</v>
      </c>
      <c r="V21" s="756">
        <v>7</v>
      </c>
      <c r="W21" s="90">
        <f t="shared" si="16"/>
        <v>74.999999999999972</v>
      </c>
      <c r="X21" s="96"/>
      <c r="Y21" s="96"/>
      <c r="Z21" s="54"/>
      <c r="AA21" s="54"/>
      <c r="AB21" s="928"/>
      <c r="AC21" s="928"/>
      <c r="AD21" s="756"/>
      <c r="AE21" s="756"/>
      <c r="AF21" s="48">
        <f t="shared" si="6"/>
        <v>-123.45599999999968</v>
      </c>
      <c r="AG21" s="747">
        <f t="shared" si="7"/>
        <v>0.92111437699680532</v>
      </c>
      <c r="AH21" s="971"/>
    </row>
    <row r="22" spans="1:34" ht="19.2" customHeight="1">
      <c r="A22" s="926"/>
      <c r="B22" s="754" t="s">
        <v>102</v>
      </c>
      <c r="C22" s="97"/>
      <c r="D22" s="42" t="s">
        <v>187</v>
      </c>
      <c r="E22" s="43"/>
      <c r="F22" s="273">
        <v>53.27</v>
      </c>
      <c r="G22" s="44">
        <v>2626.44</v>
      </c>
      <c r="H22" s="84">
        <f t="shared" si="12"/>
        <v>139910.45880000002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1324.2554621848742</v>
      </c>
      <c r="O22" s="95">
        <f t="shared" si="14"/>
        <v>77.897380128522016</v>
      </c>
      <c r="P22" s="54">
        <f t="shared" si="10"/>
        <v>0</v>
      </c>
      <c r="Q22" s="88">
        <f t="shared" si="11"/>
        <v>-14.161443400889752</v>
      </c>
      <c r="R22" s="750">
        <f t="shared" si="15"/>
        <v>0.84616962439928067</v>
      </c>
      <c r="S22" s="927"/>
      <c r="T22" s="89">
        <v>0.39097222222222222</v>
      </c>
      <c r="U22" s="89">
        <v>0.47361111111111109</v>
      </c>
      <c r="V22" s="756">
        <v>7</v>
      </c>
      <c r="W22" s="90">
        <f t="shared" si="16"/>
        <v>118.99999999999997</v>
      </c>
      <c r="X22" s="96"/>
      <c r="Y22" s="96"/>
      <c r="Z22" s="54"/>
      <c r="AA22" s="54"/>
      <c r="AB22" s="928"/>
      <c r="AC22" s="928"/>
      <c r="AD22" s="756"/>
      <c r="AE22" s="756"/>
      <c r="AF22" s="91">
        <f t="shared" si="6"/>
        <v>-240.7445378151258</v>
      </c>
      <c r="AG22" s="92">
        <f t="shared" si="7"/>
        <v>0.84616962439928067</v>
      </c>
      <c r="AH22" s="971"/>
    </row>
    <row r="23" spans="1:34" ht="19.2" customHeight="1">
      <c r="A23" s="926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2071</v>
      </c>
      <c r="H23" s="84">
        <f t="shared" si="12"/>
        <v>76067.829999999987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2218.9285714285729</v>
      </c>
      <c r="O23" s="95">
        <f t="shared" si="14"/>
        <v>123.2738095238096</v>
      </c>
      <c r="P23" s="54">
        <f t="shared" si="10"/>
        <v>0</v>
      </c>
      <c r="Q23" s="88">
        <f t="shared" si="11"/>
        <v>-10.059523809523739</v>
      </c>
      <c r="R23" s="750">
        <f t="shared" si="15"/>
        <v>0.92455357142857197</v>
      </c>
      <c r="S23" s="927"/>
      <c r="T23" s="89">
        <v>0.51388888888888884</v>
      </c>
      <c r="U23" s="89">
        <v>0.5527777777777777</v>
      </c>
      <c r="V23" s="756">
        <v>5</v>
      </c>
      <c r="W23" s="90">
        <f t="shared" si="16"/>
        <v>55.999999999999957</v>
      </c>
      <c r="X23" s="96"/>
      <c r="Y23" s="96"/>
      <c r="Z23" s="54"/>
      <c r="AA23" s="54"/>
      <c r="AB23" s="928"/>
      <c r="AC23" s="928"/>
      <c r="AD23" s="756">
        <v>1</v>
      </c>
      <c r="AE23" s="756"/>
      <c r="AF23" s="48">
        <f t="shared" si="6"/>
        <v>-181.07142857142708</v>
      </c>
      <c r="AG23" s="747">
        <f t="shared" si="7"/>
        <v>0.92455357142857209</v>
      </c>
      <c r="AH23" s="971"/>
    </row>
    <row r="24" spans="1:34" ht="19.2" customHeight="1">
      <c r="A24" s="926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927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928"/>
      <c r="AC24" s="928"/>
      <c r="AD24" s="756"/>
      <c r="AE24" s="756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927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928"/>
      <c r="AC25" s="928"/>
      <c r="AD25" s="756"/>
      <c r="AE25" s="756"/>
      <c r="AF25" s="48">
        <f t="shared" si="6"/>
        <v>0</v>
      </c>
      <c r="AG25" s="747" t="e">
        <f t="shared" si="7"/>
        <v>#DIV/0!</v>
      </c>
      <c r="AH25" s="971"/>
    </row>
    <row r="26" spans="1:34" ht="19.2" customHeight="1">
      <c r="A26" s="926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927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928"/>
      <c r="AC26" s="928"/>
      <c r="AD26" s="756"/>
      <c r="AE26" s="756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927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928"/>
      <c r="AC27" s="928"/>
      <c r="AD27" s="756"/>
      <c r="AE27" s="756"/>
      <c r="AF27" s="48">
        <f t="shared" si="6"/>
        <v>0</v>
      </c>
      <c r="AG27" s="747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927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928"/>
      <c r="AC28" s="928"/>
      <c r="AD28" s="756"/>
      <c r="AE28" s="756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927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928"/>
      <c r="AC29" s="928"/>
      <c r="AD29" s="756"/>
      <c r="AE29" s="756"/>
      <c r="AF29" s="48">
        <f t="shared" si="6"/>
        <v>0</v>
      </c>
      <c r="AG29" s="747"/>
      <c r="AH29" s="971"/>
    </row>
    <row r="30" spans="1:34" ht="19.2" customHeight="1">
      <c r="A30" s="926"/>
      <c r="B30" s="99">
        <v>0</v>
      </c>
      <c r="C30" s="100" t="s">
        <v>1368</v>
      </c>
      <c r="D30" s="973" t="s">
        <v>1366</v>
      </c>
      <c r="E30" s="97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1536.2112473348909</v>
      </c>
      <c r="O30" s="104">
        <f t="shared" si="17"/>
        <v>99.413622077915264</v>
      </c>
      <c r="P30" s="54">
        <f t="shared" ref="P30:P38" si="18">M30-J30</f>
        <v>0</v>
      </c>
      <c r="Q30" s="88">
        <f t="shared" ref="Q30:Q38" si="19">O30-L30</f>
        <v>-22.208324946508554</v>
      </c>
      <c r="R30" s="105">
        <f t="shared" ref="R30:R38" si="20">O30/L30</f>
        <v>0.81739870566248429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0</v>
      </c>
      <c r="AF30" s="108">
        <f t="shared" si="6"/>
        <v>-302.12208599844234</v>
      </c>
      <c r="AG30" s="109">
        <f t="shared" ref="AG30" si="21">N30/K30</f>
        <v>0.83565435031816371</v>
      </c>
      <c r="AH30" s="972"/>
    </row>
    <row r="31" spans="1:34" ht="19.2" customHeight="1">
      <c r="A31" s="963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1479</v>
      </c>
      <c r="H31" s="112">
        <f t="shared" ref="H31:H41" si="22">F31*G31</f>
        <v>39193.5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1479.0000000000005</v>
      </c>
      <c r="O31" s="115">
        <f t="shared" ref="O31:O38" si="24">N31/M31</f>
        <v>123.25000000000004</v>
      </c>
      <c r="P31" s="116">
        <f t="shared" si="18"/>
        <v>0</v>
      </c>
      <c r="Q31" s="117">
        <f t="shared" si="19"/>
        <v>-43.416666666666615</v>
      </c>
      <c r="R31" s="751">
        <f t="shared" si="20"/>
        <v>0.73950000000000027</v>
      </c>
      <c r="S31" s="964">
        <f>R43</f>
        <v>0.85068306036226371</v>
      </c>
      <c r="T31" s="118">
        <v>0.125</v>
      </c>
      <c r="U31" s="118">
        <v>0.16666666666666666</v>
      </c>
      <c r="V31" s="142">
        <v>5</v>
      </c>
      <c r="W31" s="119">
        <f t="shared" ref="W31:W42" si="25">(U31-T31)*24*60</f>
        <v>59.999999999999986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-520.99999999999955</v>
      </c>
      <c r="AG31" s="120">
        <f t="shared" si="7"/>
        <v>0.73950000000000027</v>
      </c>
      <c r="AH31" s="942">
        <f>AG43</f>
        <v>0.85997934230797624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2166</v>
      </c>
      <c r="H32" s="84">
        <f t="shared" si="22"/>
        <v>74142.179999999993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2096.1290322580639</v>
      </c>
      <c r="O32" s="47">
        <f t="shared" si="24"/>
        <v>161.24069478908183</v>
      </c>
      <c r="P32" s="116">
        <f t="shared" si="18"/>
        <v>0</v>
      </c>
      <c r="Q32" s="49">
        <f t="shared" si="19"/>
        <v>-11.836228287841237</v>
      </c>
      <c r="R32" s="747">
        <f t="shared" si="20"/>
        <v>0.93161290322580614</v>
      </c>
      <c r="S32" s="927"/>
      <c r="T32" s="89">
        <v>0.17152777777777778</v>
      </c>
      <c r="U32" s="89">
        <v>0.21458333333333335</v>
      </c>
      <c r="V32" s="142">
        <v>7</v>
      </c>
      <c r="W32" s="90">
        <f t="shared" si="25"/>
        <v>62.000000000000021</v>
      </c>
      <c r="X32" s="123"/>
      <c r="Y32" s="123"/>
      <c r="Z32" s="124"/>
      <c r="AA32" s="124"/>
      <c r="AB32" s="928"/>
      <c r="AC32" s="928"/>
      <c r="AD32" s="756"/>
      <c r="AE32" s="756"/>
      <c r="AF32" s="48">
        <f t="shared" si="6"/>
        <v>-153.87096774193606</v>
      </c>
      <c r="AG32" s="747">
        <f t="shared" si="7"/>
        <v>0.93161290322580614</v>
      </c>
      <c r="AH32" s="943"/>
    </row>
    <row r="33" spans="1:34" ht="19.2" customHeight="1">
      <c r="A33" s="956"/>
      <c r="B33" s="121" t="s">
        <v>104</v>
      </c>
      <c r="C33" s="756"/>
      <c r="D33" s="42" t="s">
        <v>89</v>
      </c>
      <c r="E33" s="83"/>
      <c r="F33" s="273">
        <v>35.83</v>
      </c>
      <c r="G33" s="134">
        <v>3286.2</v>
      </c>
      <c r="H33" s="84">
        <f t="shared" si="22"/>
        <v>117744.54599999999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2075.4947368421049</v>
      </c>
      <c r="O33" s="47">
        <f t="shared" si="24"/>
        <v>188.68133971291863</v>
      </c>
      <c r="P33" s="116">
        <f t="shared" si="18"/>
        <v>0</v>
      </c>
      <c r="Q33" s="49">
        <f t="shared" si="19"/>
        <v>-15.864114832535904</v>
      </c>
      <c r="R33" s="747">
        <f t="shared" si="20"/>
        <v>0.92244210526315784</v>
      </c>
      <c r="S33" s="927"/>
      <c r="T33" s="89">
        <v>0.22013888888888891</v>
      </c>
      <c r="U33" s="89">
        <v>0.28611111111111115</v>
      </c>
      <c r="V33" s="142">
        <v>8</v>
      </c>
      <c r="W33" s="90">
        <f t="shared" si="25"/>
        <v>95.000000000000028</v>
      </c>
      <c r="X33" s="123"/>
      <c r="Y33" s="123"/>
      <c r="Z33" s="124"/>
      <c r="AA33" s="124"/>
      <c r="AB33" s="928"/>
      <c r="AC33" s="928"/>
      <c r="AD33" s="756"/>
      <c r="AE33" s="756">
        <v>1</v>
      </c>
      <c r="AF33" s="48">
        <f t="shared" si="6"/>
        <v>-174.50526315789512</v>
      </c>
      <c r="AG33" s="125">
        <f t="shared" si="7"/>
        <v>0.92244210526315773</v>
      </c>
      <c r="AH33" s="943"/>
    </row>
    <row r="34" spans="1:34" ht="19.2" customHeight="1">
      <c r="A34" s="956"/>
      <c r="B34" s="121" t="s">
        <v>104</v>
      </c>
      <c r="C34" s="126"/>
      <c r="D34" s="147" t="s">
        <v>185</v>
      </c>
      <c r="E34" s="83"/>
      <c r="F34" s="273">
        <v>25.26</v>
      </c>
      <c r="G34" s="137">
        <v>361</v>
      </c>
      <c r="H34" s="84">
        <f t="shared" si="22"/>
        <v>9118.86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1666.1538461538416</v>
      </c>
      <c r="O34" s="47">
        <f t="shared" si="24"/>
        <v>238.02197802197739</v>
      </c>
      <c r="P34" s="116">
        <f t="shared" si="18"/>
        <v>0</v>
      </c>
      <c r="Q34" s="49">
        <f t="shared" si="19"/>
        <v>-76.263736263736888</v>
      </c>
      <c r="R34" s="747">
        <f t="shared" si="20"/>
        <v>0.75734265734265538</v>
      </c>
      <c r="S34" s="927"/>
      <c r="T34" s="89">
        <v>0.30138888888888893</v>
      </c>
      <c r="U34" s="89">
        <v>0.31041666666666673</v>
      </c>
      <c r="V34" s="137">
        <v>22</v>
      </c>
      <c r="W34" s="90">
        <f t="shared" si="25"/>
        <v>13.000000000000034</v>
      </c>
      <c r="X34" s="123">
        <v>0.2902777777777778</v>
      </c>
      <c r="Y34" s="123">
        <v>0.3</v>
      </c>
      <c r="Z34" s="124"/>
      <c r="AA34" s="124"/>
      <c r="AB34" s="928"/>
      <c r="AC34" s="928"/>
      <c r="AD34" s="756"/>
      <c r="AE34" s="756"/>
      <c r="AF34" s="48">
        <f t="shared" si="6"/>
        <v>-533.84615384615836</v>
      </c>
      <c r="AG34" s="125">
        <f t="shared" si="7"/>
        <v>0.75734265734265527</v>
      </c>
      <c r="AH34" s="943"/>
    </row>
    <row r="35" spans="1:34" ht="19.2" customHeight="1">
      <c r="A35" s="956"/>
      <c r="B35" s="121" t="s">
        <v>102</v>
      </c>
      <c r="C35" s="41"/>
      <c r="D35" s="150" t="s">
        <v>149</v>
      </c>
      <c r="E35" s="43"/>
      <c r="F35" s="273">
        <v>49.91</v>
      </c>
      <c r="G35" s="137">
        <v>2741.05</v>
      </c>
      <c r="H35" s="84">
        <f t="shared" si="22"/>
        <v>136805.80549999999</v>
      </c>
      <c r="I35" s="74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1382.042016806723</v>
      </c>
      <c r="O35" s="47">
        <f t="shared" si="24"/>
        <v>81.296589223924883</v>
      </c>
      <c r="P35" s="116">
        <f t="shared" si="18"/>
        <v>0</v>
      </c>
      <c r="Q35" s="49">
        <f t="shared" si="19"/>
        <v>-10.762234305486885</v>
      </c>
      <c r="R35" s="747">
        <f t="shared" si="20"/>
        <v>0.88309394045158018</v>
      </c>
      <c r="S35" s="927"/>
      <c r="T35" s="89">
        <v>0.31458333333333338</v>
      </c>
      <c r="U35" s="89">
        <v>0.39722222222222225</v>
      </c>
      <c r="V35" s="134">
        <v>6</v>
      </c>
      <c r="W35" s="90">
        <f t="shared" si="25"/>
        <v>118.99999999999997</v>
      </c>
      <c r="X35" s="123"/>
      <c r="Y35" s="123"/>
      <c r="Z35" s="124"/>
      <c r="AA35" s="124"/>
      <c r="AB35" s="928"/>
      <c r="AC35" s="928"/>
      <c r="AD35" s="756">
        <v>1</v>
      </c>
      <c r="AE35" s="756"/>
      <c r="AF35" s="116">
        <f t="shared" si="6"/>
        <v>-182.95798319327696</v>
      </c>
      <c r="AG35" s="120">
        <f t="shared" si="7"/>
        <v>0.88309394045158018</v>
      </c>
      <c r="AH35" s="944"/>
    </row>
    <row r="36" spans="1:34" ht="19.2" customHeight="1">
      <c r="A36" s="956"/>
      <c r="B36" s="121" t="s">
        <v>102</v>
      </c>
      <c r="C36" s="128"/>
      <c r="D36" s="150" t="s">
        <v>168</v>
      </c>
      <c r="E36" s="83"/>
      <c r="F36" s="273">
        <v>44.3</v>
      </c>
      <c r="G36" s="134">
        <v>3222.05</v>
      </c>
      <c r="H36" s="84">
        <f t="shared" si="22"/>
        <v>142736.815</v>
      </c>
      <c r="I36" s="756"/>
      <c r="J36" s="113">
        <v>18</v>
      </c>
      <c r="K36" s="94">
        <v>1565</v>
      </c>
      <c r="L36" s="95">
        <v>86.944444444444443</v>
      </c>
      <c r="M36" s="149">
        <v>18</v>
      </c>
      <c r="N36" s="44">
        <f t="shared" si="23"/>
        <v>1371.0851063829782</v>
      </c>
      <c r="O36" s="47">
        <f t="shared" si="24"/>
        <v>76.17139479905434</v>
      </c>
      <c r="P36" s="116">
        <f t="shared" si="18"/>
        <v>0</v>
      </c>
      <c r="Q36" s="49">
        <f t="shared" si="19"/>
        <v>-10.773049645390103</v>
      </c>
      <c r="R36" s="747">
        <f t="shared" si="20"/>
        <v>0.87609271973353231</v>
      </c>
      <c r="S36" s="927"/>
      <c r="T36" s="89">
        <v>0.41319444444444448</v>
      </c>
      <c r="U36" s="89">
        <v>0.51111111111111118</v>
      </c>
      <c r="V36" s="134">
        <v>23</v>
      </c>
      <c r="W36" s="90">
        <f t="shared" si="25"/>
        <v>141.00000000000006</v>
      </c>
      <c r="X36" s="123">
        <v>0.40138888888888885</v>
      </c>
      <c r="Y36" s="123">
        <v>0.41250000000000003</v>
      </c>
      <c r="Z36" s="124"/>
      <c r="AA36" s="124"/>
      <c r="AB36" s="928"/>
      <c r="AC36" s="928"/>
      <c r="AD36" s="756">
        <v>1</v>
      </c>
      <c r="AE36" s="756"/>
      <c r="AF36" s="48">
        <f t="shared" si="6"/>
        <v>-193.91489361702179</v>
      </c>
      <c r="AG36" s="747">
        <f t="shared" si="7"/>
        <v>0.87609271973353242</v>
      </c>
      <c r="AH36" s="944"/>
    </row>
    <row r="37" spans="1:34" ht="19.2" customHeight="1">
      <c r="A37" s="956"/>
      <c r="B37" s="121" t="s">
        <v>100</v>
      </c>
      <c r="C37" s="128"/>
      <c r="D37" s="150" t="s">
        <v>163</v>
      </c>
      <c r="E37" s="83"/>
      <c r="F37" s="273">
        <v>46.93</v>
      </c>
      <c r="G37" s="134">
        <v>705</v>
      </c>
      <c r="H37" s="84">
        <f t="shared" si="22"/>
        <v>33085.65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2115.0000000000077</v>
      </c>
      <c r="O37" s="47">
        <f t="shared" si="24"/>
        <v>117.50000000000043</v>
      </c>
      <c r="P37" s="116">
        <f t="shared" si="18"/>
        <v>-1</v>
      </c>
      <c r="Q37" s="49">
        <f t="shared" si="19"/>
        <v>-8.815789473683779</v>
      </c>
      <c r="R37" s="747">
        <f t="shared" si="20"/>
        <v>0.93020833333333675</v>
      </c>
      <c r="S37" s="927"/>
      <c r="T37" s="89">
        <v>0.55138888888888893</v>
      </c>
      <c r="U37" s="89">
        <v>0.56527777777777777</v>
      </c>
      <c r="V37" s="134">
        <v>5</v>
      </c>
      <c r="W37" s="90">
        <f t="shared" si="25"/>
        <v>19.999999999999929</v>
      </c>
      <c r="X37" s="123"/>
      <c r="Y37" s="123"/>
      <c r="Z37" s="124"/>
      <c r="AA37" s="124"/>
      <c r="AB37" s="928"/>
      <c r="AC37" s="928"/>
      <c r="AD37" s="756"/>
      <c r="AE37" s="756"/>
      <c r="AF37" s="48">
        <f t="shared" si="6"/>
        <v>-284.99999999999227</v>
      </c>
      <c r="AG37" s="125">
        <f t="shared" si="7"/>
        <v>0.8812500000000032</v>
      </c>
      <c r="AH37" s="944"/>
    </row>
    <row r="38" spans="1:34" ht="19.2" customHeight="1">
      <c r="A38" s="956"/>
      <c r="B38" s="121" t="s">
        <v>100</v>
      </c>
      <c r="C38" s="128"/>
      <c r="D38" s="42" t="s">
        <v>170</v>
      </c>
      <c r="E38" s="83"/>
      <c r="F38" s="273">
        <v>43.96</v>
      </c>
      <c r="G38" s="57">
        <v>1023</v>
      </c>
      <c r="H38" s="84">
        <f t="shared" si="22"/>
        <v>44971.08</v>
      </c>
      <c r="I38" s="756"/>
      <c r="J38" s="113">
        <v>19</v>
      </c>
      <c r="K38" s="94">
        <v>2400</v>
      </c>
      <c r="L38" s="95">
        <v>126.31578947368421</v>
      </c>
      <c r="M38" s="746">
        <v>19</v>
      </c>
      <c r="N38" s="44">
        <f t="shared" si="23"/>
        <v>2116.5517241379266</v>
      </c>
      <c r="O38" s="47">
        <f t="shared" si="24"/>
        <v>111.39745916515403</v>
      </c>
      <c r="P38" s="116">
        <f t="shared" si="18"/>
        <v>0</v>
      </c>
      <c r="Q38" s="49">
        <f t="shared" si="19"/>
        <v>-14.918330308530173</v>
      </c>
      <c r="R38" s="747">
        <f t="shared" si="20"/>
        <v>0.88189655172413617</v>
      </c>
      <c r="S38" s="927"/>
      <c r="T38" s="151">
        <v>0.57013888888888886</v>
      </c>
      <c r="U38" s="151">
        <v>0.59027777777777779</v>
      </c>
      <c r="V38" s="756">
        <v>7</v>
      </c>
      <c r="W38" s="90">
        <f t="shared" si="25"/>
        <v>29.000000000000057</v>
      </c>
      <c r="X38" s="123"/>
      <c r="Y38" s="123"/>
      <c r="Z38" s="124"/>
      <c r="AA38" s="124"/>
      <c r="AB38" s="928"/>
      <c r="AC38" s="928"/>
      <c r="AD38" s="756"/>
      <c r="AE38" s="756"/>
      <c r="AF38" s="48">
        <f t="shared" si="6"/>
        <v>-283.44827586207339</v>
      </c>
      <c r="AG38" s="125">
        <f t="shared" si="7"/>
        <v>0.88189655172413606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927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928"/>
      <c r="AC39" s="928"/>
      <c r="AD39" s="756"/>
      <c r="AE39" s="756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927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928"/>
      <c r="AC40" s="928"/>
      <c r="AD40" s="756"/>
      <c r="AE40" s="756"/>
      <c r="AF40" s="48">
        <f t="shared" si="6"/>
        <v>0</v>
      </c>
      <c r="AG40" s="747" t="e">
        <f t="shared" si="7"/>
        <v>#DIV/0!</v>
      </c>
      <c r="AH40" s="944"/>
    </row>
    <row r="41" spans="1:34" ht="19.2" customHeight="1">
      <c r="A41" s="956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927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928"/>
      <c r="AC41" s="928"/>
      <c r="AD41" s="756"/>
      <c r="AE41" s="756"/>
      <c r="AF41" s="48"/>
      <c r="AG41" s="129"/>
      <c r="AH41" s="944"/>
    </row>
    <row r="42" spans="1:34" ht="19.2" customHeight="1">
      <c r="A42" s="956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927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928"/>
      <c r="AC42" s="928"/>
      <c r="AD42" s="756"/>
      <c r="AE42" s="756"/>
      <c r="AF42" s="48"/>
      <c r="AG42" s="129"/>
      <c r="AH42" s="944"/>
    </row>
    <row r="43" spans="1:34" ht="19.2" customHeight="1">
      <c r="A43" s="956"/>
      <c r="B43" s="121">
        <v>0</v>
      </c>
      <c r="C43" s="100" t="s">
        <v>1396</v>
      </c>
      <c r="D43" s="924" t="s">
        <v>1366</v>
      </c>
      <c r="E43" s="924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161.27620068699787</v>
      </c>
      <c r="M43" s="101">
        <f t="shared" ref="M43:O43" si="26">AVERAGE(M31:M42)</f>
        <v>14.375</v>
      </c>
      <c r="N43" s="101">
        <f t="shared" si="26"/>
        <v>1787.6820578227057</v>
      </c>
      <c r="O43" s="104">
        <f t="shared" si="26"/>
        <v>137.19493196401396</v>
      </c>
      <c r="P43" s="54">
        <f>M43-J43</f>
        <v>-0.125</v>
      </c>
      <c r="Q43" s="88">
        <f>N43-K43</f>
        <v>-291.0679421772943</v>
      </c>
      <c r="R43" s="105">
        <f t="shared" ref="R43:R50" si="27">O43/L43</f>
        <v>0.85068306036226371</v>
      </c>
      <c r="S43" s="927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2</v>
      </c>
      <c r="AE43" s="107">
        <f>SUM(AE31:AE42)</f>
        <v>1</v>
      </c>
      <c r="AF43" s="48">
        <f t="shared" ref="AF43:AF54" si="28">N43-K43</f>
        <v>-291.0679421772943</v>
      </c>
      <c r="AG43" s="748">
        <f t="shared" si="7"/>
        <v>0.85997934230797624</v>
      </c>
      <c r="AH43" s="944"/>
    </row>
    <row r="44" spans="1:34" s="145" customFormat="1" ht="19.2" customHeight="1">
      <c r="A44" s="966" t="s">
        <v>1397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2137.894736842105</v>
      </c>
      <c r="O44" s="138">
        <f t="shared" ref="O44:O50" si="30">N44/M44</f>
        <v>427.57894736842098</v>
      </c>
      <c r="P44" s="51">
        <f t="shared" ref="P44:P50" si="31">M44-J44</f>
        <v>1</v>
      </c>
      <c r="Q44" s="139">
        <f t="shared" ref="Q44:Q50" si="32">O44-L44</f>
        <v>-72.421052631579016</v>
      </c>
      <c r="R44" s="140">
        <f t="shared" si="27"/>
        <v>0.85515789473684201</v>
      </c>
      <c r="S44" s="943">
        <f>R56</f>
        <v>0.90280258910811295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928"/>
      <c r="AC44" s="928"/>
      <c r="AD44" s="756"/>
      <c r="AE44" s="756"/>
      <c r="AF44" s="144">
        <f t="shared" si="28"/>
        <v>137.89473684210498</v>
      </c>
      <c r="AG44" s="752">
        <f t="shared" si="7"/>
        <v>1.0689473684210524</v>
      </c>
      <c r="AH44" s="960">
        <f>AG56</f>
        <v>0.98689098838777967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1804</v>
      </c>
      <c r="H45" s="45">
        <f>F45*G45</f>
        <v>44612.92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2122.3529411764698</v>
      </c>
      <c r="O45" s="138">
        <f t="shared" si="30"/>
        <v>424.47058823529397</v>
      </c>
      <c r="P45" s="51">
        <f t="shared" si="31"/>
        <v>1</v>
      </c>
      <c r="Q45" s="139">
        <f t="shared" si="32"/>
        <v>-75.529411764706026</v>
      </c>
      <c r="R45" s="140">
        <f t="shared" si="27"/>
        <v>0.84894117647058798</v>
      </c>
      <c r="S45" s="943"/>
      <c r="T45" s="89">
        <v>0.16805555555555554</v>
      </c>
      <c r="U45" s="89">
        <v>0.20347222222222222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928"/>
      <c r="AC45" s="928"/>
      <c r="AD45" s="756"/>
      <c r="AE45" s="756"/>
      <c r="AF45" s="144">
        <f t="shared" si="28"/>
        <v>122.35294117646981</v>
      </c>
      <c r="AG45" s="752">
        <f t="shared" si="7"/>
        <v>1.0611764705882349</v>
      </c>
      <c r="AH45" s="960"/>
    </row>
    <row r="46" spans="1:34" s="145" customFormat="1" ht="19.2" customHeight="1">
      <c r="A46" s="967"/>
      <c r="B46" s="97" t="s">
        <v>103</v>
      </c>
      <c r="C46" s="133"/>
      <c r="D46" s="42" t="s">
        <v>65</v>
      </c>
      <c r="E46" s="43"/>
      <c r="F46" s="280">
        <v>31.43</v>
      </c>
      <c r="G46" s="134">
        <v>1611</v>
      </c>
      <c r="H46" s="45">
        <f t="shared" ref="H46:H55" si="34">F46*G46</f>
        <v>50633.729999999996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1442.6865671641799</v>
      </c>
      <c r="O46" s="138">
        <f t="shared" si="30"/>
        <v>206.09808102345428</v>
      </c>
      <c r="P46" s="51">
        <f t="shared" si="31"/>
        <v>0</v>
      </c>
      <c r="Q46" s="139">
        <f t="shared" si="32"/>
        <v>-8.1876332622599932</v>
      </c>
      <c r="R46" s="140">
        <f t="shared" si="27"/>
        <v>0.96179104477611999</v>
      </c>
      <c r="S46" s="943"/>
      <c r="T46" s="89">
        <v>0.20833333333333334</v>
      </c>
      <c r="U46" s="89">
        <v>0.25486111111111109</v>
      </c>
      <c r="V46" s="142">
        <v>7</v>
      </c>
      <c r="W46" s="143">
        <f t="shared" si="33"/>
        <v>66.999999999999957</v>
      </c>
      <c r="X46" s="123"/>
      <c r="Y46" s="123"/>
      <c r="Z46" s="124"/>
      <c r="AA46" s="124"/>
      <c r="AB46" s="928"/>
      <c r="AC46" s="928"/>
      <c r="AD46" s="756"/>
      <c r="AE46" s="756"/>
      <c r="AF46" s="144">
        <f t="shared" si="28"/>
        <v>-57.313432835820095</v>
      </c>
      <c r="AG46" s="752">
        <f t="shared" si="7"/>
        <v>0.96179104477611999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68</v>
      </c>
      <c r="E47" s="148"/>
      <c r="F47" s="280">
        <v>28</v>
      </c>
      <c r="G47" s="137">
        <v>3240</v>
      </c>
      <c r="H47" s="45">
        <f t="shared" si="34"/>
        <v>90720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</v>
      </c>
      <c r="O47" s="138">
        <f t="shared" si="30"/>
        <v>205.71428571428572</v>
      </c>
      <c r="P47" s="51">
        <f t="shared" si="31"/>
        <v>0</v>
      </c>
      <c r="Q47" s="139">
        <f t="shared" si="32"/>
        <v>-8.5714285714285552</v>
      </c>
      <c r="R47" s="140">
        <f t="shared" si="27"/>
        <v>0.96000000000000008</v>
      </c>
      <c r="S47" s="943"/>
      <c r="T47" s="89">
        <v>0.26180555555555551</v>
      </c>
      <c r="U47" s="89">
        <v>0.35555555555555551</v>
      </c>
      <c r="V47" s="137">
        <v>10</v>
      </c>
      <c r="W47" s="143">
        <f t="shared" si="33"/>
        <v>135</v>
      </c>
      <c r="X47" s="123"/>
      <c r="Y47" s="123"/>
      <c r="Z47" s="124"/>
      <c r="AA47" s="124"/>
      <c r="AB47" s="928"/>
      <c r="AC47" s="928"/>
      <c r="AD47" s="756"/>
      <c r="AE47" s="756"/>
      <c r="AF47" s="144">
        <f t="shared" si="28"/>
        <v>-60</v>
      </c>
      <c r="AG47" s="752">
        <f t="shared" si="7"/>
        <v>0.96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148</v>
      </c>
      <c r="E48" s="148"/>
      <c r="F48" s="280">
        <v>11.86</v>
      </c>
      <c r="G48" s="137">
        <v>1419</v>
      </c>
      <c r="H48" s="45">
        <f t="shared" si="34"/>
        <v>16829.34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1418.9999999999993</v>
      </c>
      <c r="O48" s="138">
        <f t="shared" si="30"/>
        <v>236.49999999999989</v>
      </c>
      <c r="P48" s="51">
        <f t="shared" si="31"/>
        <v>0</v>
      </c>
      <c r="Q48" s="139">
        <f t="shared" si="32"/>
        <v>-36.166666666666799</v>
      </c>
      <c r="R48" s="140">
        <f t="shared" si="27"/>
        <v>0.86735941320293353</v>
      </c>
      <c r="S48" s="943"/>
      <c r="T48" s="89">
        <v>0.37291666666666662</v>
      </c>
      <c r="U48" s="89">
        <v>0.4145833333333333</v>
      </c>
      <c r="V48" s="134">
        <v>25</v>
      </c>
      <c r="W48" s="143">
        <f t="shared" si="33"/>
        <v>60.000000000000028</v>
      </c>
      <c r="X48" s="123">
        <v>0.35972222222222222</v>
      </c>
      <c r="Y48" s="123">
        <v>0.37222222222222223</v>
      </c>
      <c r="Z48" s="124"/>
      <c r="AA48" s="124"/>
      <c r="AB48" s="928"/>
      <c r="AC48" s="928"/>
      <c r="AD48" s="756"/>
      <c r="AE48" s="756"/>
      <c r="AF48" s="144">
        <f t="shared" si="28"/>
        <v>-217.00000000000068</v>
      </c>
      <c r="AG48" s="752">
        <f t="shared" si="7"/>
        <v>0.86735941320293353</v>
      </c>
      <c r="AH48" s="960"/>
    </row>
    <row r="49" spans="1:34" s="145" customFormat="1" ht="19.2" customHeight="1">
      <c r="A49" s="967"/>
      <c r="B49" s="97" t="s">
        <v>105</v>
      </c>
      <c r="C49" s="133"/>
      <c r="D49" s="42" t="s">
        <v>64</v>
      </c>
      <c r="E49" s="148"/>
      <c r="F49" s="280">
        <v>10.09</v>
      </c>
      <c r="G49" s="134">
        <v>2986.94</v>
      </c>
      <c r="H49" s="45">
        <f t="shared" si="34"/>
        <v>30138.224600000001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1457.0439024390239</v>
      </c>
      <c r="O49" s="138">
        <f t="shared" si="30"/>
        <v>242.84065040650398</v>
      </c>
      <c r="P49" s="51">
        <f t="shared" si="31"/>
        <v>0</v>
      </c>
      <c r="Q49" s="139">
        <f t="shared" si="32"/>
        <v>-7.1593495934960174</v>
      </c>
      <c r="R49" s="140">
        <f t="shared" si="27"/>
        <v>0.97136260162601595</v>
      </c>
      <c r="S49" s="943"/>
      <c r="T49" s="89">
        <v>0.43888888888888888</v>
      </c>
      <c r="U49" s="89">
        <v>0.52430555555555558</v>
      </c>
      <c r="V49" s="134">
        <v>35</v>
      </c>
      <c r="W49" s="143">
        <f t="shared" si="33"/>
        <v>123.00000000000004</v>
      </c>
      <c r="X49" s="152">
        <v>0.41944444444444445</v>
      </c>
      <c r="Y49" s="152">
        <v>0.4375</v>
      </c>
      <c r="Z49" s="153"/>
      <c r="AA49" s="124"/>
      <c r="AB49" s="928"/>
      <c r="AC49" s="928"/>
      <c r="AD49" s="756"/>
      <c r="AE49" s="756"/>
      <c r="AF49" s="144">
        <f t="shared" si="28"/>
        <v>-42.956097560976104</v>
      </c>
      <c r="AG49" s="752">
        <f t="shared" si="7"/>
        <v>0.97136260162601595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2172.3200000000002</v>
      </c>
      <c r="H50" s="45">
        <f t="shared" si="34"/>
        <v>21918.7088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1464.4853932584269</v>
      </c>
      <c r="O50" s="138">
        <f t="shared" si="30"/>
        <v>244.08089887640449</v>
      </c>
      <c r="P50" s="51">
        <f t="shared" si="31"/>
        <v>0</v>
      </c>
      <c r="Q50" s="139">
        <f t="shared" si="32"/>
        <v>-5.9191011235955102</v>
      </c>
      <c r="R50" s="140">
        <f t="shared" si="27"/>
        <v>0.97632359550561798</v>
      </c>
      <c r="S50" s="943"/>
      <c r="T50" s="89">
        <v>0.54861111111111116</v>
      </c>
      <c r="U50" s="89">
        <v>0.61041666666666672</v>
      </c>
      <c r="V50" s="134">
        <v>35</v>
      </c>
      <c r="W50" s="143">
        <f t="shared" si="33"/>
        <v>89</v>
      </c>
      <c r="X50" s="152">
        <v>0.52916666666666667</v>
      </c>
      <c r="Y50" s="152">
        <v>0.54722222222222217</v>
      </c>
      <c r="Z50" s="153"/>
      <c r="AA50" s="153"/>
      <c r="AB50" s="928"/>
      <c r="AC50" s="928"/>
      <c r="AD50" s="756"/>
      <c r="AE50" s="756"/>
      <c r="AF50" s="144">
        <f t="shared" si="28"/>
        <v>-35.514606741573061</v>
      </c>
      <c r="AG50" s="752">
        <f t="shared" si="7"/>
        <v>0.97632359550561798</v>
      </c>
      <c r="AH50" s="960"/>
    </row>
    <row r="51" spans="1:34" s="145" customFormat="1" ht="19.2" customHeight="1">
      <c r="A51" s="96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94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28"/>
      <c r="AC51" s="928"/>
      <c r="AD51" s="756"/>
      <c r="AE51" s="756"/>
      <c r="AF51" s="144">
        <f t="shared" si="28"/>
        <v>0</v>
      </c>
      <c r="AG51" s="752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756"/>
      <c r="AE52" s="756"/>
      <c r="AF52" s="144">
        <f t="shared" si="28"/>
        <v>0</v>
      </c>
      <c r="AG52" s="752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756"/>
      <c r="AE53" s="756"/>
      <c r="AF53" s="144">
        <f t="shared" si="28"/>
        <v>0</v>
      </c>
      <c r="AG53" s="752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756"/>
      <c r="AE54" s="756"/>
      <c r="AF54" s="144">
        <f t="shared" si="28"/>
        <v>0</v>
      </c>
      <c r="AG54" s="752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756"/>
      <c r="AE55" s="756"/>
      <c r="AF55" s="144"/>
      <c r="AG55" s="752"/>
      <c r="AH55" s="960"/>
    </row>
    <row r="56" spans="1:34" ht="19.2" customHeight="1">
      <c r="A56" s="968"/>
      <c r="B56" s="157">
        <v>0</v>
      </c>
      <c r="C56" s="265" t="s">
        <v>1373</v>
      </c>
      <c r="D56" s="965" t="s">
        <v>1366</v>
      </c>
      <c r="E56" s="92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1640.4947915543148</v>
      </c>
      <c r="O56" s="104">
        <f t="shared" si="35"/>
        <v>283.89763594633763</v>
      </c>
      <c r="P56" s="158">
        <f>M56-J56</f>
        <v>0.28571428571428559</v>
      </c>
      <c r="Q56" s="117">
        <f>N56-K56</f>
        <v>-21.790922731399405</v>
      </c>
      <c r="R56" s="159">
        <f t="shared" ref="R56:R61" si="36">O56/L56</f>
        <v>0.90280258910811295</v>
      </c>
      <c r="S56" s="943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-21.790922731399405</v>
      </c>
      <c r="AG56" s="750">
        <f>N56/K56</f>
        <v>0.98689098838777967</v>
      </c>
      <c r="AH56" s="960"/>
    </row>
    <row r="57" spans="1:34" ht="19.2" customHeight="1">
      <c r="A57" s="955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1208</v>
      </c>
      <c r="H57" s="84">
        <f t="shared" ref="H57:H66" si="37">F57*G57</f>
        <v>34138.080000000002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1421.1764705882358</v>
      </c>
      <c r="O57" s="86">
        <f t="shared" ref="O57:O61" si="39">N57/M57</f>
        <v>203.02521008403369</v>
      </c>
      <c r="P57" s="165">
        <f t="shared" ref="P57:P61" si="40">M57-J57</f>
        <v>0</v>
      </c>
      <c r="Q57" s="49">
        <f t="shared" ref="Q57:Q61" si="41">O57-L57</f>
        <v>-11.26050420168059</v>
      </c>
      <c r="R57" s="747">
        <f t="shared" si="36"/>
        <v>0.94745098039215725</v>
      </c>
      <c r="S57" s="943">
        <f>R69</f>
        <v>0.95406909647442972</v>
      </c>
      <c r="T57" s="50">
        <v>0.125</v>
      </c>
      <c r="U57" s="50">
        <v>0.16041666666666665</v>
      </c>
      <c r="V57" s="743">
        <v>5</v>
      </c>
      <c r="W57" s="740">
        <f>(U57-T57)*24*60</f>
        <v>50.999999999999979</v>
      </c>
      <c r="X57" s="53"/>
      <c r="Y57" s="53"/>
      <c r="Z57" s="54"/>
      <c r="AA57" s="54"/>
      <c r="AB57" s="928"/>
      <c r="AC57" s="928"/>
      <c r="AD57" s="756"/>
      <c r="AE57" s="756">
        <v>1</v>
      </c>
      <c r="AF57" s="48">
        <f t="shared" si="6"/>
        <v>-78.823529411764184</v>
      </c>
      <c r="AG57" s="751">
        <f t="shared" si="7"/>
        <v>0.94745098039215725</v>
      </c>
      <c r="AH57" s="942">
        <f>AG69</f>
        <v>0.95334887013344805</v>
      </c>
    </row>
    <row r="58" spans="1:34" ht="19.2" customHeight="1">
      <c r="A58" s="956"/>
      <c r="B58" s="121" t="s">
        <v>103</v>
      </c>
      <c r="C58" s="756"/>
      <c r="D58" s="42" t="s">
        <v>171</v>
      </c>
      <c r="E58" s="43"/>
      <c r="F58" s="273">
        <v>28.47</v>
      </c>
      <c r="G58" s="44">
        <v>730</v>
      </c>
      <c r="H58" s="45">
        <f t="shared" si="37"/>
        <v>20783.099999999999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1412.903225806451</v>
      </c>
      <c r="O58" s="47">
        <f t="shared" si="39"/>
        <v>201.84331797235015</v>
      </c>
      <c r="P58" s="165">
        <f t="shared" si="40"/>
        <v>0</v>
      </c>
      <c r="Q58" s="49">
        <f t="shared" si="41"/>
        <v>-12.442396313364128</v>
      </c>
      <c r="R58" s="747">
        <f t="shared" si="36"/>
        <v>0.94193548387096737</v>
      </c>
      <c r="S58" s="943"/>
      <c r="T58" s="50">
        <v>0.16527777777777777</v>
      </c>
      <c r="U58" s="50">
        <v>0.18680555555555556</v>
      </c>
      <c r="V58" s="743">
        <v>7</v>
      </c>
      <c r="W58" s="740">
        <f>(U58-T58)*24*60</f>
        <v>31.000000000000011</v>
      </c>
      <c r="X58" s="53"/>
      <c r="Y58" s="53"/>
      <c r="Z58" s="54"/>
      <c r="AA58" s="54"/>
      <c r="AB58" s="961"/>
      <c r="AC58" s="962"/>
      <c r="AD58" s="756"/>
      <c r="AE58" s="756"/>
      <c r="AF58" s="48">
        <f t="shared" si="6"/>
        <v>-87.096774193548981</v>
      </c>
      <c r="AG58" s="747">
        <f t="shared" si="7"/>
        <v>0.94193548387096737</v>
      </c>
      <c r="AH58" s="943"/>
    </row>
    <row r="59" spans="1:34" ht="19.2" customHeight="1">
      <c r="A59" s="956"/>
      <c r="B59" s="121" t="s">
        <v>103</v>
      </c>
      <c r="C59" s="756"/>
      <c r="D59" s="42" t="s">
        <v>67</v>
      </c>
      <c r="E59" s="43"/>
      <c r="F59" s="273">
        <v>27.88</v>
      </c>
      <c r="G59" s="44">
        <v>3672</v>
      </c>
      <c r="H59" s="45">
        <f t="shared" si="37"/>
        <v>102375.36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1421.4193548387095</v>
      </c>
      <c r="O59" s="47">
        <f t="shared" si="39"/>
        <v>203.05990783410135</v>
      </c>
      <c r="P59" s="165">
        <f t="shared" si="40"/>
        <v>0</v>
      </c>
      <c r="Q59" s="49">
        <f t="shared" si="41"/>
        <v>-11.225806451612925</v>
      </c>
      <c r="R59" s="747">
        <f t="shared" si="36"/>
        <v>0.94761290322580638</v>
      </c>
      <c r="S59" s="943"/>
      <c r="T59" s="50">
        <v>0.19166666666666668</v>
      </c>
      <c r="U59" s="50">
        <v>0.2993055555555556</v>
      </c>
      <c r="V59" s="142">
        <v>7</v>
      </c>
      <c r="W59" s="740">
        <f t="shared" ref="W59:W69" si="42">(U59-T59)*24*60</f>
        <v>155.00000000000003</v>
      </c>
      <c r="X59" s="53"/>
      <c r="Y59" s="53"/>
      <c r="Z59" s="54"/>
      <c r="AA59" s="54"/>
      <c r="AB59" s="928"/>
      <c r="AC59" s="928"/>
      <c r="AD59" s="756"/>
      <c r="AE59" s="756"/>
      <c r="AF59" s="48">
        <f t="shared" si="6"/>
        <v>-78.580645161290477</v>
      </c>
      <c r="AG59" s="747">
        <f t="shared" si="7"/>
        <v>0.94761290322580638</v>
      </c>
      <c r="AH59" s="943"/>
    </row>
    <row r="60" spans="1:34" ht="19.2" customHeight="1">
      <c r="A60" s="956"/>
      <c r="B60" s="121" t="s">
        <v>105</v>
      </c>
      <c r="C60" s="756"/>
      <c r="D60" s="42" t="s">
        <v>64</v>
      </c>
      <c r="E60" s="43"/>
      <c r="F60" s="273">
        <v>10.09</v>
      </c>
      <c r="G60" s="44">
        <v>4480.41</v>
      </c>
      <c r="H60" s="45">
        <f t="shared" si="37"/>
        <v>45207.336899999995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1445.293548387097</v>
      </c>
      <c r="O60" s="47">
        <f t="shared" si="39"/>
        <v>240.88225806451615</v>
      </c>
      <c r="P60" s="165">
        <f t="shared" si="40"/>
        <v>0</v>
      </c>
      <c r="Q60" s="49">
        <f t="shared" si="41"/>
        <v>-9.1177419354838491</v>
      </c>
      <c r="R60" s="747">
        <f t="shared" si="36"/>
        <v>0.96352903225806463</v>
      </c>
      <c r="S60" s="943"/>
      <c r="T60" s="50">
        <v>0.32361111111111118</v>
      </c>
      <c r="U60" s="50">
        <v>0.45277777777777783</v>
      </c>
      <c r="V60" s="142">
        <v>35</v>
      </c>
      <c r="W60" s="740">
        <f t="shared" si="42"/>
        <v>185.99999999999997</v>
      </c>
      <c r="X60" s="53">
        <v>0.30416666666666664</v>
      </c>
      <c r="Y60" s="53">
        <v>0.32291666666666669</v>
      </c>
      <c r="Z60" s="54"/>
      <c r="AA60" s="54"/>
      <c r="AB60" s="928"/>
      <c r="AC60" s="928"/>
      <c r="AD60" s="756"/>
      <c r="AE60" s="756"/>
      <c r="AF60" s="48">
        <f t="shared" si="6"/>
        <v>-54.706451612903038</v>
      </c>
      <c r="AG60" s="751">
        <f t="shared" si="7"/>
        <v>0.96352903225806463</v>
      </c>
      <c r="AH60" s="943"/>
    </row>
    <row r="61" spans="1:34" ht="19.2" customHeight="1">
      <c r="A61" s="956"/>
      <c r="B61" s="121" t="s">
        <v>105</v>
      </c>
      <c r="C61" s="756"/>
      <c r="D61" s="42" t="s">
        <v>64</v>
      </c>
      <c r="E61" s="43"/>
      <c r="F61" s="273">
        <v>10.09</v>
      </c>
      <c r="G61" s="44">
        <v>3937.33</v>
      </c>
      <c r="H61" s="45">
        <f t="shared" si="37"/>
        <v>39727.659699999997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1449.3239263803675</v>
      </c>
      <c r="O61" s="47">
        <f t="shared" si="39"/>
        <v>241.55398773006127</v>
      </c>
      <c r="P61" s="165">
        <f t="shared" si="40"/>
        <v>0</v>
      </c>
      <c r="Q61" s="49">
        <f t="shared" si="41"/>
        <v>-8.4460122699387341</v>
      </c>
      <c r="R61" s="747">
        <f t="shared" si="36"/>
        <v>0.96621595092024504</v>
      </c>
      <c r="S61" s="943"/>
      <c r="T61" s="50">
        <v>0.48402777777777783</v>
      </c>
      <c r="U61" s="50">
        <v>0.59722222222222232</v>
      </c>
      <c r="V61" s="142">
        <v>45</v>
      </c>
      <c r="W61" s="740">
        <f t="shared" si="42"/>
        <v>163.00000000000006</v>
      </c>
      <c r="X61" s="53">
        <v>0.45694444444444443</v>
      </c>
      <c r="Y61" s="53">
        <v>0.48333333333333334</v>
      </c>
      <c r="Z61" s="54"/>
      <c r="AA61" s="54"/>
      <c r="AB61" s="928"/>
      <c r="AC61" s="928"/>
      <c r="AD61" s="756"/>
      <c r="AE61" s="756"/>
      <c r="AF61" s="48">
        <f t="shared" si="6"/>
        <v>-50.676073619632461</v>
      </c>
      <c r="AG61" s="747">
        <f t="shared" si="7"/>
        <v>0.96621595092024504</v>
      </c>
      <c r="AH61" s="943"/>
    </row>
    <row r="62" spans="1:34" ht="19.2" customHeight="1">
      <c r="A62" s="956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943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928"/>
      <c r="AC62" s="928"/>
      <c r="AD62" s="756"/>
      <c r="AE62" s="756"/>
      <c r="AF62" s="48">
        <f t="shared" si="6"/>
        <v>0</v>
      </c>
      <c r="AG62" s="747" t="e">
        <f t="shared" si="7"/>
        <v>#DIV/0!</v>
      </c>
      <c r="AH62" s="943"/>
    </row>
    <row r="63" spans="1:34" ht="19.2" customHeight="1">
      <c r="A63" s="956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943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928"/>
      <c r="AC63" s="928"/>
      <c r="AD63" s="756"/>
      <c r="AE63" s="756"/>
      <c r="AF63" s="48">
        <f t="shared" si="6"/>
        <v>0</v>
      </c>
      <c r="AG63" s="751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943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928"/>
      <c r="AC64" s="928"/>
      <c r="AD64" s="756"/>
      <c r="AE64" s="756"/>
      <c r="AF64" s="48">
        <f t="shared" si="6"/>
        <v>0</v>
      </c>
      <c r="AG64" s="747" t="e">
        <f t="shared" si="7"/>
        <v>#DIV/0!</v>
      </c>
      <c r="AH64" s="943"/>
    </row>
    <row r="65" spans="1:34" ht="19.2" customHeight="1">
      <c r="A65" s="957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943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928"/>
      <c r="AC65" s="928"/>
      <c r="AD65" s="756"/>
      <c r="AE65" s="756"/>
      <c r="AF65" s="48">
        <f t="shared" si="6"/>
        <v>0</v>
      </c>
      <c r="AG65" s="747" t="e">
        <f t="shared" si="7"/>
        <v>#DIV/0!</v>
      </c>
      <c r="AH65" s="943"/>
    </row>
    <row r="66" spans="1:34" ht="19.2" customHeight="1">
      <c r="A66" s="957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943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928"/>
      <c r="AC66" s="928"/>
      <c r="AD66" s="756"/>
      <c r="AE66" s="756"/>
      <c r="AF66" s="48">
        <f t="shared" si="6"/>
        <v>0</v>
      </c>
      <c r="AG66" s="751" t="e">
        <f t="shared" si="7"/>
        <v>#DIV/0!</v>
      </c>
      <c r="AH66" s="943"/>
    </row>
    <row r="67" spans="1:34" ht="19.2" customHeight="1">
      <c r="A67" s="957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943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928"/>
      <c r="AC67" s="928"/>
      <c r="AD67" s="756"/>
      <c r="AE67" s="756"/>
      <c r="AF67" s="48">
        <f t="shared" si="6"/>
        <v>0</v>
      </c>
      <c r="AG67" s="747" t="e">
        <f t="shared" si="7"/>
        <v>#DIV/0!</v>
      </c>
      <c r="AH67" s="943"/>
    </row>
    <row r="68" spans="1:34" ht="19.2" customHeight="1">
      <c r="A68" s="957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943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928"/>
      <c r="AC68" s="928"/>
      <c r="AD68" s="756"/>
      <c r="AE68" s="756"/>
      <c r="AF68" s="48"/>
      <c r="AG68" s="747"/>
      <c r="AH68" s="943"/>
    </row>
    <row r="69" spans="1:34" ht="19.2" customHeight="1">
      <c r="A69" s="957"/>
      <c r="B69" s="168">
        <v>0</v>
      </c>
      <c r="C69" s="6" t="s">
        <v>1375</v>
      </c>
      <c r="D69" s="924" t="s">
        <v>1366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1430.023305200172</v>
      </c>
      <c r="O69" s="73">
        <f t="shared" si="43"/>
        <v>218.07293633701252</v>
      </c>
      <c r="P69" s="48">
        <f>M69-J69</f>
        <v>0</v>
      </c>
      <c r="Q69" s="49">
        <f>N69-K69</f>
        <v>-69.97669479982801</v>
      </c>
      <c r="R69" s="172">
        <f t="shared" ref="R69:R76" si="44">O69/L69</f>
        <v>0.95406909647442972</v>
      </c>
      <c r="S69" s="943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0</v>
      </c>
      <c r="AE69" s="107">
        <f>SUM(AE57:AE68)</f>
        <v>1</v>
      </c>
      <c r="AF69" s="48">
        <f t="shared" si="6"/>
        <v>-69.97669479982801</v>
      </c>
      <c r="AG69" s="747">
        <f t="shared" si="7"/>
        <v>0.95334887013344805</v>
      </c>
      <c r="AH69" s="943"/>
    </row>
    <row r="70" spans="1:34" ht="19.2" customHeight="1">
      <c r="A70" s="958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538.6</v>
      </c>
      <c r="H70" s="45">
        <f>F70*G70</f>
        <v>29132.874000000003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6" si="45">G70/W70*60</f>
        <v>1346.5000000000005</v>
      </c>
      <c r="O70" s="47">
        <f t="shared" ref="O70:O76" si="46">N70/M70</f>
        <v>79.205882352941202</v>
      </c>
      <c r="P70" s="48">
        <f t="shared" ref="P70:P76" si="47">M70-J70</f>
        <v>1</v>
      </c>
      <c r="Q70" s="49">
        <f t="shared" ref="Q70:Q76" si="48">O70-L70</f>
        <v>-14.544117647058798</v>
      </c>
      <c r="R70" s="747">
        <f t="shared" si="44"/>
        <v>0.84486274509803949</v>
      </c>
      <c r="S70" s="943">
        <f>R82</f>
        <v>0.87692584775194327</v>
      </c>
      <c r="T70" s="50">
        <v>0.25</v>
      </c>
      <c r="U70" s="50">
        <v>0.26666666666666666</v>
      </c>
      <c r="V70" s="743">
        <v>5</v>
      </c>
      <c r="W70" s="740">
        <f>(U70-T70)*24*60</f>
        <v>23.999999999999993</v>
      </c>
      <c r="X70" s="743"/>
      <c r="Y70" s="743"/>
      <c r="Z70" s="54"/>
      <c r="AA70" s="54"/>
      <c r="AB70" s="928"/>
      <c r="AC70" s="928"/>
      <c r="AD70" s="756"/>
      <c r="AE70" s="756">
        <v>1</v>
      </c>
      <c r="AF70" s="48">
        <f t="shared" si="6"/>
        <v>-153.49999999999955</v>
      </c>
      <c r="AG70" s="747">
        <f t="shared" si="7"/>
        <v>0.89766666666666695</v>
      </c>
      <c r="AH70" s="943">
        <f>AG82</f>
        <v>0.8844885668782263</v>
      </c>
    </row>
    <row r="71" spans="1:34" ht="19.2" customHeight="1">
      <c r="A71" s="958"/>
      <c r="B71" s="743" t="s">
        <v>101</v>
      </c>
      <c r="C71" s="41"/>
      <c r="D71" s="173" t="s">
        <v>183</v>
      </c>
      <c r="E71" s="43"/>
      <c r="F71" s="273">
        <v>65.27</v>
      </c>
      <c r="G71" s="44">
        <v>691</v>
      </c>
      <c r="H71" s="45">
        <f>F71*G71</f>
        <v>45101.57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1256.3636363636379</v>
      </c>
      <c r="O71" s="47">
        <f t="shared" si="46"/>
        <v>69.797979797979878</v>
      </c>
      <c r="P71" s="48">
        <f t="shared" si="47"/>
        <v>0</v>
      </c>
      <c r="Q71" s="49">
        <f t="shared" si="48"/>
        <v>-10.202020202020122</v>
      </c>
      <c r="R71" s="747">
        <f t="shared" si="44"/>
        <v>0.87247474747474851</v>
      </c>
      <c r="S71" s="943"/>
      <c r="T71" s="50">
        <v>0.27152777777777776</v>
      </c>
      <c r="U71" s="50">
        <v>0.2944444444444444</v>
      </c>
      <c r="V71" s="743">
        <v>7</v>
      </c>
      <c r="W71" s="740">
        <f t="shared" ref="W71:W81" si="49">(U71-T71)*24*60</f>
        <v>32.999999999999964</v>
      </c>
      <c r="X71" s="53"/>
      <c r="Y71" s="53"/>
      <c r="Z71" s="54"/>
      <c r="AA71" s="54"/>
      <c r="AB71" s="928"/>
      <c r="AC71" s="928"/>
      <c r="AD71" s="756"/>
      <c r="AE71" s="756"/>
      <c r="AF71" s="48">
        <f>N71-K71</f>
        <v>-183.63636363636215</v>
      </c>
      <c r="AG71" s="747">
        <f>N71/K71</f>
        <v>0.87247474747474851</v>
      </c>
      <c r="AH71" s="943"/>
    </row>
    <row r="72" spans="1:34" ht="19.2" customHeight="1">
      <c r="A72" s="958"/>
      <c r="B72" s="743" t="s">
        <v>101</v>
      </c>
      <c r="C72" s="66"/>
      <c r="D72" s="173" t="s">
        <v>57</v>
      </c>
      <c r="E72" s="43"/>
      <c r="F72" s="273">
        <v>77.34</v>
      </c>
      <c r="G72" s="44">
        <v>1978.8999999999999</v>
      </c>
      <c r="H72" s="45">
        <f t="shared" ref="H72:H76" si="50">F72*G72</f>
        <v>153048.12599999999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1290.586956521739</v>
      </c>
      <c r="O72" s="47">
        <f t="shared" si="46"/>
        <v>71.699275362318829</v>
      </c>
      <c r="P72" s="48">
        <f t="shared" si="47"/>
        <v>0</v>
      </c>
      <c r="Q72" s="49">
        <f t="shared" si="48"/>
        <v>-8.3007246376811707</v>
      </c>
      <c r="R72" s="747">
        <f t="shared" si="44"/>
        <v>0.89624094202898541</v>
      </c>
      <c r="S72" s="943"/>
      <c r="T72" s="50">
        <v>0.29930555555555549</v>
      </c>
      <c r="U72" s="50">
        <v>0.36319444444444438</v>
      </c>
      <c r="V72" s="743">
        <v>7</v>
      </c>
      <c r="W72" s="740">
        <f t="shared" si="49"/>
        <v>92</v>
      </c>
      <c r="X72" s="53"/>
      <c r="Y72" s="53"/>
      <c r="Z72" s="54"/>
      <c r="AA72" s="54"/>
      <c r="AB72" s="928"/>
      <c r="AC72" s="928"/>
      <c r="AD72" s="756"/>
      <c r="AE72" s="756"/>
      <c r="AF72" s="48">
        <f>N72-K72</f>
        <v>-149.41304347826099</v>
      </c>
      <c r="AG72" s="747">
        <f>N72/K72</f>
        <v>0.89624094202898541</v>
      </c>
      <c r="AH72" s="943"/>
    </row>
    <row r="73" spans="1:34" ht="19.2" customHeight="1">
      <c r="A73" s="958"/>
      <c r="B73" s="743" t="s">
        <v>101</v>
      </c>
      <c r="C73" s="175"/>
      <c r="D73" s="176" t="s">
        <v>69</v>
      </c>
      <c r="E73" s="177"/>
      <c r="F73" s="273">
        <v>53.36</v>
      </c>
      <c r="G73" s="44">
        <v>3970.3999999999996</v>
      </c>
      <c r="H73" s="45">
        <f t="shared" si="50"/>
        <v>211860.54399999997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1393.1228070175441</v>
      </c>
      <c r="O73" s="47">
        <f t="shared" si="46"/>
        <v>73.322253000923368</v>
      </c>
      <c r="P73" s="48">
        <f t="shared" si="47"/>
        <v>0</v>
      </c>
      <c r="Q73" s="49">
        <f t="shared" si="48"/>
        <v>-12.783010156971372</v>
      </c>
      <c r="R73" s="747">
        <f t="shared" si="44"/>
        <v>0.85154205807918337</v>
      </c>
      <c r="S73" s="943"/>
      <c r="T73" s="50">
        <v>0.3791666666666666</v>
      </c>
      <c r="U73" s="50">
        <v>0.49791666666666656</v>
      </c>
      <c r="V73" s="743">
        <v>23</v>
      </c>
      <c r="W73" s="740">
        <f t="shared" si="49"/>
        <v>170.99999999999994</v>
      </c>
      <c r="X73" s="180">
        <v>0.36805555555555558</v>
      </c>
      <c r="Y73" s="180">
        <v>0.37847222222222227</v>
      </c>
      <c r="Z73" s="124"/>
      <c r="AA73" s="124"/>
      <c r="AB73" s="928"/>
      <c r="AC73" s="928"/>
      <c r="AD73" s="756"/>
      <c r="AE73" s="756"/>
      <c r="AF73" s="48">
        <f>N73-K73</f>
        <v>-242.87719298245588</v>
      </c>
      <c r="AG73" s="747">
        <f>N73/K73</f>
        <v>0.85154205807918348</v>
      </c>
      <c r="AH73" s="943"/>
    </row>
    <row r="74" spans="1:34" ht="19.2" customHeight="1">
      <c r="A74" s="958"/>
      <c r="B74" s="743" t="s">
        <v>101</v>
      </c>
      <c r="C74" s="175"/>
      <c r="D74" s="176" t="s">
        <v>71</v>
      </c>
      <c r="E74" s="177"/>
      <c r="F74" s="273">
        <v>47.51</v>
      </c>
      <c r="G74" s="174">
        <v>1688</v>
      </c>
      <c r="H74" s="45">
        <f t="shared" si="50"/>
        <v>80196.87999999999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1298.4615384615377</v>
      </c>
      <c r="O74" s="47">
        <f t="shared" si="46"/>
        <v>76.380090497737513</v>
      </c>
      <c r="P74" s="48">
        <f t="shared" si="47"/>
        <v>0</v>
      </c>
      <c r="Q74" s="49">
        <f t="shared" si="48"/>
        <v>-8.3257918552036614</v>
      </c>
      <c r="R74" s="747">
        <f t="shared" si="44"/>
        <v>0.90170940170940117</v>
      </c>
      <c r="S74" s="943"/>
      <c r="T74" s="50">
        <v>0.53819444444444431</v>
      </c>
      <c r="U74" s="50">
        <v>0.59236111111111101</v>
      </c>
      <c r="V74" s="743">
        <v>5</v>
      </c>
      <c r="W74" s="740">
        <f t="shared" si="49"/>
        <v>78.000000000000043</v>
      </c>
      <c r="X74" s="180"/>
      <c r="Y74" s="180"/>
      <c r="Z74" s="124"/>
      <c r="AA74" s="124"/>
      <c r="AB74" s="928"/>
      <c r="AC74" s="928"/>
      <c r="AD74" s="756"/>
      <c r="AE74" s="756"/>
      <c r="AF74" s="48">
        <f t="shared" ref="AF74:AF80" si="51">N74-K74</f>
        <v>-141.53846153846234</v>
      </c>
      <c r="AG74" s="747">
        <f t="shared" ref="AG74:AG80" si="52">N74/K74</f>
        <v>0.90170940170940117</v>
      </c>
      <c r="AH74" s="943"/>
    </row>
    <row r="75" spans="1:34" ht="19.2" customHeight="1">
      <c r="A75" s="958"/>
      <c r="B75" s="743" t="s">
        <v>101</v>
      </c>
      <c r="C75" s="66"/>
      <c r="D75" s="176" t="s">
        <v>70</v>
      </c>
      <c r="E75" s="177"/>
      <c r="F75" s="273">
        <v>53.76</v>
      </c>
      <c r="G75" s="174">
        <v>2891</v>
      </c>
      <c r="H75" s="45">
        <f t="shared" si="50"/>
        <v>155420.16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1284.8888888888889</v>
      </c>
      <c r="O75" s="47">
        <f t="shared" si="46"/>
        <v>80.305555555555557</v>
      </c>
      <c r="P75" s="48">
        <f t="shared" si="47"/>
        <v>0</v>
      </c>
      <c r="Q75" s="49">
        <f t="shared" si="48"/>
        <v>-9.6944444444444429</v>
      </c>
      <c r="R75" s="747">
        <f t="shared" si="44"/>
        <v>0.89228395061728394</v>
      </c>
      <c r="S75" s="943"/>
      <c r="T75" s="50">
        <v>0.60763888888888873</v>
      </c>
      <c r="U75" s="50">
        <v>0.70138888888888873</v>
      </c>
      <c r="V75" s="743">
        <v>22</v>
      </c>
      <c r="W75" s="740">
        <f t="shared" si="49"/>
        <v>135</v>
      </c>
      <c r="X75" s="180">
        <v>0.59722222222222221</v>
      </c>
      <c r="Y75" s="180">
        <v>0.6069444444444444</v>
      </c>
      <c r="Z75" s="124"/>
      <c r="AA75" s="124"/>
      <c r="AB75" s="928"/>
      <c r="AC75" s="928"/>
      <c r="AD75" s="756">
        <v>1</v>
      </c>
      <c r="AE75" s="756"/>
      <c r="AF75" s="48">
        <f t="shared" si="51"/>
        <v>-155.11111111111109</v>
      </c>
      <c r="AG75" s="747">
        <f t="shared" si="52"/>
        <v>0.89228395061728394</v>
      </c>
      <c r="AH75" s="943"/>
    </row>
    <row r="76" spans="1:34" ht="19.2" customHeight="1">
      <c r="A76" s="958"/>
      <c r="B76" s="743" t="s">
        <v>101</v>
      </c>
      <c r="C76" s="175"/>
      <c r="D76" s="42" t="s">
        <v>57</v>
      </c>
      <c r="E76" s="43"/>
      <c r="F76" s="273">
        <v>77.34</v>
      </c>
      <c r="G76" s="174">
        <v>848.1</v>
      </c>
      <c r="H76" s="45">
        <f t="shared" si="50"/>
        <v>65592.054000000004</v>
      </c>
      <c r="I76" s="743"/>
      <c r="J76" s="87">
        <v>18</v>
      </c>
      <c r="K76" s="57">
        <v>1440</v>
      </c>
      <c r="L76" s="86">
        <v>80</v>
      </c>
      <c r="M76" s="746">
        <v>18</v>
      </c>
      <c r="N76" s="44">
        <f t="shared" si="45"/>
        <v>1272.1499999999996</v>
      </c>
      <c r="O76" s="47">
        <f t="shared" si="46"/>
        <v>70.674999999999983</v>
      </c>
      <c r="P76" s="48">
        <f t="shared" si="47"/>
        <v>0</v>
      </c>
      <c r="Q76" s="49">
        <f t="shared" si="48"/>
        <v>-9.3250000000000171</v>
      </c>
      <c r="R76" s="747">
        <f t="shared" si="44"/>
        <v>0.88343749999999976</v>
      </c>
      <c r="S76" s="943"/>
      <c r="T76" s="50">
        <v>0.70624999999999982</v>
      </c>
      <c r="U76" s="50">
        <v>0.73402777777777761</v>
      </c>
      <c r="V76" s="743">
        <v>7</v>
      </c>
      <c r="W76" s="740">
        <f t="shared" si="49"/>
        <v>40.000000000000014</v>
      </c>
      <c r="X76" s="180"/>
      <c r="Y76" s="180"/>
      <c r="Z76" s="124"/>
      <c r="AA76" s="124"/>
      <c r="AB76" s="928"/>
      <c r="AC76" s="928"/>
      <c r="AD76" s="756"/>
      <c r="AE76" s="756"/>
      <c r="AF76" s="48">
        <f t="shared" si="51"/>
        <v>-167.85000000000036</v>
      </c>
      <c r="AG76" s="747">
        <f t="shared" si="52"/>
        <v>0.88343749999999976</v>
      </c>
      <c r="AH76" s="943"/>
    </row>
    <row r="77" spans="1:34" ht="19.2" customHeight="1">
      <c r="A77" s="958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943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928"/>
      <c r="AC77" s="928"/>
      <c r="AD77" s="756"/>
      <c r="AE77" s="756"/>
      <c r="AF77" s="48">
        <f t="shared" si="51"/>
        <v>0</v>
      </c>
      <c r="AG77" s="747" t="e">
        <f t="shared" si="52"/>
        <v>#DIV/0!</v>
      </c>
      <c r="AH77" s="943"/>
    </row>
    <row r="78" spans="1:34" ht="19.2" customHeight="1">
      <c r="A78" s="958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943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928"/>
      <c r="AC78" s="928"/>
      <c r="AD78" s="756"/>
      <c r="AE78" s="756"/>
      <c r="AF78" s="48">
        <f t="shared" si="51"/>
        <v>0</v>
      </c>
      <c r="AG78" s="747" t="e">
        <f t="shared" si="52"/>
        <v>#DIV/0!</v>
      </c>
      <c r="AH78" s="943"/>
    </row>
    <row r="79" spans="1:34" ht="19.2" customHeight="1">
      <c r="A79" s="958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943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928"/>
      <c r="AC79" s="928"/>
      <c r="AD79" s="756"/>
      <c r="AE79" s="756"/>
      <c r="AF79" s="48">
        <f t="shared" si="51"/>
        <v>0</v>
      </c>
      <c r="AG79" s="747" t="e">
        <f t="shared" si="52"/>
        <v>#DIV/0!</v>
      </c>
      <c r="AH79" s="943"/>
    </row>
    <row r="80" spans="1:34" ht="19.2" customHeight="1">
      <c r="A80" s="958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943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928"/>
      <c r="AC80" s="928"/>
      <c r="AD80" s="756"/>
      <c r="AE80" s="756"/>
      <c r="AF80" s="48">
        <f t="shared" si="51"/>
        <v>0</v>
      </c>
      <c r="AG80" s="747" t="e">
        <f t="shared" si="52"/>
        <v>#DIV/0!</v>
      </c>
      <c r="AH80" s="943"/>
    </row>
    <row r="81" spans="1:34" ht="19.2" customHeight="1">
      <c r="A81" s="958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943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928"/>
      <c r="AC81" s="928"/>
      <c r="AD81" s="756"/>
      <c r="AE81" s="756"/>
      <c r="AF81" s="48"/>
      <c r="AG81" s="125"/>
      <c r="AH81" s="943"/>
    </row>
    <row r="82" spans="1:34" ht="19.2" customHeight="1">
      <c r="A82" s="959"/>
      <c r="B82" s="168">
        <v>0</v>
      </c>
      <c r="C82" s="100" t="s">
        <v>1377</v>
      </c>
      <c r="D82" s="924" t="s">
        <v>1366</v>
      </c>
      <c r="E82" s="924"/>
      <c r="F82" s="283"/>
      <c r="G82" s="101"/>
      <c r="H82" s="102"/>
      <c r="I82" s="103"/>
      <c r="J82" s="101">
        <v>17.428571428571427</v>
      </c>
      <c r="K82" s="101">
        <v>1476.5714285714287</v>
      </c>
      <c r="L82" s="104">
        <v>84.93730650154798</v>
      </c>
      <c r="M82" s="101">
        <f t="shared" ref="M82:O82" si="53">AVERAGE(M70:M81)</f>
        <v>17.571428571428573</v>
      </c>
      <c r="N82" s="101">
        <f t="shared" si="53"/>
        <v>1306.0105467504782</v>
      </c>
      <c r="O82" s="184">
        <f t="shared" si="53"/>
        <v>74.4837195096366</v>
      </c>
      <c r="P82" s="116">
        <f>M82-J82</f>
        <v>0.1428571428571459</v>
      </c>
      <c r="Q82" s="117">
        <f>N82-K82</f>
        <v>-170.5608818209505</v>
      </c>
      <c r="R82" s="172">
        <f>O82/L82</f>
        <v>0.87692584775194327</v>
      </c>
      <c r="S82" s="943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1</v>
      </c>
      <c r="AE82" s="107">
        <f>SUM(AE70:AE81)</f>
        <v>1</v>
      </c>
      <c r="AF82" s="48">
        <f>N82-K82</f>
        <v>-170.5608818209505</v>
      </c>
      <c r="AG82" s="747">
        <f>N82/K82</f>
        <v>0.8844885668782263</v>
      </c>
      <c r="AH82" s="943"/>
    </row>
    <row r="83" spans="1:34" ht="19.2" customHeight="1">
      <c r="A83" s="951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1702.57</v>
      </c>
      <c r="H83" s="84">
        <f t="shared" ref="H83:H94" si="54">F83*G83</f>
        <v>73448.8698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90" si="55">G83/W83*60</f>
        <v>1380.4621621621627</v>
      </c>
      <c r="O83" s="183">
        <f t="shared" ref="O83:O90" si="56">N83/M83</f>
        <v>81.203656597774284</v>
      </c>
      <c r="P83" s="54">
        <f t="shared" ref="P83:P85" si="57">M83-J83</f>
        <v>0</v>
      </c>
      <c r="Q83" s="88">
        <f t="shared" ref="Q83:Q85" si="58">O83-L83</f>
        <v>-7.0316375198727741</v>
      </c>
      <c r="R83" s="185">
        <f t="shared" ref="R83:R85" si="59">O83/L83</f>
        <v>0.92030810810810859</v>
      </c>
      <c r="S83" s="943">
        <f>R95</f>
        <v>0.89045211942529945</v>
      </c>
      <c r="T83" s="50">
        <v>0.33333333333333331</v>
      </c>
      <c r="U83" s="50">
        <v>0.38472222222222219</v>
      </c>
      <c r="V83" s="743">
        <v>5</v>
      </c>
      <c r="W83" s="740">
        <f t="shared" ref="W83:W93" si="60">(U83-T83)*24*60</f>
        <v>73.999999999999972</v>
      </c>
      <c r="X83" s="53"/>
      <c r="Y83" s="53"/>
      <c r="Z83" s="54"/>
      <c r="AA83" s="54"/>
      <c r="AB83" s="928"/>
      <c r="AC83" s="928"/>
      <c r="AD83" s="756"/>
      <c r="AE83" s="756"/>
      <c r="AF83" s="48">
        <f t="shared" ref="AF83:AF173" si="61">N83-K83</f>
        <v>-119.53783783783729</v>
      </c>
      <c r="AG83" s="747">
        <f t="shared" ref="AG83:AG173" si="62">N83/K83</f>
        <v>0.92030810810810848</v>
      </c>
      <c r="AH83" s="943">
        <f>AG95</f>
        <v>0.88997736257671189</v>
      </c>
    </row>
    <row r="84" spans="1:34" ht="19.2" customHeight="1">
      <c r="A84" s="952"/>
      <c r="B84" s="110" t="s">
        <v>101</v>
      </c>
      <c r="C84" s="753"/>
      <c r="D84" s="186" t="s">
        <v>154</v>
      </c>
      <c r="E84" s="43"/>
      <c r="F84" s="280">
        <v>61.02</v>
      </c>
      <c r="G84" s="44">
        <v>2659</v>
      </c>
      <c r="H84" s="84">
        <f t="shared" si="54"/>
        <v>162252.18000000002</v>
      </c>
      <c r="I84" s="743"/>
      <c r="J84" s="87">
        <v>16</v>
      </c>
      <c r="K84" s="57">
        <v>1440</v>
      </c>
      <c r="L84" s="86">
        <v>90</v>
      </c>
      <c r="M84" s="746">
        <v>16</v>
      </c>
      <c r="N84" s="57">
        <f t="shared" si="55"/>
        <v>1387.3043478260872</v>
      </c>
      <c r="O84" s="183">
        <f t="shared" si="56"/>
        <v>86.706521739130451</v>
      </c>
      <c r="P84" s="54">
        <f t="shared" si="57"/>
        <v>0</v>
      </c>
      <c r="Q84" s="88">
        <f t="shared" si="58"/>
        <v>-3.2934782608695485</v>
      </c>
      <c r="R84" s="185">
        <f t="shared" si="59"/>
        <v>0.96340579710144947</v>
      </c>
      <c r="S84" s="943"/>
      <c r="T84" s="50">
        <v>0.39999999999999997</v>
      </c>
      <c r="U84" s="50">
        <v>0.47986111111111107</v>
      </c>
      <c r="V84" s="743">
        <v>22</v>
      </c>
      <c r="W84" s="740">
        <f t="shared" si="60"/>
        <v>114.99999999999999</v>
      </c>
      <c r="X84" s="53">
        <v>0.3888888888888889</v>
      </c>
      <c r="Y84" s="53">
        <v>0.39930555555555558</v>
      </c>
      <c r="Z84" s="54"/>
      <c r="AA84" s="54"/>
      <c r="AB84" s="928"/>
      <c r="AC84" s="928"/>
      <c r="AD84" s="756"/>
      <c r="AE84" s="756"/>
      <c r="AF84" s="48">
        <f t="shared" si="61"/>
        <v>-52.695652173912777</v>
      </c>
      <c r="AG84" s="747">
        <f t="shared" si="62"/>
        <v>0.96340579710144947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2330</v>
      </c>
      <c r="H85" s="84">
        <f t="shared" si="54"/>
        <v>142339.70000000001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1306.5420560747671</v>
      </c>
      <c r="O85" s="183">
        <f t="shared" si="56"/>
        <v>76.855415063221585</v>
      </c>
      <c r="P85" s="54">
        <f t="shared" si="57"/>
        <v>0</v>
      </c>
      <c r="Q85" s="88">
        <f t="shared" si="58"/>
        <v>-7.8504672897195888</v>
      </c>
      <c r="R85" s="185">
        <f t="shared" si="59"/>
        <v>0.90732087227414371</v>
      </c>
      <c r="S85" s="943"/>
      <c r="T85" s="50">
        <v>0.52013888888888882</v>
      </c>
      <c r="U85" s="50">
        <v>0.59444444444444433</v>
      </c>
      <c r="V85" s="743">
        <v>5</v>
      </c>
      <c r="W85" s="740">
        <f t="shared" si="60"/>
        <v>106.99999999999994</v>
      </c>
      <c r="X85" s="53"/>
      <c r="Y85" s="53"/>
      <c r="Z85" s="54"/>
      <c r="AA85" s="54"/>
      <c r="AB85" s="928"/>
      <c r="AC85" s="928"/>
      <c r="AD85" s="756"/>
      <c r="AE85" s="756"/>
      <c r="AF85" s="48">
        <f t="shared" si="61"/>
        <v>-133.45794392523294</v>
      </c>
      <c r="AG85" s="747">
        <f t="shared" si="62"/>
        <v>0.90732087227414382</v>
      </c>
      <c r="AH85" s="943"/>
    </row>
    <row r="86" spans="1:34" ht="19.2" customHeight="1">
      <c r="A86" s="952"/>
      <c r="B86" s="110" t="s">
        <v>102</v>
      </c>
      <c r="C86" s="97"/>
      <c r="D86" s="186" t="s">
        <v>164</v>
      </c>
      <c r="E86" s="43"/>
      <c r="F86" s="280">
        <v>50.67</v>
      </c>
      <c r="G86" s="44">
        <v>859.32</v>
      </c>
      <c r="H86" s="84">
        <f t="shared" si="54"/>
        <v>43541.744400000003</v>
      </c>
      <c r="I86" s="743">
        <v>1</v>
      </c>
      <c r="J86" s="87">
        <v>19</v>
      </c>
      <c r="K86" s="57">
        <v>1500</v>
      </c>
      <c r="L86" s="86">
        <v>78.94736842105263</v>
      </c>
      <c r="M86" s="746">
        <v>19</v>
      </c>
      <c r="N86" s="57">
        <f t="shared" si="55"/>
        <v>1322.0307692307686</v>
      </c>
      <c r="O86" s="183">
        <f t="shared" si="56"/>
        <v>69.580566801619398</v>
      </c>
      <c r="P86" s="54">
        <f>M86-J86</f>
        <v>0</v>
      </c>
      <c r="Q86" s="88">
        <f>O86-L86</f>
        <v>-9.3668016194332324</v>
      </c>
      <c r="R86" s="185">
        <f>O86/L86</f>
        <v>0.88135384615384571</v>
      </c>
      <c r="S86" s="943"/>
      <c r="T86" s="50">
        <v>0.59930555555555542</v>
      </c>
      <c r="U86" s="50">
        <v>0.62638888888888877</v>
      </c>
      <c r="V86" s="743">
        <v>7</v>
      </c>
      <c r="W86" s="740">
        <f t="shared" si="60"/>
        <v>39.000000000000021</v>
      </c>
      <c r="X86" s="53"/>
      <c r="Y86" s="53"/>
      <c r="Z86" s="54"/>
      <c r="AA86" s="54"/>
      <c r="AB86" s="928"/>
      <c r="AC86" s="928"/>
      <c r="AD86" s="756"/>
      <c r="AE86" s="756"/>
      <c r="AF86" s="48">
        <f>N86-K86</f>
        <v>-177.96923076923144</v>
      </c>
      <c r="AG86" s="747">
        <f>N86/K86</f>
        <v>0.88135384615384571</v>
      </c>
      <c r="AH86" s="943"/>
    </row>
    <row r="87" spans="1:34" ht="19.2" customHeight="1">
      <c r="A87" s="952"/>
      <c r="B87" s="110" t="s">
        <v>102</v>
      </c>
      <c r="C87" s="97"/>
      <c r="D87" s="186" t="s">
        <v>174</v>
      </c>
      <c r="E87" s="43"/>
      <c r="F87" s="280">
        <v>49.91</v>
      </c>
      <c r="G87" s="44">
        <v>369.07000000000005</v>
      </c>
      <c r="H87" s="84">
        <f t="shared" si="54"/>
        <v>18420.2837</v>
      </c>
      <c r="I87" s="743">
        <v>1</v>
      </c>
      <c r="J87" s="87">
        <v>17</v>
      </c>
      <c r="K87" s="57">
        <v>1565</v>
      </c>
      <c r="L87" s="86">
        <v>92.058823529411768</v>
      </c>
      <c r="M87" s="746">
        <v>17</v>
      </c>
      <c r="N87" s="57">
        <f t="shared" si="55"/>
        <v>1384.012500000005</v>
      </c>
      <c r="O87" s="183">
        <f t="shared" si="56"/>
        <v>81.412500000000293</v>
      </c>
      <c r="P87" s="54">
        <f>M87-J87</f>
        <v>0</v>
      </c>
      <c r="Q87" s="88">
        <f>O87-L87</f>
        <v>-10.646323529411475</v>
      </c>
      <c r="R87" s="185">
        <f>O87/L87</f>
        <v>0.88435303514377317</v>
      </c>
      <c r="S87" s="943"/>
      <c r="T87" s="50">
        <v>0.6416666666666665</v>
      </c>
      <c r="U87" s="50">
        <v>0.65277777777777757</v>
      </c>
      <c r="V87" s="743">
        <v>22</v>
      </c>
      <c r="W87" s="740">
        <f t="shared" si="60"/>
        <v>15.999999999999943</v>
      </c>
      <c r="X87" s="53">
        <v>0.63055555555555554</v>
      </c>
      <c r="Y87" s="53">
        <v>0.64027777777777783</v>
      </c>
      <c r="Z87" s="54"/>
      <c r="AA87" s="54"/>
      <c r="AB87" s="928"/>
      <c r="AC87" s="928"/>
      <c r="AD87" s="756"/>
      <c r="AE87" s="756"/>
      <c r="AF87" s="48">
        <f>N87-K87</f>
        <v>-180.98749999999495</v>
      </c>
      <c r="AG87" s="747">
        <f>N87/K87</f>
        <v>0.88435303514377317</v>
      </c>
      <c r="AH87" s="943"/>
    </row>
    <row r="88" spans="1:34" ht="19.2" customHeight="1">
      <c r="A88" s="952"/>
      <c r="B88" s="110" t="s">
        <v>102</v>
      </c>
      <c r="C88" s="753"/>
      <c r="D88" s="42" t="s">
        <v>187</v>
      </c>
      <c r="E88" s="43"/>
      <c r="F88" s="280">
        <v>53.27</v>
      </c>
      <c r="G88" s="57">
        <v>427.56000000000006</v>
      </c>
      <c r="H88" s="84">
        <f t="shared" si="54"/>
        <v>22776.121200000005</v>
      </c>
      <c r="I88" s="743">
        <v>1</v>
      </c>
      <c r="J88" s="87">
        <v>17</v>
      </c>
      <c r="K88" s="57">
        <v>1565</v>
      </c>
      <c r="L88" s="86">
        <v>92.058823529411768</v>
      </c>
      <c r="M88" s="746">
        <v>17</v>
      </c>
      <c r="N88" s="57">
        <f t="shared" si="55"/>
        <v>1282.6800000000046</v>
      </c>
      <c r="O88" s="183">
        <f t="shared" si="56"/>
        <v>75.451764705882624</v>
      </c>
      <c r="P88" s="54">
        <f t="shared" ref="P88" si="63">M88-J88</f>
        <v>0</v>
      </c>
      <c r="Q88" s="88">
        <f t="shared" ref="Q88" si="64">O88-L88</f>
        <v>-16.607058823529144</v>
      </c>
      <c r="R88" s="185">
        <f t="shared" ref="R88" si="65">O88/L88</f>
        <v>0.81960383386581759</v>
      </c>
      <c r="S88" s="943"/>
      <c r="T88" s="50">
        <v>0.65763888888888866</v>
      </c>
      <c r="U88" s="50">
        <v>0.6715277777777775</v>
      </c>
      <c r="V88" s="743">
        <v>7</v>
      </c>
      <c r="W88" s="740">
        <f t="shared" si="60"/>
        <v>19.999999999999929</v>
      </c>
      <c r="X88" s="53"/>
      <c r="Y88" s="53"/>
      <c r="Z88" s="54"/>
      <c r="AA88" s="54"/>
      <c r="AB88" s="928"/>
      <c r="AC88" s="928"/>
      <c r="AD88" s="756"/>
      <c r="AE88" s="756"/>
      <c r="AF88" s="48">
        <f>N88-K88</f>
        <v>-282.31999999999539</v>
      </c>
      <c r="AG88" s="747">
        <f>N88/K88</f>
        <v>0.81960383386581759</v>
      </c>
      <c r="AH88" s="943"/>
    </row>
    <row r="89" spans="1:34" ht="19.2" customHeight="1">
      <c r="A89" s="952"/>
      <c r="B89" s="110" t="s">
        <v>102</v>
      </c>
      <c r="C89" s="753"/>
      <c r="D89" s="42" t="s">
        <v>168</v>
      </c>
      <c r="E89" s="43"/>
      <c r="F89" s="280">
        <v>44.3</v>
      </c>
      <c r="G89" s="114">
        <v>1734.9499999999998</v>
      </c>
      <c r="H89" s="84">
        <f t="shared" si="54"/>
        <v>76858.284999999989</v>
      </c>
      <c r="I89" s="743">
        <v>1</v>
      </c>
      <c r="J89" s="87">
        <v>18</v>
      </c>
      <c r="K89" s="57">
        <v>1565</v>
      </c>
      <c r="L89" s="86">
        <v>86.944444444444443</v>
      </c>
      <c r="M89" s="746">
        <v>18</v>
      </c>
      <c r="N89" s="57">
        <f t="shared" si="55"/>
        <v>1387.9599999999989</v>
      </c>
      <c r="O89" s="183">
        <f t="shared" si="56"/>
        <v>77.108888888888828</v>
      </c>
      <c r="P89" s="54">
        <f>M89-J89</f>
        <v>0</v>
      </c>
      <c r="Q89" s="88">
        <f>O89-L89</f>
        <v>-9.8355555555556151</v>
      </c>
      <c r="R89" s="185">
        <f>O89/L89</f>
        <v>0.88687539936102167</v>
      </c>
      <c r="S89" s="943"/>
      <c r="T89" s="50">
        <v>0.6763888888888886</v>
      </c>
      <c r="U89" s="50">
        <v>0.72847222222222197</v>
      </c>
      <c r="V89" s="743">
        <v>7</v>
      </c>
      <c r="W89" s="740">
        <f t="shared" si="60"/>
        <v>75.000000000000057</v>
      </c>
      <c r="X89" s="53"/>
      <c r="Y89" s="53"/>
      <c r="Z89" s="54"/>
      <c r="AA89" s="54"/>
      <c r="AB89" s="928"/>
      <c r="AC89" s="928"/>
      <c r="AD89" s="756"/>
      <c r="AE89" s="756"/>
      <c r="AF89" s="48">
        <f>N89-K89</f>
        <v>-177.0400000000011</v>
      </c>
      <c r="AG89" s="747">
        <f>N89/K89</f>
        <v>0.88687539936102167</v>
      </c>
      <c r="AH89" s="943"/>
    </row>
    <row r="90" spans="1:34" ht="19.2" customHeight="1">
      <c r="A90" s="952"/>
      <c r="B90" s="110" t="s">
        <v>105</v>
      </c>
      <c r="C90" s="753"/>
      <c r="D90" s="42" t="s">
        <v>157</v>
      </c>
      <c r="E90" s="43"/>
      <c r="F90" s="280">
        <v>58.17</v>
      </c>
      <c r="G90" s="44">
        <v>1086</v>
      </c>
      <c r="H90" s="84">
        <f t="shared" si="54"/>
        <v>63172.62</v>
      </c>
      <c r="I90" s="187"/>
      <c r="J90" s="87">
        <v>16</v>
      </c>
      <c r="K90" s="57">
        <v>1636</v>
      </c>
      <c r="L90" s="86">
        <v>102.25</v>
      </c>
      <c r="M90" s="746">
        <v>16</v>
      </c>
      <c r="N90" s="57">
        <f t="shared" si="55"/>
        <v>1416.5217391304348</v>
      </c>
      <c r="O90" s="183">
        <f t="shared" si="56"/>
        <v>88.532608695652172</v>
      </c>
      <c r="P90" s="54">
        <f>M90-J90</f>
        <v>0</v>
      </c>
      <c r="Q90" s="88">
        <f>O90-L90</f>
        <v>-13.717391304347828</v>
      </c>
      <c r="R90" s="185">
        <f>O90/L90</f>
        <v>0.86584458382055918</v>
      </c>
      <c r="S90" s="943"/>
      <c r="T90" s="50">
        <v>0.74374999999999969</v>
      </c>
      <c r="U90" s="50">
        <v>0.77569444444444413</v>
      </c>
      <c r="V90" s="743">
        <v>22</v>
      </c>
      <c r="W90" s="740">
        <f t="shared" si="60"/>
        <v>46</v>
      </c>
      <c r="X90" s="188">
        <v>0.73263888888888884</v>
      </c>
      <c r="Y90" s="188">
        <v>0.74305555555555547</v>
      </c>
      <c r="Z90" s="54"/>
      <c r="AA90" s="54"/>
      <c r="AB90" s="928"/>
      <c r="AC90" s="928"/>
      <c r="AD90" s="756">
        <v>1</v>
      </c>
      <c r="AE90" s="756"/>
      <c r="AF90" s="48">
        <f t="shared" si="61"/>
        <v>-219.47826086956525</v>
      </c>
      <c r="AG90" s="747">
        <f t="shared" si="62"/>
        <v>0.86584458382055918</v>
      </c>
      <c r="AH90" s="943"/>
    </row>
    <row r="91" spans="1:34" ht="19.2" customHeight="1">
      <c r="A91" s="952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944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928"/>
      <c r="AC91" s="928"/>
      <c r="AD91" s="756"/>
      <c r="AE91" s="756"/>
      <c r="AF91" s="48">
        <f t="shared" si="61"/>
        <v>0</v>
      </c>
      <c r="AG91" s="747" t="e">
        <f t="shared" si="62"/>
        <v>#DIV/0!</v>
      </c>
      <c r="AH91" s="944"/>
    </row>
    <row r="92" spans="1:34" ht="19.2" customHeight="1">
      <c r="A92" s="952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928"/>
      <c r="AC92" s="928"/>
      <c r="AD92" s="756"/>
      <c r="AE92" s="756"/>
      <c r="AF92" s="48">
        <f t="shared" si="61"/>
        <v>0</v>
      </c>
      <c r="AG92" s="747" t="e">
        <f t="shared" si="62"/>
        <v>#DIV/0!</v>
      </c>
      <c r="AH92" s="944"/>
    </row>
    <row r="93" spans="1:34" ht="19.2" customHeight="1">
      <c r="A93" s="952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953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928"/>
      <c r="AC93" s="928"/>
      <c r="AD93" s="756"/>
      <c r="AE93" s="756"/>
      <c r="AF93" s="48">
        <f t="shared" si="61"/>
        <v>0</v>
      </c>
      <c r="AG93" s="747" t="e">
        <f t="shared" si="62"/>
        <v>#DIV/0!</v>
      </c>
      <c r="AH93" s="944"/>
    </row>
    <row r="94" spans="1:34" ht="19.2" customHeight="1">
      <c r="A94" s="952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953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928"/>
      <c r="AC94" s="928"/>
      <c r="AD94" s="756"/>
      <c r="AE94" s="756"/>
      <c r="AF94" s="48">
        <f t="shared" si="61"/>
        <v>0</v>
      </c>
      <c r="AG94" s="747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1379</v>
      </c>
      <c r="D95" s="924" t="s">
        <v>1366</v>
      </c>
      <c r="E95" s="924"/>
      <c r="F95" s="274"/>
      <c r="G95" s="70"/>
      <c r="H95" s="198"/>
      <c r="I95" s="103"/>
      <c r="J95" s="199">
        <v>17.125</v>
      </c>
      <c r="K95" s="199">
        <v>1526.375</v>
      </c>
      <c r="L95" s="200">
        <v>89.40007954936361</v>
      </c>
      <c r="M95" s="199">
        <f t="shared" ref="M95:O95" si="66">AVERAGE(M83:M94)</f>
        <v>17.125</v>
      </c>
      <c r="N95" s="199">
        <f t="shared" si="66"/>
        <v>1358.4391968030286</v>
      </c>
      <c r="O95" s="200">
        <f t="shared" si="66"/>
        <v>79.606490311521199</v>
      </c>
      <c r="P95" s="201">
        <f>M95-J95</f>
        <v>0</v>
      </c>
      <c r="Q95" s="202">
        <f t="shared" ref="Q95:Q102" si="67">O95-L95</f>
        <v>-9.7935892378424114</v>
      </c>
      <c r="R95" s="203">
        <f>O95/L95</f>
        <v>0.89045211942529945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0</v>
      </c>
      <c r="AF95" s="65">
        <f t="shared" si="61"/>
        <v>-167.93580319697139</v>
      </c>
      <c r="AG95" s="748">
        <f t="shared" si="62"/>
        <v>0.88997736257671189</v>
      </c>
      <c r="AH95" s="944"/>
    </row>
    <row r="96" spans="1:34" ht="19.2" customHeight="1">
      <c r="A96" s="954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1556.1</v>
      </c>
      <c r="H96" s="45">
        <f t="shared" ref="H96:H105" si="68">F96*G96</f>
        <v>87810.722999999998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2" si="69">G96/W96*60</f>
        <v>1244.8800000000006</v>
      </c>
      <c r="O96" s="47">
        <f t="shared" ref="O96:O102" si="70">N96/M96</f>
        <v>69.160000000000025</v>
      </c>
      <c r="P96" s="48">
        <f t="shared" ref="P96:P102" si="71">M96-J96</f>
        <v>0</v>
      </c>
      <c r="Q96" s="49">
        <f t="shared" si="67"/>
        <v>-14.173333333333304</v>
      </c>
      <c r="R96" s="747">
        <f t="shared" ref="R96:R102" si="72">O96/L96</f>
        <v>0.82992000000000032</v>
      </c>
      <c r="S96" s="943">
        <f>R108</f>
        <v>0.86605779945169359</v>
      </c>
      <c r="T96" s="89">
        <v>0.33333333333333331</v>
      </c>
      <c r="U96" s="89">
        <v>0.38541666666666663</v>
      </c>
      <c r="V96" s="756">
        <v>5</v>
      </c>
      <c r="W96" s="90">
        <f t="shared" ref="W96:W133" si="73">(U96-T96)*24*60</f>
        <v>74.999999999999972</v>
      </c>
      <c r="X96" s="96"/>
      <c r="Y96" s="96"/>
      <c r="Z96" s="54"/>
      <c r="AA96" s="54"/>
      <c r="AB96" s="928"/>
      <c r="AC96" s="928"/>
      <c r="AD96" s="756"/>
      <c r="AE96" s="756"/>
      <c r="AF96" s="54">
        <f t="shared" si="61"/>
        <v>-255.11999999999944</v>
      </c>
      <c r="AG96" s="750">
        <f t="shared" si="62"/>
        <v>0.82992000000000032</v>
      </c>
      <c r="AH96" s="927">
        <f>AG108</f>
        <v>0.86674246939829191</v>
      </c>
    </row>
    <row r="97" spans="1:34" s="212" customFormat="1" ht="19.2" customHeight="1">
      <c r="A97" s="954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3580</v>
      </c>
      <c r="H97" s="207">
        <f t="shared" si="68"/>
        <v>104225.07645259937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1263.5294117647063</v>
      </c>
      <c r="O97" s="47">
        <f t="shared" si="70"/>
        <v>63.176470588235318</v>
      </c>
      <c r="P97" s="48">
        <f t="shared" si="71"/>
        <v>0</v>
      </c>
      <c r="Q97" s="49">
        <f t="shared" si="67"/>
        <v>-6.0735294117646816</v>
      </c>
      <c r="R97" s="747">
        <f t="shared" si="72"/>
        <v>0.91229560416224287</v>
      </c>
      <c r="S97" s="943"/>
      <c r="T97" s="208">
        <v>0.40069444444444441</v>
      </c>
      <c r="U97" s="208">
        <v>0.51874999999999993</v>
      </c>
      <c r="V97" s="209">
        <v>22</v>
      </c>
      <c r="W97" s="90">
        <f t="shared" si="73"/>
        <v>169.99999999999994</v>
      </c>
      <c r="X97" s="53">
        <v>0.39027777777777778</v>
      </c>
      <c r="Y97" s="53">
        <v>0.39999999999999997</v>
      </c>
      <c r="Z97" s="54"/>
      <c r="AA97" s="54"/>
      <c r="AB97" s="928"/>
      <c r="AC97" s="928"/>
      <c r="AD97" s="209"/>
      <c r="AE97" s="209"/>
      <c r="AF97" s="210">
        <f t="shared" si="61"/>
        <v>-121.47058823529369</v>
      </c>
      <c r="AG97" s="211">
        <f t="shared" si="62"/>
        <v>0.91229560416224287</v>
      </c>
      <c r="AH97" s="927"/>
    </row>
    <row r="98" spans="1:34" s="215" customFormat="1" ht="19.2" customHeight="1">
      <c r="A98" s="954"/>
      <c r="B98" s="743" t="s">
        <v>101</v>
      </c>
      <c r="C98" s="55"/>
      <c r="D98" s="42" t="s">
        <v>58</v>
      </c>
      <c r="E98" s="83"/>
      <c r="F98" s="284">
        <v>59.54</v>
      </c>
      <c r="G98" s="57">
        <v>1458</v>
      </c>
      <c r="H98" s="207">
        <f t="shared" si="68"/>
        <v>86809.319999999992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1249.7142857142844</v>
      </c>
      <c r="O98" s="47">
        <f t="shared" si="70"/>
        <v>69.42857142857136</v>
      </c>
      <c r="P98" s="48">
        <f t="shared" si="71"/>
        <v>0</v>
      </c>
      <c r="Q98" s="49">
        <f t="shared" si="67"/>
        <v>-7.5158730158730833</v>
      </c>
      <c r="R98" s="747">
        <f t="shared" si="72"/>
        <v>0.90232078390923065</v>
      </c>
      <c r="S98" s="943"/>
      <c r="T98" s="89">
        <v>0.55902777777777768</v>
      </c>
      <c r="U98" s="89">
        <v>0.60763888888888884</v>
      </c>
      <c r="V98" s="756">
        <v>5</v>
      </c>
      <c r="W98" s="90">
        <f t="shared" si="73"/>
        <v>70.000000000000071</v>
      </c>
      <c r="X98" s="213"/>
      <c r="Y98" s="213"/>
      <c r="Z98" s="214"/>
      <c r="AA98" s="214"/>
      <c r="AB98" s="928"/>
      <c r="AC98" s="928"/>
      <c r="AD98" s="756"/>
      <c r="AE98" s="756"/>
      <c r="AF98" s="54">
        <f t="shared" si="61"/>
        <v>-135.28571428571558</v>
      </c>
      <c r="AG98" s="750">
        <f t="shared" si="62"/>
        <v>0.90232078390923065</v>
      </c>
      <c r="AH98" s="927"/>
    </row>
    <row r="99" spans="1:34" ht="19.2" customHeight="1">
      <c r="A99" s="954"/>
      <c r="B99" s="743" t="s">
        <v>105</v>
      </c>
      <c r="C99" s="81"/>
      <c r="D99" s="82" t="s">
        <v>177</v>
      </c>
      <c r="E99" s="83"/>
      <c r="F99" s="284">
        <v>51.44</v>
      </c>
      <c r="G99" s="57">
        <v>1392</v>
      </c>
      <c r="H99" s="207">
        <f t="shared" si="68"/>
        <v>71604.479999999996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9"/>
        <v>1265.4545454545469</v>
      </c>
      <c r="O99" s="47">
        <f t="shared" si="70"/>
        <v>63.272727272727344</v>
      </c>
      <c r="P99" s="48">
        <f t="shared" si="71"/>
        <v>0</v>
      </c>
      <c r="Q99" s="49">
        <f t="shared" si="67"/>
        <v>-8.7272727272726556</v>
      </c>
      <c r="R99" s="747">
        <f t="shared" si="72"/>
        <v>0.87878787878787978</v>
      </c>
      <c r="S99" s="943"/>
      <c r="T99" s="89">
        <v>0.61249999999999993</v>
      </c>
      <c r="U99" s="89">
        <v>0.65833333333333321</v>
      </c>
      <c r="V99" s="756">
        <v>7</v>
      </c>
      <c r="W99" s="90">
        <f t="shared" si="73"/>
        <v>65.999999999999929</v>
      </c>
      <c r="X99" s="180"/>
      <c r="Y99" s="180"/>
      <c r="Z99" s="124"/>
      <c r="AA99" s="124"/>
      <c r="AB99" s="928"/>
      <c r="AC99" s="928"/>
      <c r="AD99" s="756">
        <v>1</v>
      </c>
      <c r="AE99" s="756"/>
      <c r="AF99" s="210">
        <f t="shared" si="61"/>
        <v>-174.54545454545314</v>
      </c>
      <c r="AG99" s="211">
        <f t="shared" si="62"/>
        <v>0.87878787878787978</v>
      </c>
      <c r="AH99" s="927"/>
    </row>
    <row r="100" spans="1:34" s="215" customFormat="1" ht="19.2" customHeight="1">
      <c r="A100" s="954"/>
      <c r="B100" s="743" t="s">
        <v>105</v>
      </c>
      <c r="C100" s="55"/>
      <c r="D100" s="42" t="s">
        <v>75</v>
      </c>
      <c r="E100" s="83"/>
      <c r="F100" s="284">
        <v>56.43</v>
      </c>
      <c r="G100" s="57">
        <v>666.9</v>
      </c>
      <c r="H100" s="207">
        <f t="shared" si="68"/>
        <v>37633.167000000001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1250.4374999999982</v>
      </c>
      <c r="O100" s="47">
        <f t="shared" si="70"/>
        <v>69.468749999999901</v>
      </c>
      <c r="P100" s="48">
        <f t="shared" si="71"/>
        <v>0</v>
      </c>
      <c r="Q100" s="49">
        <f t="shared" si="67"/>
        <v>-13.864583333333428</v>
      </c>
      <c r="R100" s="747">
        <f t="shared" si="72"/>
        <v>0.83362499999999884</v>
      </c>
      <c r="S100" s="943"/>
      <c r="T100" s="208">
        <v>0.67430555555555549</v>
      </c>
      <c r="U100" s="208">
        <v>0.69652777777777775</v>
      </c>
      <c r="V100" s="209">
        <v>23</v>
      </c>
      <c r="W100" s="90">
        <f t="shared" si="73"/>
        <v>32.000000000000043</v>
      </c>
      <c r="X100" s="216">
        <v>0.66249999999999998</v>
      </c>
      <c r="Y100" s="216">
        <v>0.67361111111111116</v>
      </c>
      <c r="Z100" s="214"/>
      <c r="AA100" s="214"/>
      <c r="AB100" s="928"/>
      <c r="AC100" s="928"/>
      <c r="AD100" s="756"/>
      <c r="AE100" s="756"/>
      <c r="AF100" s="54">
        <f t="shared" si="61"/>
        <v>-249.56250000000182</v>
      </c>
      <c r="AG100" s="750">
        <f t="shared" si="62"/>
        <v>0.83362499999999884</v>
      </c>
      <c r="AH100" s="927"/>
    </row>
    <row r="101" spans="1:34" s="215" customFormat="1" ht="19.2" customHeight="1">
      <c r="A101" s="954"/>
      <c r="B101" s="743" t="s">
        <v>101</v>
      </c>
      <c r="C101" s="55"/>
      <c r="D101" s="82" t="s">
        <v>69</v>
      </c>
      <c r="E101" s="83"/>
      <c r="F101" s="284">
        <v>53.36</v>
      </c>
      <c r="G101" s="57">
        <v>1701.6</v>
      </c>
      <c r="H101" s="207">
        <f t="shared" si="68"/>
        <v>90797.375999999989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1379.6756756756747</v>
      </c>
      <c r="O101" s="47">
        <f t="shared" si="70"/>
        <v>72.614509246088147</v>
      </c>
      <c r="P101" s="48">
        <f t="shared" si="71"/>
        <v>0</v>
      </c>
      <c r="Q101" s="49">
        <f t="shared" si="67"/>
        <v>-13.490753911806593</v>
      </c>
      <c r="R101" s="747">
        <f t="shared" si="72"/>
        <v>0.8433225401440555</v>
      </c>
      <c r="S101" s="943"/>
      <c r="T101" s="208">
        <v>0.70138888888888884</v>
      </c>
      <c r="U101" s="89">
        <v>0.75277777777777777</v>
      </c>
      <c r="V101" s="209">
        <v>7</v>
      </c>
      <c r="W101" s="90">
        <f t="shared" si="73"/>
        <v>74.000000000000057</v>
      </c>
      <c r="X101" s="217"/>
      <c r="Y101" s="217"/>
      <c r="Z101" s="214"/>
      <c r="AA101" s="214"/>
      <c r="AB101" s="928"/>
      <c r="AC101" s="928"/>
      <c r="AD101" s="756"/>
      <c r="AE101" s="756"/>
      <c r="AF101" s="210">
        <f t="shared" si="61"/>
        <v>-256.32432432432529</v>
      </c>
      <c r="AG101" s="211">
        <f t="shared" si="62"/>
        <v>0.8433225401440555</v>
      </c>
      <c r="AH101" s="927"/>
    </row>
    <row r="102" spans="1:34" s="215" customFormat="1" ht="19.2" customHeight="1">
      <c r="A102" s="954"/>
      <c r="B102" s="743" t="s">
        <v>105</v>
      </c>
      <c r="C102" s="175"/>
      <c r="D102" s="82" t="s">
        <v>184</v>
      </c>
      <c r="E102" s="177"/>
      <c r="F102" s="284">
        <v>54.09</v>
      </c>
      <c r="G102" s="57">
        <v>1556</v>
      </c>
      <c r="H102" s="207">
        <f t="shared" si="68"/>
        <v>84164.040000000008</v>
      </c>
      <c r="I102" s="743"/>
      <c r="J102" s="46">
        <v>19</v>
      </c>
      <c r="K102" s="44">
        <v>1440</v>
      </c>
      <c r="L102" s="47">
        <v>75.78947368421052</v>
      </c>
      <c r="M102" s="87">
        <v>19</v>
      </c>
      <c r="N102" s="44">
        <f t="shared" si="69"/>
        <v>1261.6216216216205</v>
      </c>
      <c r="O102" s="47">
        <f t="shared" si="70"/>
        <v>66.401137980085295</v>
      </c>
      <c r="P102" s="48">
        <f t="shared" si="71"/>
        <v>0</v>
      </c>
      <c r="Q102" s="49">
        <f t="shared" si="67"/>
        <v>-9.3883357041252253</v>
      </c>
      <c r="R102" s="747">
        <f t="shared" si="72"/>
        <v>0.8761261261261255</v>
      </c>
      <c r="S102" s="943"/>
      <c r="T102" s="208">
        <v>0.7583333333333333</v>
      </c>
      <c r="U102" s="208">
        <v>0.80972222222222223</v>
      </c>
      <c r="V102" s="209">
        <v>8</v>
      </c>
      <c r="W102" s="90">
        <f t="shared" si="73"/>
        <v>74.000000000000057</v>
      </c>
      <c r="X102" s="217"/>
      <c r="Y102" s="217"/>
      <c r="Z102" s="214"/>
      <c r="AA102" s="214"/>
      <c r="AB102" s="928"/>
      <c r="AC102" s="928"/>
      <c r="AD102" s="756"/>
      <c r="AE102" s="756">
        <v>1</v>
      </c>
      <c r="AF102" s="54">
        <f t="shared" si="61"/>
        <v>-178.37837837837947</v>
      </c>
      <c r="AG102" s="750">
        <f t="shared" si="62"/>
        <v>0.87612612612612539</v>
      </c>
      <c r="AH102" s="927"/>
    </row>
    <row r="103" spans="1:34" s="215" customFormat="1" ht="19.2" customHeight="1">
      <c r="A103" s="954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756"/>
      <c r="AE103" s="756"/>
      <c r="AF103" s="54">
        <f t="shared" si="61"/>
        <v>0</v>
      </c>
      <c r="AG103" s="750" t="e">
        <f t="shared" si="62"/>
        <v>#DIV/0!</v>
      </c>
      <c r="AH103" s="927"/>
    </row>
    <row r="104" spans="1:34" s="215" customFormat="1" ht="19.2" customHeight="1">
      <c r="A104" s="954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756"/>
      <c r="AE104" s="756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756"/>
      <c r="AE105" s="756"/>
      <c r="AF105" s="54">
        <f t="shared" si="61"/>
        <v>0</v>
      </c>
      <c r="AG105" s="75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756"/>
      <c r="AE106" s="756"/>
      <c r="AF106" s="54">
        <f t="shared" si="61"/>
        <v>0</v>
      </c>
      <c r="AG106" s="75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756"/>
      <c r="AE107" s="756"/>
      <c r="AF107" s="214"/>
      <c r="AG107" s="750"/>
      <c r="AH107" s="927"/>
    </row>
    <row r="108" spans="1:34" ht="19.2" customHeight="1">
      <c r="A108" s="954"/>
      <c r="B108" s="110">
        <v>0</v>
      </c>
      <c r="C108" s="100" t="s">
        <v>1381</v>
      </c>
      <c r="D108" s="924" t="s">
        <v>1366</v>
      </c>
      <c r="E108" s="924"/>
      <c r="F108" s="285"/>
      <c r="G108" s="101"/>
      <c r="H108" s="102"/>
      <c r="I108" s="103"/>
      <c r="J108" s="101">
        <v>18.857142857142858</v>
      </c>
      <c r="K108" s="101">
        <v>1469.4285714285713</v>
      </c>
      <c r="L108" s="104">
        <v>78.107978279030903</v>
      </c>
      <c r="M108" s="101">
        <f t="shared" ref="M108:O108" si="74">AVERAGE(M96:M107)</f>
        <v>18.857142857142858</v>
      </c>
      <c r="N108" s="101">
        <f t="shared" si="74"/>
        <v>1273.6161486044043</v>
      </c>
      <c r="O108" s="104">
        <f t="shared" si="74"/>
        <v>67.646023787958185</v>
      </c>
      <c r="P108" s="54">
        <f t="shared" ref="P108:P116" si="75">M108-J108</f>
        <v>0</v>
      </c>
      <c r="Q108" s="88">
        <f t="shared" ref="Q108:Q116" si="76">O108-L108</f>
        <v>-10.461954491072717</v>
      </c>
      <c r="R108" s="105">
        <f t="shared" ref="R108:R116" si="77">O108/L108</f>
        <v>0.86605779945169359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1</v>
      </c>
      <c r="AF108" s="54">
        <f t="shared" si="61"/>
        <v>-195.81242282416702</v>
      </c>
      <c r="AG108" s="750">
        <f t="shared" si="62"/>
        <v>0.86674246939829191</v>
      </c>
      <c r="AH108" s="927"/>
    </row>
    <row r="109" spans="1:34" ht="19.2" customHeight="1">
      <c r="A109" s="945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2003</v>
      </c>
      <c r="H109" s="45">
        <f t="shared" ref="H109:H119" si="78">F109*G109</f>
        <v>60020.883367839881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6" si="79">G109/W109*60</f>
        <v>1112.7777777777783</v>
      </c>
      <c r="O109" s="47">
        <f t="shared" ref="O109:O116" si="80">N109/M109</f>
        <v>61.820987654321016</v>
      </c>
      <c r="P109" s="48">
        <f t="shared" si="75"/>
        <v>0</v>
      </c>
      <c r="Q109" s="49">
        <f t="shared" si="76"/>
        <v>-4.8456790123456557</v>
      </c>
      <c r="R109" s="747">
        <f t="shared" si="77"/>
        <v>0.92731481481481515</v>
      </c>
      <c r="S109" s="948">
        <f>R121</f>
        <v>0.91082597101012819</v>
      </c>
      <c r="T109" s="223">
        <v>0.5</v>
      </c>
      <c r="U109" s="223">
        <v>0.57499999999999996</v>
      </c>
      <c r="V109" s="224">
        <v>5</v>
      </c>
      <c r="W109" s="740">
        <f t="shared" si="73"/>
        <v>107.99999999999994</v>
      </c>
      <c r="X109" s="53"/>
      <c r="Y109" s="53"/>
      <c r="Z109" s="54"/>
      <c r="AA109" s="54"/>
      <c r="AB109" s="928"/>
      <c r="AC109" s="928"/>
      <c r="AD109" s="756"/>
      <c r="AE109" s="756"/>
      <c r="AF109" s="48">
        <f t="shared" si="61"/>
        <v>-87.222222222221717</v>
      </c>
      <c r="AG109" s="125">
        <f t="shared" si="62"/>
        <v>0.92731481481481526</v>
      </c>
      <c r="AH109" s="927">
        <f>AG121</f>
        <v>0.90979526030855529</v>
      </c>
    </row>
    <row r="110" spans="1:34" ht="19.2" customHeight="1">
      <c r="A110" s="946"/>
      <c r="B110" s="743" t="s">
        <v>104</v>
      </c>
      <c r="C110" s="175"/>
      <c r="D110" s="42" t="s">
        <v>175</v>
      </c>
      <c r="E110" s="177"/>
      <c r="F110" s="273">
        <v>30.13</v>
      </c>
      <c r="G110" s="174">
        <v>1409.7</v>
      </c>
      <c r="H110" s="45">
        <f t="shared" si="78"/>
        <v>42474.260999999999</v>
      </c>
      <c r="I110" s="743">
        <v>1</v>
      </c>
      <c r="J110" s="46">
        <v>18</v>
      </c>
      <c r="K110" s="44">
        <v>1200</v>
      </c>
      <c r="L110" s="47">
        <v>66.666666666666671</v>
      </c>
      <c r="M110" s="741">
        <v>18</v>
      </c>
      <c r="N110" s="44">
        <f t="shared" si="79"/>
        <v>1098.4675324675318</v>
      </c>
      <c r="O110" s="47">
        <f t="shared" si="80"/>
        <v>61.025974025973987</v>
      </c>
      <c r="P110" s="48">
        <f t="shared" si="75"/>
        <v>0</v>
      </c>
      <c r="Q110" s="49">
        <f t="shared" si="76"/>
        <v>-5.6406926406926843</v>
      </c>
      <c r="R110" s="747">
        <f t="shared" si="77"/>
        <v>0.91538961038960975</v>
      </c>
      <c r="S110" s="934"/>
      <c r="T110" s="223">
        <v>0.57986111111111105</v>
      </c>
      <c r="U110" s="223">
        <v>0.6333333333333333</v>
      </c>
      <c r="V110" s="224">
        <v>7</v>
      </c>
      <c r="W110" s="740">
        <f t="shared" si="73"/>
        <v>77.000000000000043</v>
      </c>
      <c r="X110" s="188"/>
      <c r="Y110" s="188"/>
      <c r="Z110" s="54"/>
      <c r="AA110" s="54"/>
      <c r="AB110" s="928"/>
      <c r="AC110" s="928"/>
      <c r="AD110" s="756">
        <v>1</v>
      </c>
      <c r="AE110" s="756"/>
      <c r="AF110" s="48">
        <f t="shared" si="61"/>
        <v>-101.53246753246822</v>
      </c>
      <c r="AG110" s="125">
        <f t="shared" si="62"/>
        <v>0.91538961038960986</v>
      </c>
      <c r="AH110" s="927"/>
    </row>
    <row r="111" spans="1:34" ht="19.2" customHeight="1">
      <c r="A111" s="946"/>
      <c r="B111" s="743" t="s">
        <v>105</v>
      </c>
      <c r="C111" s="175"/>
      <c r="D111" s="176" t="s">
        <v>160</v>
      </c>
      <c r="E111" s="177"/>
      <c r="F111" s="273">
        <v>53.27</v>
      </c>
      <c r="G111" s="57">
        <v>1315</v>
      </c>
      <c r="H111" s="45">
        <f t="shared" si="78"/>
        <v>70050.05</v>
      </c>
      <c r="I111" s="756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1337.2881355932213</v>
      </c>
      <c r="O111" s="47">
        <f t="shared" si="80"/>
        <v>83.580508474576334</v>
      </c>
      <c r="P111" s="48">
        <f t="shared" si="75"/>
        <v>0</v>
      </c>
      <c r="Q111" s="49">
        <f t="shared" si="76"/>
        <v>-10.169491525423666</v>
      </c>
      <c r="R111" s="747">
        <f t="shared" si="77"/>
        <v>0.89152542372881427</v>
      </c>
      <c r="S111" s="934"/>
      <c r="T111" s="223">
        <v>0.64861111111111103</v>
      </c>
      <c r="U111" s="223">
        <v>0.68958333333333321</v>
      </c>
      <c r="V111" s="224">
        <v>22</v>
      </c>
      <c r="W111" s="740">
        <f t="shared" si="73"/>
        <v>58.99999999999995</v>
      </c>
      <c r="X111" s="53">
        <v>0.63750000000000007</v>
      </c>
      <c r="Y111" s="53">
        <v>0.64722222222222225</v>
      </c>
      <c r="Z111" s="54"/>
      <c r="AA111" s="54"/>
      <c r="AB111" s="928"/>
      <c r="AC111" s="928"/>
      <c r="AD111" s="756"/>
      <c r="AE111" s="756"/>
      <c r="AF111" s="48">
        <f t="shared" si="61"/>
        <v>-162.71186440677866</v>
      </c>
      <c r="AG111" s="125">
        <f t="shared" si="62"/>
        <v>0.89152542372881427</v>
      </c>
      <c r="AH111" s="927"/>
    </row>
    <row r="112" spans="1:34" ht="19.2" customHeight="1">
      <c r="A112" s="946"/>
      <c r="B112" s="743" t="s">
        <v>104</v>
      </c>
      <c r="C112" s="175"/>
      <c r="D112" s="176" t="s">
        <v>87</v>
      </c>
      <c r="E112" s="83"/>
      <c r="F112" s="273">
        <v>34.229999999999997</v>
      </c>
      <c r="G112" s="57">
        <v>1444</v>
      </c>
      <c r="H112" s="45">
        <f t="shared" si="78"/>
        <v>49428.119999999995</v>
      </c>
      <c r="I112" s="756">
        <v>1</v>
      </c>
      <c r="J112" s="46">
        <v>13</v>
      </c>
      <c r="K112" s="44">
        <v>2250</v>
      </c>
      <c r="L112" s="47">
        <v>173.07692307692307</v>
      </c>
      <c r="M112" s="741">
        <v>13</v>
      </c>
      <c r="N112" s="44">
        <f t="shared" si="79"/>
        <v>2113.170731707316</v>
      </c>
      <c r="O112" s="47">
        <f t="shared" si="80"/>
        <v>162.5515947467166</v>
      </c>
      <c r="P112" s="48">
        <f t="shared" si="75"/>
        <v>0</v>
      </c>
      <c r="Q112" s="49">
        <f t="shared" si="76"/>
        <v>-10.525328330206463</v>
      </c>
      <c r="R112" s="747">
        <f t="shared" si="77"/>
        <v>0.93918699186991816</v>
      </c>
      <c r="S112" s="934"/>
      <c r="T112" s="223">
        <v>0.69444444444444431</v>
      </c>
      <c r="U112" s="223">
        <v>0.72291666666666654</v>
      </c>
      <c r="V112" s="224">
        <v>7</v>
      </c>
      <c r="W112" s="740">
        <f t="shared" si="73"/>
        <v>41.000000000000014</v>
      </c>
      <c r="X112" s="213"/>
      <c r="Y112" s="213"/>
      <c r="Z112" s="54"/>
      <c r="AA112" s="54"/>
      <c r="AB112" s="928"/>
      <c r="AC112" s="928"/>
      <c r="AD112" s="756"/>
      <c r="AE112" s="756"/>
      <c r="AF112" s="48">
        <f t="shared" si="61"/>
        <v>-136.82926829268399</v>
      </c>
      <c r="AG112" s="125">
        <f t="shared" si="62"/>
        <v>0.93918699186991828</v>
      </c>
      <c r="AH112" s="927"/>
    </row>
    <row r="113" spans="1:34" s="215" customFormat="1" ht="19.2" customHeight="1">
      <c r="A113" s="946"/>
      <c r="B113" s="743" t="s">
        <v>102</v>
      </c>
      <c r="C113" s="175"/>
      <c r="D113" s="176" t="s">
        <v>149</v>
      </c>
      <c r="E113" s="83"/>
      <c r="F113" s="273">
        <v>49.91</v>
      </c>
      <c r="G113" s="57">
        <v>1475.9499999999998</v>
      </c>
      <c r="H113" s="45">
        <f t="shared" si="78"/>
        <v>73664.664499999984</v>
      </c>
      <c r="I113" s="756">
        <v>1</v>
      </c>
      <c r="J113" s="46">
        <v>17</v>
      </c>
      <c r="K113" s="44">
        <v>1565</v>
      </c>
      <c r="L113" s="47">
        <v>92.058823529411768</v>
      </c>
      <c r="M113" s="746">
        <v>17</v>
      </c>
      <c r="N113" s="44">
        <f t="shared" si="79"/>
        <v>1405.6666666666679</v>
      </c>
      <c r="O113" s="47">
        <f t="shared" si="80"/>
        <v>82.686274509803994</v>
      </c>
      <c r="P113" s="48">
        <f t="shared" si="75"/>
        <v>0</v>
      </c>
      <c r="Q113" s="49">
        <f t="shared" si="76"/>
        <v>-9.3725490196077743</v>
      </c>
      <c r="R113" s="747">
        <f t="shared" si="77"/>
        <v>0.89818956336528299</v>
      </c>
      <c r="S113" s="934"/>
      <c r="T113" s="223">
        <v>0.76319444444444429</v>
      </c>
      <c r="U113" s="223">
        <v>0.80694444444444424</v>
      </c>
      <c r="V113" s="224">
        <v>5</v>
      </c>
      <c r="W113" s="740">
        <f t="shared" si="73"/>
        <v>62.999999999999936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-159.33333333333212</v>
      </c>
      <c r="AG113" s="125">
        <f t="shared" si="62"/>
        <v>0.89818956336528299</v>
      </c>
      <c r="AH113" s="927"/>
    </row>
    <row r="114" spans="1:34" s="215" customFormat="1" ht="19.2" customHeight="1">
      <c r="A114" s="946"/>
      <c r="B114" s="743" t="s">
        <v>105</v>
      </c>
      <c r="C114" s="175"/>
      <c r="D114" s="82" t="s">
        <v>76</v>
      </c>
      <c r="E114" s="43"/>
      <c r="F114" s="273">
        <v>55.56</v>
      </c>
      <c r="G114" s="44">
        <v>1284</v>
      </c>
      <c r="H114" s="45">
        <f t="shared" si="78"/>
        <v>71339.040000000008</v>
      </c>
      <c r="I114" s="756"/>
      <c r="J114" s="46">
        <v>16</v>
      </c>
      <c r="K114" s="44">
        <v>1440</v>
      </c>
      <c r="L114" s="47">
        <v>90</v>
      </c>
      <c r="M114" s="746">
        <v>16</v>
      </c>
      <c r="N114" s="44">
        <f t="shared" si="79"/>
        <v>1328.2758620689665</v>
      </c>
      <c r="O114" s="47">
        <f t="shared" si="80"/>
        <v>83.017241379310406</v>
      </c>
      <c r="P114" s="48">
        <f t="shared" si="75"/>
        <v>0</v>
      </c>
      <c r="Q114" s="49">
        <f t="shared" si="76"/>
        <v>-6.9827586206895944</v>
      </c>
      <c r="R114" s="747">
        <f t="shared" si="77"/>
        <v>0.92241379310344895</v>
      </c>
      <c r="S114" s="934"/>
      <c r="T114" s="223">
        <v>0.81180555555555534</v>
      </c>
      <c r="U114" s="223">
        <v>0.85208333333333308</v>
      </c>
      <c r="V114" s="224">
        <v>7</v>
      </c>
      <c r="W114" s="740">
        <f t="shared" si="73"/>
        <v>57.999999999999957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-111.72413793103351</v>
      </c>
      <c r="AG114" s="125">
        <f t="shared" si="62"/>
        <v>0.92241379310344895</v>
      </c>
      <c r="AH114" s="927"/>
    </row>
    <row r="115" spans="1:34" s="215" customFormat="1" ht="19.2" customHeight="1">
      <c r="A115" s="946"/>
      <c r="B115" s="743" t="s">
        <v>105</v>
      </c>
      <c r="C115" s="175"/>
      <c r="D115" s="82" t="s">
        <v>474</v>
      </c>
      <c r="E115" s="83"/>
      <c r="F115" s="273">
        <v>58.17</v>
      </c>
      <c r="G115" s="226">
        <v>1845</v>
      </c>
      <c r="H115" s="45">
        <f t="shared" si="78"/>
        <v>107323.65000000001</v>
      </c>
      <c r="I115" s="756"/>
      <c r="J115" s="46">
        <v>15</v>
      </c>
      <c r="K115" s="44">
        <v>1440</v>
      </c>
      <c r="L115" s="47">
        <v>96</v>
      </c>
      <c r="M115" s="746">
        <v>15</v>
      </c>
      <c r="N115" s="44">
        <f t="shared" si="79"/>
        <v>1302.3529411764705</v>
      </c>
      <c r="O115" s="47">
        <f t="shared" si="80"/>
        <v>86.823529411764696</v>
      </c>
      <c r="P115" s="48">
        <f t="shared" si="75"/>
        <v>0</v>
      </c>
      <c r="Q115" s="49">
        <f t="shared" si="76"/>
        <v>-9.1764705882353041</v>
      </c>
      <c r="R115" s="747">
        <f t="shared" si="77"/>
        <v>0.90441176470588225</v>
      </c>
      <c r="S115" s="934"/>
      <c r="T115" s="223">
        <v>0.86736111111111081</v>
      </c>
      <c r="U115" s="223">
        <v>0.9263888888888886</v>
      </c>
      <c r="V115" s="224">
        <v>22</v>
      </c>
      <c r="W115" s="740">
        <f t="shared" si="73"/>
        <v>85.000000000000014</v>
      </c>
      <c r="X115" s="213">
        <v>0.8569444444444444</v>
      </c>
      <c r="Y115" s="213">
        <v>0.8666666666666667</v>
      </c>
      <c r="Z115" s="214"/>
      <c r="AA115" s="214"/>
      <c r="AB115" s="928"/>
      <c r="AC115" s="928"/>
      <c r="AD115" s="218"/>
      <c r="AE115" s="218"/>
      <c r="AF115" s="48">
        <f t="shared" si="61"/>
        <v>-137.64705882352951</v>
      </c>
      <c r="AG115" s="125">
        <f t="shared" si="62"/>
        <v>0.90441176470588225</v>
      </c>
      <c r="AH115" s="927"/>
    </row>
    <row r="116" spans="1:34" s="215" customFormat="1" ht="19.2" customHeight="1">
      <c r="A116" s="946"/>
      <c r="B116" s="743" t="s">
        <v>105</v>
      </c>
      <c r="C116" s="55"/>
      <c r="D116" s="82" t="s">
        <v>162</v>
      </c>
      <c r="E116" s="83"/>
      <c r="F116" s="273">
        <v>51.06</v>
      </c>
      <c r="G116" s="226">
        <v>1676</v>
      </c>
      <c r="H116" s="45">
        <f t="shared" si="78"/>
        <v>85576.56</v>
      </c>
      <c r="I116" s="756"/>
      <c r="J116" s="46">
        <v>16</v>
      </c>
      <c r="K116" s="44">
        <v>1500</v>
      </c>
      <c r="L116" s="47">
        <v>93.75</v>
      </c>
      <c r="M116" s="746">
        <v>16</v>
      </c>
      <c r="N116" s="44">
        <f t="shared" si="79"/>
        <v>1305.9740259740252</v>
      </c>
      <c r="O116" s="47">
        <f t="shared" si="80"/>
        <v>81.623376623376572</v>
      </c>
      <c r="P116" s="48">
        <f t="shared" si="75"/>
        <v>0</v>
      </c>
      <c r="Q116" s="49">
        <f t="shared" si="76"/>
        <v>-12.126623376623428</v>
      </c>
      <c r="R116" s="747">
        <f t="shared" si="77"/>
        <v>0.87064935064935012</v>
      </c>
      <c r="S116" s="934"/>
      <c r="T116" s="223">
        <v>0.93124999999999969</v>
      </c>
      <c r="U116" s="223">
        <v>0.98472222222222194</v>
      </c>
      <c r="V116" s="224">
        <v>7</v>
      </c>
      <c r="W116" s="740">
        <f t="shared" si="73"/>
        <v>77.000000000000043</v>
      </c>
      <c r="X116" s="213"/>
      <c r="Y116" s="213"/>
      <c r="Z116" s="214"/>
      <c r="AA116" s="214"/>
      <c r="AB116" s="928"/>
      <c r="AC116" s="928"/>
      <c r="AD116" s="218"/>
      <c r="AE116" s="218">
        <v>1</v>
      </c>
      <c r="AF116" s="48">
        <f t="shared" si="61"/>
        <v>-194.02597402597485</v>
      </c>
      <c r="AG116" s="125">
        <f t="shared" si="62"/>
        <v>0.87064935064935012</v>
      </c>
      <c r="AH116" s="927"/>
    </row>
    <row r="117" spans="1:34" s="215" customFormat="1" ht="19.2" customHeight="1">
      <c r="A117" s="946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934"/>
      <c r="T117" s="223"/>
      <c r="U117" s="223"/>
      <c r="V117" s="224"/>
      <c r="W117" s="740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934"/>
      <c r="T118" s="223"/>
      <c r="U118" s="223"/>
      <c r="V118" s="224"/>
      <c r="W118" s="740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934"/>
      <c r="T119" s="223"/>
      <c r="U119" s="223"/>
      <c r="V119" s="224"/>
      <c r="W119" s="740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934"/>
      <c r="T120" s="223"/>
      <c r="U120" s="223"/>
      <c r="V120" s="224"/>
      <c r="W120" s="740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16.125</v>
      </c>
      <c r="K121" s="199">
        <v>1511.875</v>
      </c>
      <c r="L121" s="200">
        <v>96.496134992458522</v>
      </c>
      <c r="M121" s="199">
        <f t="shared" ref="M121:O121" si="81">AVERAGE(M109:M120)</f>
        <v>16.125</v>
      </c>
      <c r="N121" s="199">
        <f t="shared" si="81"/>
        <v>1375.496709178997</v>
      </c>
      <c r="O121" s="200">
        <f t="shared" si="81"/>
        <v>87.891185853230439</v>
      </c>
      <c r="P121" s="48">
        <f t="shared" ref="P121:P129" si="82">M121-J121</f>
        <v>0</v>
      </c>
      <c r="Q121" s="49">
        <f t="shared" ref="Q121:Q129" si="83">O121-L121</f>
        <v>-8.6049491392280828</v>
      </c>
      <c r="R121" s="172">
        <f t="shared" ref="R121:R129" si="84">O121/L121</f>
        <v>0.91082597101012819</v>
      </c>
      <c r="S121" s="942"/>
      <c r="T121" s="50"/>
      <c r="U121" s="50"/>
      <c r="V121" s="44"/>
      <c r="W121" s="74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1</v>
      </c>
      <c r="AE121" s="107">
        <f>SUM(AE109:AE120)</f>
        <v>1</v>
      </c>
      <c r="AF121" s="48">
        <f>N121-K121</f>
        <v>-136.37829082100302</v>
      </c>
      <c r="AG121" s="125">
        <f>N121/K121</f>
        <v>0.90979526030855529</v>
      </c>
      <c r="AH121" s="927"/>
    </row>
    <row r="122" spans="1:34" ht="19.2" customHeight="1">
      <c r="A122" s="949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1997</v>
      </c>
      <c r="H122" s="45">
        <f t="shared" ref="H122:H132" si="85">F122*G122</f>
        <v>117163.99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29" si="86">G122/W122*60</f>
        <v>1302.391304347826</v>
      </c>
      <c r="O122" s="234">
        <f t="shared" ref="O122:O129" si="87">N122/M122</f>
        <v>68.546910755148744</v>
      </c>
      <c r="P122" s="108">
        <f t="shared" si="82"/>
        <v>0</v>
      </c>
      <c r="Q122" s="182">
        <f t="shared" si="83"/>
        <v>-7.2425629290617763</v>
      </c>
      <c r="R122" s="109">
        <f t="shared" si="84"/>
        <v>0.90443840579710155</v>
      </c>
      <c r="S122" s="943">
        <f>R134</f>
        <v>0.90899223967624732</v>
      </c>
      <c r="T122" s="50">
        <v>0.5</v>
      </c>
      <c r="U122" s="50">
        <v>0.56388888888888888</v>
      </c>
      <c r="V122" s="224">
        <v>5</v>
      </c>
      <c r="W122" s="740">
        <f t="shared" si="73"/>
        <v>92</v>
      </c>
      <c r="X122" s="53"/>
      <c r="Y122" s="53"/>
      <c r="Z122" s="54"/>
      <c r="AA122" s="54"/>
      <c r="AB122" s="928"/>
      <c r="AC122" s="928"/>
      <c r="AD122" s="756"/>
      <c r="AE122" s="756"/>
      <c r="AF122" s="48">
        <f t="shared" si="61"/>
        <v>-137.60869565217399</v>
      </c>
      <c r="AG122" s="747">
        <f t="shared" si="62"/>
        <v>0.90443840579710144</v>
      </c>
      <c r="AH122" s="942">
        <f>AG134</f>
        <v>0.91034836503163952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2068</v>
      </c>
      <c r="H123" s="45">
        <f t="shared" si="85"/>
        <v>123087.36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6"/>
        <v>1292.5000000000002</v>
      </c>
      <c r="O123" s="86">
        <f t="shared" si="87"/>
        <v>61.547619047619058</v>
      </c>
      <c r="P123" s="54">
        <f t="shared" si="82"/>
        <v>0</v>
      </c>
      <c r="Q123" s="88">
        <f t="shared" si="83"/>
        <v>-4.4047619047618909</v>
      </c>
      <c r="R123" s="750">
        <f t="shared" si="84"/>
        <v>0.93321299638989186</v>
      </c>
      <c r="S123" s="943"/>
      <c r="T123" s="50">
        <v>0.57986111111111116</v>
      </c>
      <c r="U123" s="50">
        <v>0.64652777777777781</v>
      </c>
      <c r="V123" s="224">
        <v>23</v>
      </c>
      <c r="W123" s="740">
        <f t="shared" si="73"/>
        <v>95.999999999999972</v>
      </c>
      <c r="X123" s="53">
        <v>0.56805555555555554</v>
      </c>
      <c r="Y123" s="53">
        <v>0.57916666666666672</v>
      </c>
      <c r="Z123" s="54"/>
      <c r="AA123" s="54"/>
      <c r="AB123" s="928"/>
      <c r="AC123" s="928"/>
      <c r="AD123" s="756"/>
      <c r="AE123" s="756"/>
      <c r="AF123" s="48">
        <f t="shared" si="61"/>
        <v>-92.499999999999773</v>
      </c>
      <c r="AG123" s="747">
        <f t="shared" si="62"/>
        <v>0.93321299638989186</v>
      </c>
      <c r="AH123" s="943"/>
    </row>
    <row r="124" spans="1:34" ht="19.2" customHeight="1">
      <c r="A124" s="949"/>
      <c r="B124" s="130" t="s">
        <v>100</v>
      </c>
      <c r="C124" s="175"/>
      <c r="D124" s="176" t="s">
        <v>52</v>
      </c>
      <c r="E124" s="177"/>
      <c r="F124" s="273">
        <v>37.83</v>
      </c>
      <c r="G124" s="174">
        <v>1419.8000000000002</v>
      </c>
      <c r="H124" s="45">
        <f t="shared" si="85"/>
        <v>53711.034000000007</v>
      </c>
      <c r="I124" s="235">
        <v>1</v>
      </c>
      <c r="J124" s="46">
        <v>20</v>
      </c>
      <c r="K124" s="44">
        <v>2400</v>
      </c>
      <c r="L124" s="47">
        <v>120</v>
      </c>
      <c r="M124" s="741">
        <v>20</v>
      </c>
      <c r="N124" s="174">
        <f t="shared" si="86"/>
        <v>2302.3783783783765</v>
      </c>
      <c r="O124" s="234">
        <f t="shared" si="87"/>
        <v>115.11891891891882</v>
      </c>
      <c r="P124" s="108">
        <f t="shared" si="82"/>
        <v>0</v>
      </c>
      <c r="Q124" s="182">
        <f t="shared" si="83"/>
        <v>-4.8810810810811773</v>
      </c>
      <c r="R124" s="109">
        <f t="shared" si="84"/>
        <v>0.95932432432432357</v>
      </c>
      <c r="S124" s="950"/>
      <c r="T124" s="50">
        <v>0.65138888888888891</v>
      </c>
      <c r="U124" s="50">
        <v>0.67708333333333337</v>
      </c>
      <c r="V124" s="224">
        <v>7</v>
      </c>
      <c r="W124" s="740">
        <f t="shared" si="73"/>
        <v>37.000000000000028</v>
      </c>
      <c r="X124" s="188"/>
      <c r="Y124" s="188"/>
      <c r="Z124" s="54"/>
      <c r="AA124" s="54"/>
      <c r="AB124" s="928"/>
      <c r="AC124" s="928"/>
      <c r="AD124" s="756"/>
      <c r="AE124" s="756">
        <v>1</v>
      </c>
      <c r="AF124" s="108">
        <f t="shared" si="61"/>
        <v>-97.62162162162349</v>
      </c>
      <c r="AG124" s="109">
        <f t="shared" si="62"/>
        <v>0.95932432432432357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1541</v>
      </c>
      <c r="H125" s="45">
        <f t="shared" si="85"/>
        <v>87513.39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6"/>
        <v>1422.4615384615399</v>
      </c>
      <c r="O125" s="234">
        <f t="shared" si="87"/>
        <v>79.025641025641107</v>
      </c>
      <c r="P125" s="108">
        <f t="shared" si="82"/>
        <v>0</v>
      </c>
      <c r="Q125" s="182">
        <f t="shared" si="83"/>
        <v>-11.863247863247778</v>
      </c>
      <c r="R125" s="109">
        <f t="shared" si="84"/>
        <v>0.86947526800827624</v>
      </c>
      <c r="S125" s="950"/>
      <c r="T125" s="50">
        <v>0.71666666666666667</v>
      </c>
      <c r="U125" s="50">
        <v>0.76180555555555551</v>
      </c>
      <c r="V125" s="224">
        <v>7</v>
      </c>
      <c r="W125" s="740">
        <f t="shared" si="73"/>
        <v>64.999999999999929</v>
      </c>
      <c r="X125" s="64"/>
      <c r="Y125" s="64"/>
      <c r="Z125" s="54"/>
      <c r="AA125" s="54"/>
      <c r="AB125" s="928"/>
      <c r="AC125" s="928"/>
      <c r="AD125" s="756"/>
      <c r="AE125" s="756"/>
      <c r="AF125" s="48">
        <f t="shared" si="61"/>
        <v>-213.53846153846007</v>
      </c>
      <c r="AG125" s="747">
        <f t="shared" si="62"/>
        <v>0.86947526800827624</v>
      </c>
      <c r="AH125" s="944"/>
    </row>
    <row r="126" spans="1:34" ht="19.2" customHeight="1">
      <c r="A126" s="949"/>
      <c r="B126" s="130" t="s">
        <v>105</v>
      </c>
      <c r="C126" s="756"/>
      <c r="D126" s="321" t="s">
        <v>80</v>
      </c>
      <c r="E126" s="177"/>
      <c r="F126" s="273">
        <v>56.87</v>
      </c>
      <c r="G126" s="57">
        <v>1269</v>
      </c>
      <c r="H126" s="45">
        <f t="shared" si="85"/>
        <v>72168.03</v>
      </c>
      <c r="I126" s="756"/>
      <c r="J126" s="46">
        <v>18</v>
      </c>
      <c r="K126" s="44">
        <v>1636</v>
      </c>
      <c r="L126" s="47">
        <v>90.888888888888886</v>
      </c>
      <c r="M126" s="746">
        <v>18</v>
      </c>
      <c r="N126" s="57">
        <f t="shared" si="86"/>
        <v>1410.0000000000007</v>
      </c>
      <c r="O126" s="86">
        <f t="shared" si="87"/>
        <v>78.333333333333371</v>
      </c>
      <c r="P126" s="54">
        <f t="shared" si="82"/>
        <v>0</v>
      </c>
      <c r="Q126" s="88">
        <f t="shared" si="83"/>
        <v>-12.555555555555515</v>
      </c>
      <c r="R126" s="750">
        <f t="shared" si="84"/>
        <v>0.8618581907090469</v>
      </c>
      <c r="S126" s="950"/>
      <c r="T126" s="50">
        <v>0.76597222222222217</v>
      </c>
      <c r="U126" s="50">
        <v>0.80347222222222214</v>
      </c>
      <c r="V126" s="224">
        <v>6</v>
      </c>
      <c r="W126" s="740">
        <f t="shared" si="73"/>
        <v>53.999999999999972</v>
      </c>
      <c r="X126" s="64"/>
      <c r="Y126" s="64"/>
      <c r="Z126" s="54"/>
      <c r="AA126" s="54"/>
      <c r="AB126" s="928"/>
      <c r="AC126" s="928"/>
      <c r="AD126" s="756"/>
      <c r="AE126" s="756"/>
      <c r="AF126" s="108">
        <f t="shared" si="61"/>
        <v>-225.99999999999932</v>
      </c>
      <c r="AG126" s="109">
        <f t="shared" si="62"/>
        <v>0.8618581907090469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1605</v>
      </c>
      <c r="H127" s="45">
        <f t="shared" si="85"/>
        <v>76398</v>
      </c>
      <c r="I127" s="218"/>
      <c r="J127" s="46">
        <v>19</v>
      </c>
      <c r="K127" s="44">
        <v>1440</v>
      </c>
      <c r="L127" s="47">
        <v>75.78947368421052</v>
      </c>
      <c r="M127" s="741">
        <v>19</v>
      </c>
      <c r="N127" s="57">
        <f t="shared" si="86"/>
        <v>1337.4999999999991</v>
      </c>
      <c r="O127" s="86">
        <f t="shared" si="87"/>
        <v>70.394736842105218</v>
      </c>
      <c r="P127" s="54">
        <f t="shared" si="82"/>
        <v>0</v>
      </c>
      <c r="Q127" s="88">
        <f t="shared" si="83"/>
        <v>-5.3947368421053028</v>
      </c>
      <c r="R127" s="750">
        <f t="shared" si="84"/>
        <v>0.92881944444444386</v>
      </c>
      <c r="S127" s="950"/>
      <c r="T127" s="50">
        <v>0.81874999999999987</v>
      </c>
      <c r="U127" s="50">
        <v>0.86874999999999991</v>
      </c>
      <c r="V127" s="743">
        <v>22</v>
      </c>
      <c r="W127" s="740">
        <f t="shared" si="73"/>
        <v>72.000000000000057</v>
      </c>
      <c r="X127" s="64">
        <v>0.80833333333333324</v>
      </c>
      <c r="Y127" s="64">
        <v>0.81805555555555554</v>
      </c>
      <c r="Z127" s="54"/>
      <c r="AA127" s="54"/>
      <c r="AB127" s="928"/>
      <c r="AC127" s="928"/>
      <c r="AD127" s="756"/>
      <c r="AE127" s="756"/>
      <c r="AF127" s="108">
        <f t="shared" si="61"/>
        <v>-102.50000000000091</v>
      </c>
      <c r="AG127" s="109">
        <f t="shared" si="62"/>
        <v>0.92881944444444386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1425</v>
      </c>
      <c r="H128" s="45">
        <f t="shared" si="85"/>
        <v>72204.75</v>
      </c>
      <c r="I128" s="75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1357.1428571428585</v>
      </c>
      <c r="O128" s="86">
        <f t="shared" si="87"/>
        <v>75.396825396825477</v>
      </c>
      <c r="P128" s="54">
        <f t="shared" si="82"/>
        <v>0</v>
      </c>
      <c r="Q128" s="88">
        <f t="shared" si="83"/>
        <v>-7.9365079365078515</v>
      </c>
      <c r="R128" s="750">
        <f t="shared" si="84"/>
        <v>0.90476190476190577</v>
      </c>
      <c r="S128" s="950"/>
      <c r="T128" s="50">
        <v>0.87361111111111101</v>
      </c>
      <c r="U128" s="50">
        <v>0.91736111111111096</v>
      </c>
      <c r="V128" s="743">
        <v>7</v>
      </c>
      <c r="W128" s="740">
        <f t="shared" si="73"/>
        <v>62.999999999999936</v>
      </c>
      <c r="X128" s="64"/>
      <c r="Y128" s="64"/>
      <c r="Z128" s="54"/>
      <c r="AA128" s="54"/>
      <c r="AB128" s="928"/>
      <c r="AC128" s="928"/>
      <c r="AD128" s="756">
        <v>1</v>
      </c>
      <c r="AE128" s="756"/>
      <c r="AF128" s="48">
        <f t="shared" si="61"/>
        <v>-142.85714285714153</v>
      </c>
      <c r="AG128" s="747">
        <f t="shared" si="62"/>
        <v>0.90476190476190566</v>
      </c>
      <c r="AH128" s="944"/>
    </row>
    <row r="129" spans="1:34" ht="19.2" customHeight="1">
      <c r="A129" s="94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1190</v>
      </c>
      <c r="H129" s="45">
        <f t="shared" si="85"/>
        <v>68187</v>
      </c>
      <c r="I129" s="756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1298.1818181818192</v>
      </c>
      <c r="O129" s="86">
        <f t="shared" si="87"/>
        <v>68.325358851674693</v>
      </c>
      <c r="P129" s="54">
        <f t="shared" si="82"/>
        <v>0</v>
      </c>
      <c r="Q129" s="88">
        <f t="shared" si="83"/>
        <v>-7.4641148325358273</v>
      </c>
      <c r="R129" s="750">
        <f t="shared" si="84"/>
        <v>0.90151515151515227</v>
      </c>
      <c r="S129" s="950"/>
      <c r="T129" s="50">
        <v>0.92152777777777761</v>
      </c>
      <c r="U129" s="50">
        <v>0.95972222222222203</v>
      </c>
      <c r="V129" s="743">
        <v>6</v>
      </c>
      <c r="W129" s="740">
        <f t="shared" si="73"/>
        <v>54.999999999999964</v>
      </c>
      <c r="X129" s="64"/>
      <c r="Y129" s="64"/>
      <c r="Z129" s="54"/>
      <c r="AA129" s="54"/>
      <c r="AB129" s="928"/>
      <c r="AC129" s="928"/>
      <c r="AD129" s="756"/>
      <c r="AE129" s="756"/>
      <c r="AF129" s="108">
        <f t="shared" si="61"/>
        <v>-141.81818181818085</v>
      </c>
      <c r="AG129" s="109">
        <f t="shared" si="62"/>
        <v>0.90151515151515216</v>
      </c>
      <c r="AH129" s="944"/>
    </row>
    <row r="130" spans="1:34" ht="19.2" customHeight="1">
      <c r="A130" s="94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756"/>
      <c r="J130" s="46"/>
      <c r="K130" s="44"/>
      <c r="L130" s="47"/>
      <c r="M130" s="746"/>
      <c r="N130" s="57"/>
      <c r="O130" s="86"/>
      <c r="P130" s="54"/>
      <c r="Q130" s="88"/>
      <c r="R130" s="750"/>
      <c r="S130" s="950"/>
      <c r="T130" s="50"/>
      <c r="U130" s="50"/>
      <c r="V130" s="743"/>
      <c r="W130" s="740">
        <f t="shared" si="73"/>
        <v>0</v>
      </c>
      <c r="X130" s="64"/>
      <c r="Y130" s="64"/>
      <c r="Z130" s="54"/>
      <c r="AA130" s="54"/>
      <c r="AB130" s="928"/>
      <c r="AC130" s="928"/>
      <c r="AD130" s="756"/>
      <c r="AE130" s="756"/>
      <c r="AF130" s="108">
        <f t="shared" si="61"/>
        <v>0</v>
      </c>
      <c r="AG130" s="109" t="e">
        <f t="shared" si="62"/>
        <v>#DIV/0!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950"/>
      <c r="T131" s="50"/>
      <c r="U131" s="50"/>
      <c r="V131" s="743"/>
      <c r="W131" s="740">
        <f t="shared" si="73"/>
        <v>0</v>
      </c>
      <c r="X131" s="64"/>
      <c r="Y131" s="64"/>
      <c r="Z131" s="54"/>
      <c r="AA131" s="54"/>
      <c r="AB131" s="928"/>
      <c r="AC131" s="928"/>
      <c r="AD131" s="756"/>
      <c r="AE131" s="756"/>
      <c r="AF131" s="48">
        <f t="shared" si="61"/>
        <v>0</v>
      </c>
      <c r="AG131" s="747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950"/>
      <c r="T132" s="50"/>
      <c r="U132" s="50"/>
      <c r="V132" s="743"/>
      <c r="W132" s="740">
        <f t="shared" si="73"/>
        <v>0</v>
      </c>
      <c r="X132" s="64"/>
      <c r="Y132" s="64"/>
      <c r="Z132" s="54"/>
      <c r="AA132" s="54"/>
      <c r="AB132" s="928"/>
      <c r="AC132" s="928"/>
      <c r="AD132" s="756"/>
      <c r="AE132" s="756"/>
      <c r="AF132" s="65"/>
      <c r="AG132" s="748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950"/>
      <c r="T133" s="50"/>
      <c r="U133" s="50"/>
      <c r="V133" s="743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756"/>
      <c r="AE133" s="756"/>
      <c r="AF133" s="65"/>
      <c r="AG133" s="748"/>
      <c r="AH133" s="944"/>
    </row>
    <row r="134" spans="1:34" ht="19.2" customHeight="1">
      <c r="A134" s="949"/>
      <c r="B134" s="168">
        <v>0</v>
      </c>
      <c r="C134" s="100" t="s">
        <v>1385</v>
      </c>
      <c r="D134" s="924" t="s">
        <v>1366</v>
      </c>
      <c r="E134" s="924"/>
      <c r="F134" s="283"/>
      <c r="G134" s="101"/>
      <c r="H134" s="102"/>
      <c r="I134" s="238"/>
      <c r="J134" s="239">
        <v>19</v>
      </c>
      <c r="K134" s="239">
        <v>1609.625</v>
      </c>
      <c r="L134" s="240">
        <v>84.803989139515465</v>
      </c>
      <c r="M134" s="239">
        <f t="shared" ref="M134:O134" si="88">AVERAGE(M122:M133)</f>
        <v>19</v>
      </c>
      <c r="N134" s="239">
        <f t="shared" si="88"/>
        <v>1465.3194870640527</v>
      </c>
      <c r="O134" s="240">
        <f t="shared" si="88"/>
        <v>77.086168021408312</v>
      </c>
      <c r="P134" s="51">
        <f t="shared" ref="P134:P143" si="89">M134-J134</f>
        <v>0</v>
      </c>
      <c r="Q134" s="139">
        <f t="shared" ref="Q134:Q143" si="90">O134-L134</f>
        <v>-7.7178211181071532</v>
      </c>
      <c r="R134" s="241">
        <f t="shared" ref="R134:R143" si="91">O134/L134</f>
        <v>0.90899223967624732</v>
      </c>
      <c r="S134" s="943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1</v>
      </c>
      <c r="AE134" s="107">
        <f>SUM(AE122:AE133)</f>
        <v>1</v>
      </c>
      <c r="AF134" s="48">
        <f t="shared" si="61"/>
        <v>-144.30551293594726</v>
      </c>
      <c r="AG134" s="747">
        <f t="shared" si="62"/>
        <v>0.91034836503163952</v>
      </c>
      <c r="AH134" s="944"/>
    </row>
    <row r="135" spans="1:34" ht="19.2" customHeight="1">
      <c r="A135" s="930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2154.4</v>
      </c>
      <c r="H135" s="242">
        <f t="shared" ref="H135:H146" si="92">F135*G135</f>
        <v>116531.49600000001</v>
      </c>
      <c r="I135" s="75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1360.6736842105265</v>
      </c>
      <c r="O135" s="115">
        <f t="shared" ref="O135:O143" si="94">N135/M135</f>
        <v>80.039628482972148</v>
      </c>
      <c r="P135" s="54">
        <f t="shared" si="89"/>
        <v>1</v>
      </c>
      <c r="Q135" s="88">
        <f t="shared" si="90"/>
        <v>-13.710371517027852</v>
      </c>
      <c r="R135" s="750">
        <f t="shared" si="91"/>
        <v>0.8537560371517029</v>
      </c>
      <c r="S135" s="934">
        <f>R147</f>
        <v>0.88158051953376526</v>
      </c>
      <c r="T135" s="243">
        <v>0.5</v>
      </c>
      <c r="U135" s="50">
        <v>0.56597222222222221</v>
      </c>
      <c r="V135" s="142">
        <v>5</v>
      </c>
      <c r="W135" s="244">
        <f t="shared" ref="W135:W147" si="95">(U135-T135)*24*60</f>
        <v>94.999999999999986</v>
      </c>
      <c r="X135" s="53"/>
      <c r="Y135" s="53"/>
      <c r="Z135" s="54"/>
      <c r="AA135" s="54"/>
      <c r="AB135" s="928"/>
      <c r="AC135" s="928"/>
      <c r="AD135" s="756"/>
      <c r="AE135" s="756"/>
      <c r="AF135" s="116">
        <f t="shared" si="61"/>
        <v>-139.32631578947348</v>
      </c>
      <c r="AG135" s="120">
        <f t="shared" si="62"/>
        <v>0.90711578947368432</v>
      </c>
      <c r="AH135" s="927">
        <f>AG147</f>
        <v>0.89809908343270028</v>
      </c>
    </row>
    <row r="136" spans="1:34" ht="19.2" customHeight="1">
      <c r="A136" s="931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1806</v>
      </c>
      <c r="H136" s="84">
        <f t="shared" si="92"/>
        <v>104269.41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3"/>
        <v>1354.4999999999995</v>
      </c>
      <c r="O136" s="86">
        <f t="shared" si="94"/>
        <v>84.656249999999972</v>
      </c>
      <c r="P136" s="54">
        <f t="shared" si="89"/>
        <v>0</v>
      </c>
      <c r="Q136" s="88">
        <f t="shared" si="90"/>
        <v>-13.156250000000028</v>
      </c>
      <c r="R136" s="750">
        <f t="shared" si="91"/>
        <v>0.86549520766773136</v>
      </c>
      <c r="S136" s="934"/>
      <c r="T136" s="243">
        <v>0.5708333333333333</v>
      </c>
      <c r="U136" s="50">
        <v>0.62638888888888888</v>
      </c>
      <c r="V136" s="142">
        <v>7</v>
      </c>
      <c r="W136" s="244">
        <f t="shared" si="95"/>
        <v>80.000000000000028</v>
      </c>
      <c r="X136" s="53"/>
      <c r="Y136" s="53"/>
      <c r="Z136" s="54"/>
      <c r="AA136" s="54"/>
      <c r="AB136" s="928"/>
      <c r="AC136" s="928"/>
      <c r="AD136" s="756"/>
      <c r="AE136" s="756"/>
      <c r="AF136" s="48">
        <f t="shared" si="61"/>
        <v>-210.50000000000045</v>
      </c>
      <c r="AG136" s="125">
        <f t="shared" si="62"/>
        <v>0.86549520766773136</v>
      </c>
      <c r="AH136" s="927"/>
    </row>
    <row r="137" spans="1:34" ht="19.2" customHeight="1">
      <c r="A137" s="931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1217</v>
      </c>
      <c r="H137" s="84">
        <f t="shared" si="92"/>
        <v>61665.39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1352.2222222222229</v>
      </c>
      <c r="O137" s="86">
        <f t="shared" si="94"/>
        <v>75.123456790123498</v>
      </c>
      <c r="P137" s="54">
        <f t="shared" si="89"/>
        <v>0</v>
      </c>
      <c r="Q137" s="88">
        <f t="shared" si="90"/>
        <v>-8.2098765432098304</v>
      </c>
      <c r="R137" s="750">
        <f t="shared" si="91"/>
        <v>0.90148148148148199</v>
      </c>
      <c r="S137" s="934"/>
      <c r="T137" s="50">
        <v>0.64166666666666661</v>
      </c>
      <c r="U137" s="50">
        <v>0.67916666666666659</v>
      </c>
      <c r="V137" s="246">
        <v>22</v>
      </c>
      <c r="W137" s="244">
        <f t="shared" si="95"/>
        <v>53.999999999999972</v>
      </c>
      <c r="X137" s="53">
        <v>0.63055555555555554</v>
      </c>
      <c r="Y137" s="53">
        <v>0.64027777777777783</v>
      </c>
      <c r="Z137" s="54"/>
      <c r="AA137" s="54"/>
      <c r="AB137" s="928"/>
      <c r="AC137" s="928"/>
      <c r="AD137" s="756"/>
      <c r="AE137" s="756"/>
      <c r="AF137" s="48">
        <f t="shared" si="61"/>
        <v>-147.77777777777715</v>
      </c>
      <c r="AG137" s="125">
        <f t="shared" si="62"/>
        <v>0.90148148148148188</v>
      </c>
      <c r="AH137" s="927"/>
    </row>
    <row r="138" spans="1:34" ht="19.2" customHeight="1">
      <c r="A138" s="931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1713</v>
      </c>
      <c r="H138" s="84">
        <f t="shared" si="92"/>
        <v>87328.739999999991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3"/>
        <v>1301.0126582278474</v>
      </c>
      <c r="O138" s="86">
        <f t="shared" si="94"/>
        <v>68.474350433044606</v>
      </c>
      <c r="P138" s="54">
        <f t="shared" si="89"/>
        <v>-1</v>
      </c>
      <c r="Q138" s="88">
        <f t="shared" si="90"/>
        <v>-3.5256495669553942</v>
      </c>
      <c r="R138" s="755">
        <f t="shared" si="91"/>
        <v>0.95103264490339734</v>
      </c>
      <c r="S138" s="934"/>
      <c r="T138" s="50">
        <v>0.71944444444444433</v>
      </c>
      <c r="U138" s="50">
        <v>0.77430555555555547</v>
      </c>
      <c r="V138" s="246">
        <v>5</v>
      </c>
      <c r="W138" s="244">
        <f t="shared" si="95"/>
        <v>79.000000000000043</v>
      </c>
      <c r="X138" s="53"/>
      <c r="Y138" s="53"/>
      <c r="Z138" s="54"/>
      <c r="AA138" s="54"/>
      <c r="AB138" s="928"/>
      <c r="AC138" s="928"/>
      <c r="AD138" s="756"/>
      <c r="AE138" s="756">
        <v>1</v>
      </c>
      <c r="AF138" s="48">
        <f t="shared" si="61"/>
        <v>-138.9873417721526</v>
      </c>
      <c r="AG138" s="125">
        <f t="shared" si="62"/>
        <v>0.90348101265822733</v>
      </c>
      <c r="AH138" s="927"/>
    </row>
    <row r="139" spans="1:34" ht="19.2" customHeight="1">
      <c r="A139" s="931"/>
      <c r="B139" s="743" t="s">
        <v>105</v>
      </c>
      <c r="C139" s="753"/>
      <c r="D139" s="42" t="s">
        <v>82</v>
      </c>
      <c r="E139" s="43"/>
      <c r="F139" s="273">
        <v>50.67</v>
      </c>
      <c r="G139" s="57">
        <v>1145</v>
      </c>
      <c r="H139" s="84">
        <f t="shared" si="92"/>
        <v>58017.15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1347.0588235294124</v>
      </c>
      <c r="O139" s="115">
        <f t="shared" si="94"/>
        <v>79.238754325259549</v>
      </c>
      <c r="P139" s="54">
        <f t="shared" si="89"/>
        <v>0</v>
      </c>
      <c r="Q139" s="88">
        <f t="shared" si="90"/>
        <v>-8.9965397923875088</v>
      </c>
      <c r="R139" s="750">
        <f t="shared" si="91"/>
        <v>0.89803921568627487</v>
      </c>
      <c r="S139" s="934"/>
      <c r="T139" s="50">
        <v>0.77916666666666656</v>
      </c>
      <c r="U139" s="50">
        <v>0.81458333333333321</v>
      </c>
      <c r="V139" s="247">
        <v>7</v>
      </c>
      <c r="W139" s="244">
        <f t="shared" si="95"/>
        <v>50.999999999999979</v>
      </c>
      <c r="X139" s="53"/>
      <c r="Y139" s="53"/>
      <c r="Z139" s="54"/>
      <c r="AA139" s="54"/>
      <c r="AB139" s="928"/>
      <c r="AC139" s="928"/>
      <c r="AD139" s="756"/>
      <c r="AE139" s="756"/>
      <c r="AF139" s="48">
        <f t="shared" si="61"/>
        <v>-152.94117647058761</v>
      </c>
      <c r="AG139" s="125">
        <f t="shared" si="62"/>
        <v>0.89803921568627498</v>
      </c>
      <c r="AH139" s="927"/>
    </row>
    <row r="140" spans="1:34" ht="19.2" customHeight="1">
      <c r="A140" s="932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2010</v>
      </c>
      <c r="H140" s="84">
        <f t="shared" si="92"/>
        <v>102349.2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1310.8695652173915</v>
      </c>
      <c r="O140" s="86">
        <f t="shared" si="94"/>
        <v>68.993135011441652</v>
      </c>
      <c r="P140" s="54">
        <f t="shared" si="89"/>
        <v>0</v>
      </c>
      <c r="Q140" s="88">
        <f t="shared" si="90"/>
        <v>-6.7963386727688686</v>
      </c>
      <c r="R140" s="750">
        <f t="shared" si="91"/>
        <v>0.91032608695652184</v>
      </c>
      <c r="S140" s="935"/>
      <c r="T140" s="63">
        <v>0.81944444444444431</v>
      </c>
      <c r="U140" s="249">
        <v>0.88333333333333319</v>
      </c>
      <c r="V140" s="250">
        <v>7</v>
      </c>
      <c r="W140" s="244">
        <f t="shared" si="95"/>
        <v>92</v>
      </c>
      <c r="X140" s="53"/>
      <c r="Y140" s="53"/>
      <c r="Z140" s="54"/>
      <c r="AA140" s="54"/>
      <c r="AB140" s="928"/>
      <c r="AC140" s="928"/>
      <c r="AD140" s="756"/>
      <c r="AE140" s="756"/>
      <c r="AF140" s="48">
        <f t="shared" si="61"/>
        <v>-129.13043478260852</v>
      </c>
      <c r="AG140" s="125">
        <f t="shared" si="62"/>
        <v>0.91032608695652184</v>
      </c>
      <c r="AH140" s="927"/>
    </row>
    <row r="141" spans="1:34" ht="19.2" customHeight="1">
      <c r="A141" s="932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985</v>
      </c>
      <c r="H141" s="84">
        <f t="shared" si="92"/>
        <v>49909.950000000004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1313.3333333333333</v>
      </c>
      <c r="O141" s="86">
        <f t="shared" si="94"/>
        <v>77.254901960784309</v>
      </c>
      <c r="P141" s="54">
        <f t="shared" si="89"/>
        <v>0</v>
      </c>
      <c r="Q141" s="88">
        <f t="shared" si="90"/>
        <v>-7.4509803921568647</v>
      </c>
      <c r="R141" s="750">
        <f t="shared" si="91"/>
        <v>0.91203703703703698</v>
      </c>
      <c r="S141" s="935"/>
      <c r="T141" s="63">
        <v>0.89861111111111092</v>
      </c>
      <c r="U141" s="249">
        <v>0.92986111111111092</v>
      </c>
      <c r="V141" s="55">
        <v>22</v>
      </c>
      <c r="W141" s="244">
        <f t="shared" si="95"/>
        <v>45</v>
      </c>
      <c r="X141" s="53">
        <v>0.88750000000000007</v>
      </c>
      <c r="Y141" s="53">
        <v>0.89722222222222225</v>
      </c>
      <c r="Z141" s="54"/>
      <c r="AA141" s="54"/>
      <c r="AB141" s="928"/>
      <c r="AC141" s="928"/>
      <c r="AD141" s="756"/>
      <c r="AE141" s="756"/>
      <c r="AF141" s="48">
        <f t="shared" si="61"/>
        <v>-126.66666666666674</v>
      </c>
      <c r="AG141" s="125">
        <f t="shared" si="62"/>
        <v>0.91203703703703698</v>
      </c>
      <c r="AH141" s="927"/>
    </row>
    <row r="142" spans="1:34" ht="19.2" customHeight="1">
      <c r="A142" s="932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1285</v>
      </c>
      <c r="H142" s="84">
        <f t="shared" si="92"/>
        <v>64879.65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1285.0000000000011</v>
      </c>
      <c r="O142" s="86">
        <f t="shared" si="94"/>
        <v>85.666666666666742</v>
      </c>
      <c r="P142" s="54">
        <f t="shared" si="89"/>
        <v>1</v>
      </c>
      <c r="Q142" s="88">
        <f t="shared" si="90"/>
        <v>-17.190476190476119</v>
      </c>
      <c r="R142" s="755">
        <f t="shared" si="91"/>
        <v>0.83287037037037104</v>
      </c>
      <c r="S142" s="935"/>
      <c r="T142" s="63">
        <v>0.93472222222222201</v>
      </c>
      <c r="U142" s="249">
        <v>0.97638888888888864</v>
      </c>
      <c r="V142" s="55">
        <v>7</v>
      </c>
      <c r="W142" s="244">
        <f t="shared" si="95"/>
        <v>59.999999999999943</v>
      </c>
      <c r="X142" s="53"/>
      <c r="Y142" s="53"/>
      <c r="Z142" s="54"/>
      <c r="AA142" s="54"/>
      <c r="AB142" s="928"/>
      <c r="AC142" s="928"/>
      <c r="AD142" s="756"/>
      <c r="AE142" s="756"/>
      <c r="AF142" s="48">
        <f t="shared" si="61"/>
        <v>-154.99999999999886</v>
      </c>
      <c r="AG142" s="125">
        <f t="shared" si="62"/>
        <v>0.89236111111111194</v>
      </c>
      <c r="AH142" s="927"/>
    </row>
    <row r="143" spans="1:34" ht="19.2" customHeight="1">
      <c r="A143" s="932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1253</v>
      </c>
      <c r="H143" s="84">
        <f t="shared" si="92"/>
        <v>70706.789999999994</v>
      </c>
      <c r="I143" s="75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1342.499999999997</v>
      </c>
      <c r="O143" s="115">
        <f t="shared" si="94"/>
        <v>78.970588235293945</v>
      </c>
      <c r="P143" s="54">
        <f t="shared" si="89"/>
        <v>1</v>
      </c>
      <c r="Q143" s="88">
        <f t="shared" si="90"/>
        <v>-14.779411764706055</v>
      </c>
      <c r="R143" s="750">
        <f t="shared" si="91"/>
        <v>0.84235294117646875</v>
      </c>
      <c r="S143" s="935"/>
      <c r="T143" s="63">
        <v>0.98124999999999973</v>
      </c>
      <c r="U143" s="249">
        <v>1.0201388888888887</v>
      </c>
      <c r="V143" s="55">
        <v>7</v>
      </c>
      <c r="W143" s="244">
        <f t="shared" si="95"/>
        <v>56.000000000000121</v>
      </c>
      <c r="X143" s="53"/>
      <c r="Y143" s="53"/>
      <c r="Z143" s="54"/>
      <c r="AA143" s="54"/>
      <c r="AB143" s="928"/>
      <c r="AC143" s="928"/>
      <c r="AD143" s="756"/>
      <c r="AE143" s="756"/>
      <c r="AF143" s="48">
        <f t="shared" si="61"/>
        <v>-157.50000000000296</v>
      </c>
      <c r="AG143" s="125">
        <f t="shared" si="62"/>
        <v>0.89499999999999802</v>
      </c>
      <c r="AH143" s="927"/>
    </row>
    <row r="144" spans="1:34" ht="19.2" customHeight="1">
      <c r="A144" s="932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92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756"/>
      <c r="AE144" s="756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756"/>
      <c r="AE145" s="756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756"/>
      <c r="AE146" s="756"/>
      <c r="AF146" s="54"/>
      <c r="AG146" s="750"/>
      <c r="AH146" s="927"/>
    </row>
    <row r="147" spans="1:34" ht="19.2" customHeight="1">
      <c r="A147" s="933"/>
      <c r="B147" s="254">
        <v>0</v>
      </c>
      <c r="C147" s="100" t="s">
        <v>1387</v>
      </c>
      <c r="D147" s="924" t="s">
        <v>1366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17.222222222222221</v>
      </c>
      <c r="N147" s="239">
        <f t="shared" si="96"/>
        <v>1329.685587415637</v>
      </c>
      <c r="O147" s="240">
        <f t="shared" si="96"/>
        <v>77.601970211731825</v>
      </c>
      <c r="P147" s="51">
        <f t="shared" ref="P147:P153" si="97">M147-J147</f>
        <v>0.22222222222222143</v>
      </c>
      <c r="Q147" s="139">
        <f t="shared" ref="Q147:Q153" si="98">O147-L147</f>
        <v>-10.42398827107651</v>
      </c>
      <c r="R147" s="255">
        <f t="shared" ref="R147:R153" si="99">O147/L147</f>
        <v>0.88158051953376526</v>
      </c>
      <c r="S147" s="936"/>
      <c r="T147" s="63"/>
      <c r="U147" s="63"/>
      <c r="V147" s="55"/>
      <c r="W147" s="74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0</v>
      </c>
      <c r="AE147" s="107">
        <f>SUM(AE135:AE146)</f>
        <v>1</v>
      </c>
      <c r="AF147" s="201">
        <f t="shared" si="61"/>
        <v>-150.86996813991868</v>
      </c>
      <c r="AG147" s="256">
        <f t="shared" si="62"/>
        <v>0.89809908343270028</v>
      </c>
      <c r="AH147" s="927"/>
    </row>
    <row r="148" spans="1:34" ht="19.2" customHeight="1">
      <c r="A148" s="939" t="s">
        <v>1388</v>
      </c>
      <c r="B148" s="756" t="s">
        <v>103</v>
      </c>
      <c r="C148" s="121"/>
      <c r="D148" s="173" t="s">
        <v>159</v>
      </c>
      <c r="E148" s="43"/>
      <c r="F148" s="280">
        <v>26.5</v>
      </c>
      <c r="G148" s="57">
        <v>986</v>
      </c>
      <c r="H148" s="84">
        <f t="shared" ref="H148:H172" si="100">F148*G148</f>
        <v>26129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1516.923076923076</v>
      </c>
      <c r="O148" s="47">
        <f t="shared" ref="O148:O153" si="102">N148/M148</f>
        <v>126.41025641025634</v>
      </c>
      <c r="P148" s="48">
        <f t="shared" si="97"/>
        <v>0</v>
      </c>
      <c r="Q148" s="49">
        <f t="shared" si="98"/>
        <v>-40.256410256410319</v>
      </c>
      <c r="R148" s="747">
        <f t="shared" si="99"/>
        <v>0.75846153846153808</v>
      </c>
      <c r="S148" s="940">
        <f>R160</f>
        <v>0.90229252771592305</v>
      </c>
      <c r="T148" s="243">
        <v>0.45833333333333331</v>
      </c>
      <c r="U148" s="50">
        <v>0.48541666666666666</v>
      </c>
      <c r="V148" s="743">
        <v>4</v>
      </c>
      <c r="W148" s="740">
        <f>(U148-T148)*24*60</f>
        <v>39.000000000000021</v>
      </c>
      <c r="X148" s="53"/>
      <c r="Y148" s="53"/>
      <c r="Z148" s="54"/>
      <c r="AA148" s="54"/>
      <c r="AB148" s="928"/>
      <c r="AC148" s="928"/>
      <c r="AD148" s="756"/>
      <c r="AE148" s="756"/>
      <c r="AF148" s="48">
        <f t="shared" si="61"/>
        <v>-483.076923076924</v>
      </c>
      <c r="AG148" s="125">
        <f t="shared" si="62"/>
        <v>0.75846153846153797</v>
      </c>
      <c r="AH148" s="927">
        <f>AG160</f>
        <v>0.8026301806507774</v>
      </c>
    </row>
    <row r="149" spans="1:34" ht="19.2" customHeight="1">
      <c r="A149" s="939"/>
      <c r="B149" s="756" t="s">
        <v>103</v>
      </c>
      <c r="C149" s="218"/>
      <c r="D149" s="248" t="s">
        <v>114</v>
      </c>
      <c r="E149" s="60"/>
      <c r="F149" s="280">
        <v>36.92</v>
      </c>
      <c r="G149" s="57">
        <v>1170</v>
      </c>
      <c r="H149" s="84">
        <f t="shared" si="100"/>
        <v>43196.4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1526.086956521742</v>
      </c>
      <c r="O149" s="47">
        <f t="shared" si="102"/>
        <v>127.17391304347849</v>
      </c>
      <c r="P149" s="48">
        <f t="shared" si="97"/>
        <v>0</v>
      </c>
      <c r="Q149" s="49">
        <f t="shared" si="98"/>
        <v>-39.492753623188165</v>
      </c>
      <c r="R149" s="747">
        <f t="shared" si="99"/>
        <v>0.76304347826087104</v>
      </c>
      <c r="S149" s="941"/>
      <c r="T149" s="243">
        <v>0.48888888888888887</v>
      </c>
      <c r="U149" s="50">
        <v>0.52083333333333326</v>
      </c>
      <c r="V149" s="743">
        <v>5</v>
      </c>
      <c r="W149" s="740">
        <f t="shared" ref="W149:W159" si="103">(U149-T149)*24*60</f>
        <v>45.999999999999915</v>
      </c>
      <c r="X149" s="53"/>
      <c r="Y149" s="53"/>
      <c r="Z149" s="54"/>
      <c r="AA149" s="54"/>
      <c r="AB149" s="928"/>
      <c r="AC149" s="928"/>
      <c r="AD149" s="756"/>
      <c r="AE149" s="756"/>
      <c r="AF149" s="48">
        <f t="shared" si="61"/>
        <v>-473.91304347825803</v>
      </c>
      <c r="AG149" s="125">
        <f t="shared" si="62"/>
        <v>0.76304347826087093</v>
      </c>
      <c r="AH149" s="929"/>
    </row>
    <row r="150" spans="1:34" ht="19.2" customHeight="1">
      <c r="A150" s="939"/>
      <c r="B150" s="756" t="s">
        <v>103</v>
      </c>
      <c r="C150" s="218"/>
      <c r="D150" s="176" t="s">
        <v>165</v>
      </c>
      <c r="E150" s="60"/>
      <c r="F150" s="280">
        <v>55.51</v>
      </c>
      <c r="G150" s="57">
        <v>133</v>
      </c>
      <c r="H150" s="84">
        <f t="shared" si="100"/>
        <v>7382.83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1330.0000000000048</v>
      </c>
      <c r="O150" s="47">
        <f t="shared" si="102"/>
        <v>221.66666666666745</v>
      </c>
      <c r="P150" s="48">
        <f t="shared" si="97"/>
        <v>-6</v>
      </c>
      <c r="Q150" s="49">
        <f t="shared" si="98"/>
        <v>96.666666666667453</v>
      </c>
      <c r="R150" s="747">
        <f t="shared" si="99"/>
        <v>1.7733333333333396</v>
      </c>
      <c r="S150" s="941"/>
      <c r="T150" s="243">
        <v>0.70833333333333337</v>
      </c>
      <c r="U150" s="50">
        <v>0.71250000000000002</v>
      </c>
      <c r="V150" s="743">
        <v>5</v>
      </c>
      <c r="W150" s="740">
        <f t="shared" si="103"/>
        <v>5.9999999999999787</v>
      </c>
      <c r="X150" s="213"/>
      <c r="Y150" s="213"/>
      <c r="Z150" s="214"/>
      <c r="AA150" s="214"/>
      <c r="AB150" s="928"/>
      <c r="AC150" s="928"/>
      <c r="AD150" s="756"/>
      <c r="AE150" s="756"/>
      <c r="AF150" s="48">
        <f t="shared" si="61"/>
        <v>-169.99999999999523</v>
      </c>
      <c r="AG150" s="125">
        <f t="shared" si="62"/>
        <v>0.88666666666666982</v>
      </c>
      <c r="AH150" s="929"/>
    </row>
    <row r="151" spans="1:34" s="215" customFormat="1" ht="19.2" customHeight="1">
      <c r="A151" s="939"/>
      <c r="B151" s="756" t="s">
        <v>104</v>
      </c>
      <c r="C151" s="218"/>
      <c r="D151" s="59" t="s">
        <v>155</v>
      </c>
      <c r="E151" s="60"/>
      <c r="F151" s="280">
        <v>28.57</v>
      </c>
      <c r="G151" s="57">
        <v>1348</v>
      </c>
      <c r="H151" s="84">
        <f t="shared" si="100"/>
        <v>38512.36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1470.5454545454556</v>
      </c>
      <c r="O151" s="47">
        <f t="shared" si="102"/>
        <v>183.81818181818196</v>
      </c>
      <c r="P151" s="48">
        <f t="shared" si="97"/>
        <v>-4</v>
      </c>
      <c r="Q151" s="49">
        <f t="shared" si="98"/>
        <v>58.818181818181955</v>
      </c>
      <c r="R151" s="747">
        <f t="shared" si="99"/>
        <v>1.4705454545454557</v>
      </c>
      <c r="S151" s="941"/>
      <c r="T151" s="243">
        <v>0.71597222222222223</v>
      </c>
      <c r="U151" s="50">
        <v>0.75416666666666665</v>
      </c>
      <c r="V151" s="743">
        <v>5</v>
      </c>
      <c r="W151" s="740">
        <f t="shared" si="103"/>
        <v>54.999999999999964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-29.454545454544359</v>
      </c>
      <c r="AG151" s="125">
        <f t="shared" si="62"/>
        <v>0.9803636363636371</v>
      </c>
      <c r="AH151" s="929"/>
    </row>
    <row r="152" spans="1:34" s="215" customFormat="1" ht="19.2" customHeight="1">
      <c r="A152" s="939"/>
      <c r="B152" s="756" t="s">
        <v>104</v>
      </c>
      <c r="C152" s="218"/>
      <c r="D152" s="59" t="s">
        <v>179</v>
      </c>
      <c r="E152" s="60"/>
      <c r="F152" s="280">
        <v>18.920000000000002</v>
      </c>
      <c r="G152" s="57">
        <v>339</v>
      </c>
      <c r="H152" s="84">
        <f t="shared" si="100"/>
        <v>6413.880000000001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1695.0000000000059</v>
      </c>
      <c r="O152" s="47">
        <f t="shared" si="102"/>
        <v>339.00000000000119</v>
      </c>
      <c r="P152" s="48">
        <f t="shared" si="97"/>
        <v>0</v>
      </c>
      <c r="Q152" s="49">
        <f t="shared" si="98"/>
        <v>-100.99999999999881</v>
      </c>
      <c r="R152" s="747">
        <f t="shared" si="99"/>
        <v>0.77045454545454817</v>
      </c>
      <c r="S152" s="941"/>
      <c r="T152" s="258">
        <v>0.7583333333333333</v>
      </c>
      <c r="U152" s="63">
        <v>0.76666666666666661</v>
      </c>
      <c r="V152" s="744">
        <v>6</v>
      </c>
      <c r="W152" s="740">
        <f t="shared" si="103"/>
        <v>11.999999999999957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-504.99999999999409</v>
      </c>
      <c r="AG152" s="125">
        <f t="shared" si="62"/>
        <v>0.77045454545454817</v>
      </c>
      <c r="AH152" s="929"/>
    </row>
    <row r="153" spans="1:34" s="215" customFormat="1" ht="19.2" customHeight="1">
      <c r="A153" s="939"/>
      <c r="B153" s="756" t="s">
        <v>104</v>
      </c>
      <c r="C153" s="218"/>
      <c r="D153" s="248" t="s">
        <v>180</v>
      </c>
      <c r="E153" s="60"/>
      <c r="F153" s="280">
        <v>17.71</v>
      </c>
      <c r="G153" s="57">
        <v>188</v>
      </c>
      <c r="H153" s="84">
        <f t="shared" si="100"/>
        <v>3329.48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1611.4285714285772</v>
      </c>
      <c r="O153" s="47">
        <f t="shared" si="102"/>
        <v>322.28571428571547</v>
      </c>
      <c r="P153" s="48">
        <f t="shared" si="97"/>
        <v>0</v>
      </c>
      <c r="Q153" s="49">
        <f t="shared" si="98"/>
        <v>-117.71428571428453</v>
      </c>
      <c r="R153" s="747">
        <f t="shared" si="99"/>
        <v>0.73246753246753515</v>
      </c>
      <c r="S153" s="941"/>
      <c r="T153" s="258">
        <v>0.77083333333333326</v>
      </c>
      <c r="U153" s="63">
        <v>0.77569444444444435</v>
      </c>
      <c r="V153" s="744">
        <v>6</v>
      </c>
      <c r="W153" s="740">
        <f t="shared" si="103"/>
        <v>6.9999999999999751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-588.57142857142276</v>
      </c>
      <c r="AG153" s="125">
        <f t="shared" si="62"/>
        <v>0.73246753246753515</v>
      </c>
      <c r="AH153" s="929"/>
    </row>
    <row r="154" spans="1:34" s="215" customFormat="1" ht="19.2" customHeight="1">
      <c r="A154" s="939"/>
      <c r="B154" s="756" t="s">
        <v>105</v>
      </c>
      <c r="C154" s="218"/>
      <c r="D154" s="248" t="s">
        <v>182</v>
      </c>
      <c r="E154" s="60"/>
      <c r="F154" s="280">
        <v>54.5</v>
      </c>
      <c r="G154" s="57">
        <v>986</v>
      </c>
      <c r="H154" s="84">
        <f t="shared" si="100"/>
        <v>53737</v>
      </c>
      <c r="I154" s="257"/>
      <c r="J154" s="87"/>
      <c r="K154" s="57"/>
      <c r="L154" s="86"/>
      <c r="M154" s="87">
        <v>21</v>
      </c>
      <c r="N154" s="44"/>
      <c r="O154" s="47"/>
      <c r="P154" s="48"/>
      <c r="Q154" s="49"/>
      <c r="R154" s="747"/>
      <c r="S154" s="941"/>
      <c r="T154" s="258">
        <v>0.78124999999999989</v>
      </c>
      <c r="U154" s="63">
        <v>0.81805555555555542</v>
      </c>
      <c r="V154" s="744">
        <v>8</v>
      </c>
      <c r="W154" s="740">
        <f t="shared" si="103"/>
        <v>52.999999999999972</v>
      </c>
      <c r="X154" s="216"/>
      <c r="Y154" s="216"/>
      <c r="Z154" s="214"/>
      <c r="AA154" s="214"/>
      <c r="AB154" s="928"/>
      <c r="AC154" s="928"/>
      <c r="AD154" s="218"/>
      <c r="AE154" s="218"/>
      <c r="AF154" s="48">
        <f t="shared" si="61"/>
        <v>0</v>
      </c>
      <c r="AG154" s="125" t="e">
        <f t="shared" si="62"/>
        <v>#DIV/0!</v>
      </c>
      <c r="AH154" s="929"/>
    </row>
    <row r="155" spans="1:34" s="215" customFormat="1" ht="19.2" customHeight="1">
      <c r="A155" s="939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941"/>
      <c r="T155" s="258"/>
      <c r="U155" s="63"/>
      <c r="V155" s="744"/>
      <c r="W155" s="740">
        <f t="shared" si="103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941"/>
      <c r="T156" s="258"/>
      <c r="U156" s="63"/>
      <c r="V156" s="744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744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744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941"/>
      <c r="T159" s="258"/>
      <c r="U159" s="63"/>
      <c r="V159" s="744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1389</v>
      </c>
      <c r="D160" s="937" t="s">
        <v>1366</v>
      </c>
      <c r="E160" s="938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4">AVERAGE(M148:M159)</f>
        <v>9.8571428571428577</v>
      </c>
      <c r="N160" s="266">
        <f t="shared" si="104"/>
        <v>1524.997343236477</v>
      </c>
      <c r="O160" s="267">
        <f t="shared" si="104"/>
        <v>220.05912203738345</v>
      </c>
      <c r="P160" s="65">
        <f t="shared" ref="P160:P165" si="105">M160-J160</f>
        <v>0.19047619047619158</v>
      </c>
      <c r="Q160" s="74">
        <f t="shared" ref="Q160:Q165" si="106">O160-L160</f>
        <v>-23.82976685150544</v>
      </c>
      <c r="R160" s="268">
        <f>O160/L160</f>
        <v>0.90229252771592305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0</v>
      </c>
      <c r="AF160" s="65">
        <f t="shared" si="61"/>
        <v>-375.00265676352296</v>
      </c>
      <c r="AG160" s="129">
        <f t="shared" si="62"/>
        <v>0.8026301806507774</v>
      </c>
      <c r="AH160" s="929"/>
    </row>
    <row r="161" spans="1:36" ht="19.2" customHeight="1">
      <c r="A161" s="926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3289.2999999999997</v>
      </c>
      <c r="H161" s="84">
        <f t="shared" ref="H161:H170" si="107">F161*G161</f>
        <v>99106.608999999982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1108.7528089887644</v>
      </c>
      <c r="O161" s="86">
        <f t="shared" ref="O161:O165" si="109">N161/M161</f>
        <v>61.597378277153581</v>
      </c>
      <c r="P161" s="54">
        <f t="shared" si="105"/>
        <v>0</v>
      </c>
      <c r="Q161" s="88">
        <f t="shared" si="106"/>
        <v>-5.0692883895130905</v>
      </c>
      <c r="R161" s="750">
        <f t="shared" ref="R161:R165" si="110">O161/L161</f>
        <v>0.92396067415730365</v>
      </c>
      <c r="S161" s="927">
        <f>R173</f>
        <v>0.91360424889472525</v>
      </c>
      <c r="T161" s="89">
        <v>0.16666666666666666</v>
      </c>
      <c r="U161" s="89">
        <v>0.29027777777777775</v>
      </c>
      <c r="V161" s="756">
        <v>5</v>
      </c>
      <c r="W161" s="90">
        <f t="shared" ref="W161:W172" si="111">(U161-T161)*24*60</f>
        <v>177.99999999999994</v>
      </c>
      <c r="X161" s="96"/>
      <c r="Y161" s="96"/>
      <c r="Z161" s="54"/>
      <c r="AA161" s="54"/>
      <c r="AB161" s="928"/>
      <c r="AC161" s="928"/>
      <c r="AD161" s="756"/>
      <c r="AE161" s="756"/>
      <c r="AF161" s="54">
        <f t="shared" si="61"/>
        <v>-91.2471910112356</v>
      </c>
      <c r="AG161" s="750">
        <f t="shared" si="62"/>
        <v>0.92396067415730365</v>
      </c>
      <c r="AH161" s="927">
        <f>AG173</f>
        <v>0.91819672536871244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3509</v>
      </c>
      <c r="H162" s="84">
        <f t="shared" si="107"/>
        <v>120113.06999999999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2216.2105263157896</v>
      </c>
      <c r="O162" s="86">
        <f t="shared" si="109"/>
        <v>170.47773279352228</v>
      </c>
      <c r="P162" s="54">
        <f t="shared" si="105"/>
        <v>0</v>
      </c>
      <c r="Q162" s="88">
        <f t="shared" si="106"/>
        <v>-2.5991902834007874</v>
      </c>
      <c r="R162" s="750">
        <f t="shared" si="110"/>
        <v>0.98498245614035096</v>
      </c>
      <c r="S162" s="927"/>
      <c r="T162" s="89">
        <v>0.30555555555555552</v>
      </c>
      <c r="U162" s="89">
        <v>0.37152777777777773</v>
      </c>
      <c r="V162" s="756">
        <v>22</v>
      </c>
      <c r="W162" s="90">
        <f t="shared" si="111"/>
        <v>94.999999999999986</v>
      </c>
      <c r="X162" s="96">
        <v>0.29444444444444445</v>
      </c>
      <c r="Y162" s="96">
        <v>0.30416666666666664</v>
      </c>
      <c r="Z162" s="54"/>
      <c r="AA162" s="54"/>
      <c r="AB162" s="928"/>
      <c r="AC162" s="928"/>
      <c r="AD162" s="756"/>
      <c r="AE162" s="756"/>
      <c r="AF162" s="54">
        <f t="shared" si="61"/>
        <v>-33.789473684210407</v>
      </c>
      <c r="AG162" s="750">
        <f t="shared" si="62"/>
        <v>0.98498245614035096</v>
      </c>
      <c r="AH162" s="927"/>
    </row>
    <row r="163" spans="1:36" ht="19.2" customHeight="1">
      <c r="A163" s="92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4818.5999999999995</v>
      </c>
      <c r="H163" s="84">
        <f t="shared" si="107"/>
        <v>175445.22599999997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2429.546218487395</v>
      </c>
      <c r="O163" s="86">
        <f t="shared" si="109"/>
        <v>242.95462184873949</v>
      </c>
      <c r="P163" s="54">
        <f t="shared" si="105"/>
        <v>0</v>
      </c>
      <c r="Q163" s="88">
        <f t="shared" si="106"/>
        <v>-33.945378151260485</v>
      </c>
      <c r="R163" s="750">
        <f t="shared" si="110"/>
        <v>0.87740925189143915</v>
      </c>
      <c r="S163" s="927"/>
      <c r="T163" s="89">
        <v>0.37638888888888883</v>
      </c>
      <c r="U163" s="89">
        <v>0.4590277777777777</v>
      </c>
      <c r="V163" s="756">
        <v>7</v>
      </c>
      <c r="W163" s="90">
        <f t="shared" si="111"/>
        <v>118.99999999999997</v>
      </c>
      <c r="X163" s="96"/>
      <c r="Y163" s="96"/>
      <c r="Z163" s="54"/>
      <c r="AA163" s="54"/>
      <c r="AB163" s="928"/>
      <c r="AC163" s="928"/>
      <c r="AD163" s="756">
        <v>1</v>
      </c>
      <c r="AE163" s="756"/>
      <c r="AF163" s="54">
        <f t="shared" si="61"/>
        <v>-339.45378151260502</v>
      </c>
      <c r="AG163" s="750">
        <f t="shared" si="62"/>
        <v>0.87740925189143915</v>
      </c>
      <c r="AH163" s="927"/>
    </row>
    <row r="164" spans="1:36" ht="19.2" customHeight="1">
      <c r="A164" s="92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2190.8000000000002</v>
      </c>
      <c r="H164" s="84">
        <f t="shared" si="107"/>
        <v>78496.364000000001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2154.8852459016412</v>
      </c>
      <c r="O164" s="86">
        <f t="shared" si="109"/>
        <v>195.89865871833101</v>
      </c>
      <c r="P164" s="54">
        <f t="shared" si="105"/>
        <v>0</v>
      </c>
      <c r="Q164" s="88">
        <f t="shared" si="106"/>
        <v>-8.6467958271235261</v>
      </c>
      <c r="R164" s="750">
        <f t="shared" si="110"/>
        <v>0.95772677595628497</v>
      </c>
      <c r="S164" s="927"/>
      <c r="T164" s="89">
        <v>0.49930555555555545</v>
      </c>
      <c r="U164" s="89">
        <v>0.54166666666666652</v>
      </c>
      <c r="V164" s="756">
        <v>5</v>
      </c>
      <c r="W164" s="90">
        <f t="shared" si="111"/>
        <v>60.999999999999943</v>
      </c>
      <c r="X164" s="96"/>
      <c r="Y164" s="96"/>
      <c r="Z164" s="54"/>
      <c r="AA164" s="54"/>
      <c r="AB164" s="928"/>
      <c r="AC164" s="928"/>
      <c r="AD164" s="756"/>
      <c r="AE164" s="756"/>
      <c r="AF164" s="54">
        <f>N164-K164</f>
        <v>-95.114754098358844</v>
      </c>
      <c r="AG164" s="750">
        <f>N164/K164</f>
        <v>0.95772677595628497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3212.4</v>
      </c>
      <c r="H165" s="84">
        <f t="shared" si="107"/>
        <v>116963.484</v>
      </c>
      <c r="I165" s="75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2409.2999999999993</v>
      </c>
      <c r="O165" s="86">
        <f t="shared" si="109"/>
        <v>240.92999999999992</v>
      </c>
      <c r="P165" s="54">
        <f t="shared" si="105"/>
        <v>0</v>
      </c>
      <c r="Q165" s="88">
        <f t="shared" si="106"/>
        <v>-35.970000000000056</v>
      </c>
      <c r="R165" s="750">
        <f t="shared" si="110"/>
        <v>0.87009750812567688</v>
      </c>
      <c r="S165" s="927"/>
      <c r="T165" s="89">
        <v>0.54722222222222205</v>
      </c>
      <c r="U165" s="89">
        <v>0.60277777777777763</v>
      </c>
      <c r="V165" s="756">
        <v>8</v>
      </c>
      <c r="W165" s="90">
        <f t="shared" si="111"/>
        <v>80.000000000000028</v>
      </c>
      <c r="X165" s="96"/>
      <c r="Y165" s="96"/>
      <c r="Z165" s="54"/>
      <c r="AA165" s="54"/>
      <c r="AB165" s="928"/>
      <c r="AC165" s="928"/>
      <c r="AD165" s="756"/>
      <c r="AE165" s="756"/>
      <c r="AF165" s="54">
        <f>N165-K165</f>
        <v>-359.70000000000073</v>
      </c>
      <c r="AG165" s="750">
        <f>N165/K165</f>
        <v>0.87009750812567688</v>
      </c>
      <c r="AH165" s="927"/>
    </row>
    <row r="166" spans="1:36" ht="19.2" customHeight="1">
      <c r="A166" s="92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927"/>
      <c r="T166" s="89"/>
      <c r="U166" s="89"/>
      <c r="V166" s="756"/>
      <c r="W166" s="90">
        <f t="shared" si="111"/>
        <v>0</v>
      </c>
      <c r="X166" s="96"/>
      <c r="Y166" s="96"/>
      <c r="Z166" s="54"/>
      <c r="AA166" s="54"/>
      <c r="AB166" s="928"/>
      <c r="AC166" s="928"/>
      <c r="AD166" s="756"/>
      <c r="AE166" s="756"/>
      <c r="AF166" s="54">
        <f>N166-K166</f>
        <v>0</v>
      </c>
      <c r="AG166" s="75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927"/>
      <c r="T167" s="89"/>
      <c r="U167" s="89"/>
      <c r="V167" s="756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756"/>
      <c r="AE167" s="756"/>
      <c r="AF167" s="54">
        <f t="shared" si="61"/>
        <v>0</v>
      </c>
      <c r="AG167" s="75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927"/>
      <c r="T168" s="89"/>
      <c r="U168" s="89"/>
      <c r="V168" s="756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756"/>
      <c r="AE168" s="756"/>
      <c r="AF168" s="54">
        <f t="shared" si="61"/>
        <v>0</v>
      </c>
      <c r="AG168" s="75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927"/>
      <c r="T169" s="89"/>
      <c r="U169" s="89"/>
      <c r="V169" s="756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756"/>
      <c r="AE169" s="756"/>
      <c r="AF169" s="54">
        <f t="shared" si="61"/>
        <v>0</v>
      </c>
      <c r="AG169" s="75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927"/>
      <c r="T170" s="89"/>
      <c r="U170" s="89"/>
      <c r="V170" s="756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756"/>
      <c r="AE170" s="756"/>
      <c r="AF170" s="54">
        <f t="shared" si="61"/>
        <v>0</v>
      </c>
      <c r="AG170" s="75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927"/>
      <c r="T171" s="89"/>
      <c r="U171" s="89"/>
      <c r="V171" s="756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756"/>
      <c r="AE171" s="756"/>
      <c r="AF171" s="54"/>
      <c r="AG171" s="75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927"/>
      <c r="T172" s="89"/>
      <c r="U172" s="89"/>
      <c r="V172" s="756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756"/>
      <c r="AE172" s="756"/>
      <c r="AF172" s="54"/>
      <c r="AG172" s="750"/>
      <c r="AH172" s="927"/>
    </row>
    <row r="173" spans="1:36" ht="19.2" customHeight="1">
      <c r="A173" s="926"/>
      <c r="B173" s="121">
        <v>0</v>
      </c>
      <c r="C173" s="100" t="s">
        <v>1391</v>
      </c>
      <c r="D173" s="924" t="s">
        <v>1366</v>
      </c>
      <c r="E173" s="924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2063.7389599387179</v>
      </c>
      <c r="O173" s="104">
        <f t="shared" si="112"/>
        <v>182.37167832754926</v>
      </c>
      <c r="P173" s="54">
        <f>M173-J173</f>
        <v>0</v>
      </c>
      <c r="Q173" s="88">
        <f>O173-L173</f>
        <v>-17.246130530259563</v>
      </c>
      <c r="R173" s="105">
        <f>O173/L173</f>
        <v>0.91360424889472525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0</v>
      </c>
      <c r="AF173" s="54">
        <f t="shared" si="61"/>
        <v>-183.86104006128198</v>
      </c>
      <c r="AG173" s="750">
        <f t="shared" si="62"/>
        <v>0.91819672536871244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abSelected="1" zoomScale="40" zoomScaleNormal="40" workbookViewId="0">
      <selection activeCell="T34" sqref="T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49" t="s">
        <v>1</v>
      </c>
      <c r="C3" s="810"/>
      <c r="D3" s="859" t="s">
        <v>1493</v>
      </c>
      <c r="E3" s="860"/>
      <c r="F3" s="849" t="s">
        <v>2</v>
      </c>
      <c r="G3" s="810"/>
      <c r="H3" s="861">
        <v>254324.99999999997</v>
      </c>
      <c r="I3" s="862"/>
      <c r="J3" s="849" t="s">
        <v>3</v>
      </c>
      <c r="K3" s="810"/>
      <c r="L3" s="854">
        <v>8571070.9051856231</v>
      </c>
      <c r="M3" s="855"/>
      <c r="N3" s="289"/>
      <c r="O3" s="289"/>
      <c r="P3" s="289"/>
      <c r="Q3" s="289"/>
    </row>
    <row r="4" spans="2:17" ht="24" customHeight="1">
      <c r="B4" s="849" t="s">
        <v>107</v>
      </c>
      <c r="C4" s="810"/>
      <c r="D4" s="841" t="s">
        <v>107</v>
      </c>
      <c r="E4" s="842"/>
      <c r="F4" s="852" t="s">
        <v>108</v>
      </c>
      <c r="G4" s="853"/>
      <c r="H4" s="852" t="s">
        <v>109</v>
      </c>
      <c r="I4" s="853"/>
      <c r="J4" s="852" t="s">
        <v>110</v>
      </c>
      <c r="K4" s="853"/>
      <c r="L4" s="854" t="s">
        <v>111</v>
      </c>
      <c r="M4" s="855"/>
      <c r="N4" s="835" t="s">
        <v>4</v>
      </c>
      <c r="O4" s="836"/>
      <c r="P4" s="836" t="s">
        <v>5</v>
      </c>
      <c r="Q4" s="836"/>
    </row>
    <row r="5" spans="2:17" ht="24" customHeight="1">
      <c r="B5" s="837" t="s">
        <v>35</v>
      </c>
      <c r="C5" s="816"/>
      <c r="D5" s="841" t="s">
        <v>112</v>
      </c>
      <c r="E5" s="842"/>
      <c r="F5" s="841" t="s">
        <v>6</v>
      </c>
      <c r="G5" s="842"/>
      <c r="H5" s="843" t="s">
        <v>7</v>
      </c>
      <c r="I5" s="844"/>
      <c r="J5" s="845" t="s">
        <v>8</v>
      </c>
      <c r="K5" s="846"/>
      <c r="L5" s="847" t="s">
        <v>9</v>
      </c>
      <c r="M5" s="84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838"/>
      <c r="C6" s="839"/>
      <c r="D6" s="849" t="s">
        <v>10</v>
      </c>
      <c r="E6" s="810"/>
      <c r="F6" s="850">
        <f>AVERAGE(D13:O13,P13:Q13,D30:E30,G30:H30,K30:M30)</f>
        <v>360.47939472885918</v>
      </c>
      <c r="G6" s="851"/>
      <c r="H6" s="829">
        <f>AVERAGE(D13:P13,Q13)</f>
        <v>144.64766352186021</v>
      </c>
      <c r="I6" s="830"/>
      <c r="J6" s="829">
        <f>AVERAGE(D30:E30,G30:H30)</f>
        <v>711.25</v>
      </c>
      <c r="K6" s="830"/>
      <c r="L6" s="831">
        <f>AVERAGE(K30:M30)</f>
        <v>900</v>
      </c>
      <c r="M6" s="832"/>
      <c r="N6" s="833">
        <v>0</v>
      </c>
      <c r="O6" s="818">
        <v>0</v>
      </c>
      <c r="P6" s="834">
        <v>10</v>
      </c>
      <c r="Q6" s="818">
        <v>7</v>
      </c>
    </row>
    <row r="7" spans="2:17" s="5" customFormat="1" ht="39.6" customHeight="1">
      <c r="B7" s="838"/>
      <c r="C7" s="839"/>
      <c r="D7" s="819" t="s">
        <v>11</v>
      </c>
      <c r="E7" s="820"/>
      <c r="F7" s="821">
        <f>AVERAGE(D14:O14,P14:Q14,D31:E31,K31:M31,G31:H31)</f>
        <v>344.78365232810222</v>
      </c>
      <c r="G7" s="822"/>
      <c r="H7" s="823">
        <f>AVERAGE(D14:P14,Q14)</f>
        <v>131.38539700420444</v>
      </c>
      <c r="I7" s="824"/>
      <c r="J7" s="823">
        <f>AVERAGE(D31:E31,G31:H31)</f>
        <v>750.08482109546617</v>
      </c>
      <c r="K7" s="824"/>
      <c r="L7" s="825">
        <f>AVERAGE(K31:M31)</f>
        <v>800.24061881647265</v>
      </c>
      <c r="M7" s="826"/>
      <c r="N7" s="833"/>
      <c r="O7" s="818"/>
      <c r="P7" s="834"/>
      <c r="Q7" s="818"/>
    </row>
    <row r="8" spans="2:17" s="5" customFormat="1" ht="39.6" customHeight="1">
      <c r="B8" s="840"/>
      <c r="C8" s="817"/>
      <c r="D8" s="819" t="s">
        <v>12</v>
      </c>
      <c r="E8" s="820"/>
      <c r="F8" s="827">
        <f>AVERAGE(D15:O15,P15:Q15,D32:E32,G32:H32,K32:M32)</f>
        <v>0.92180069715861757</v>
      </c>
      <c r="G8" s="828"/>
      <c r="H8" s="827">
        <f>AVERAGE(D15:O15,P15:Q15)</f>
        <v>0.90498377678666519</v>
      </c>
      <c r="I8" s="828"/>
      <c r="J8" s="827">
        <f>AVERAGE(D32:E32,G32:H32)</f>
        <v>1.0051432589823526</v>
      </c>
      <c r="K8" s="828"/>
      <c r="L8" s="827">
        <f>AVERAGE(K32:M32)</f>
        <v>0.88915624312941388</v>
      </c>
      <c r="M8" s="828"/>
      <c r="N8" s="833"/>
      <c r="O8" s="818"/>
      <c r="P8" s="834"/>
      <c r="Q8" s="81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806" t="s">
        <v>116</v>
      </c>
      <c r="C10" s="812"/>
      <c r="D10" s="813" t="s">
        <v>117</v>
      </c>
      <c r="E10" s="814"/>
      <c r="F10" s="814"/>
      <c r="G10" s="814"/>
      <c r="H10" s="814"/>
      <c r="I10" s="814"/>
      <c r="J10" s="814"/>
      <c r="K10" s="814"/>
      <c r="L10" s="814"/>
      <c r="M10" s="814"/>
      <c r="N10" s="814"/>
      <c r="O10" s="814"/>
      <c r="P10" s="814"/>
      <c r="Q10" s="815"/>
    </row>
    <row r="11" spans="2:17" ht="17.25" customHeight="1">
      <c r="B11" s="797" t="s">
        <v>118</v>
      </c>
      <c r="C11" s="81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799"/>
      <c r="C12" s="81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801" t="s">
        <v>35</v>
      </c>
      <c r="C13" s="14" t="s">
        <v>132</v>
      </c>
      <c r="D13" s="19">
        <v>142.13173374613004</v>
      </c>
      <c r="E13" s="19">
        <v>121.62194702442382</v>
      </c>
      <c r="F13" s="19">
        <v>139.41769874432413</v>
      </c>
      <c r="G13" s="19">
        <v>323.64625850340133</v>
      </c>
      <c r="H13" s="19">
        <v>228.57142857142858</v>
      </c>
      <c r="I13" s="19">
        <v>85.760190918472645</v>
      </c>
      <c r="J13" s="19">
        <v>86.618829549363596</v>
      </c>
      <c r="K13" s="19">
        <v>78.494395711500971</v>
      </c>
      <c r="L13" s="19">
        <v>81.484100877192986</v>
      </c>
      <c r="M13" s="19">
        <v>80.833400904221349</v>
      </c>
      <c r="N13" s="19">
        <v>88.025958482808335</v>
      </c>
      <c r="O13" s="19">
        <v>218.84353741496599</v>
      </c>
      <c r="P13" s="19">
        <v>199.61780885780882</v>
      </c>
      <c r="Q13" s="21">
        <v>150</v>
      </c>
    </row>
    <row r="14" spans="2:17" ht="39.9" customHeight="1">
      <c r="B14" s="802"/>
      <c r="C14" s="14" t="s">
        <v>133</v>
      </c>
      <c r="D14" s="19">
        <v>133.59145675301164</v>
      </c>
      <c r="E14" s="19">
        <v>98.728012987688842</v>
      </c>
      <c r="F14" s="19">
        <v>123.67090981957838</v>
      </c>
      <c r="G14" s="19">
        <v>283.02705527907636</v>
      </c>
      <c r="H14" s="19">
        <v>219.10618152216111</v>
      </c>
      <c r="I14" s="19">
        <v>75.918213435659993</v>
      </c>
      <c r="J14" s="19">
        <v>77.954934593814315</v>
      </c>
      <c r="K14" s="19">
        <v>67.870202974709215</v>
      </c>
      <c r="L14" s="19">
        <v>77.136705178246885</v>
      </c>
      <c r="M14" s="19">
        <v>73.271648710511229</v>
      </c>
      <c r="N14" s="19">
        <v>77.923373626076057</v>
      </c>
      <c r="O14" s="19">
        <v>204.68992011415489</v>
      </c>
      <c r="P14" s="19">
        <v>182.41265734988755</v>
      </c>
      <c r="Q14" s="9">
        <v>144.09428571428552</v>
      </c>
    </row>
    <row r="15" spans="2:17" ht="39.9" customHeight="1">
      <c r="B15" s="803"/>
      <c r="C15" s="290" t="s">
        <v>134</v>
      </c>
      <c r="D15" s="10">
        <f t="shared" ref="D15:Q15" si="0">D14/D13</f>
        <v>0.93991294717918028</v>
      </c>
      <c r="E15" s="10">
        <f t="shared" si="0"/>
        <v>0.81176149044762891</v>
      </c>
      <c r="F15" s="10">
        <f t="shared" si="0"/>
        <v>0.88705315704842091</v>
      </c>
      <c r="G15" s="10">
        <f t="shared" si="0"/>
        <v>0.8744950631836268</v>
      </c>
      <c r="H15" s="10">
        <f t="shared" si="0"/>
        <v>0.95858954415945474</v>
      </c>
      <c r="I15" s="10">
        <f t="shared" si="0"/>
        <v>0.88523839117652081</v>
      </c>
      <c r="J15" s="10">
        <f t="shared" si="0"/>
        <v>0.89997677178711155</v>
      </c>
      <c r="K15" s="10">
        <f t="shared" si="0"/>
        <v>0.86465030222233941</v>
      </c>
      <c r="L15" s="10">
        <f t="shared" si="0"/>
        <v>0.94664731337591634</v>
      </c>
      <c r="M15" s="10">
        <f t="shared" si="0"/>
        <v>0.90645262837982088</v>
      </c>
      <c r="N15" s="10">
        <f t="shared" si="0"/>
        <v>0.8852317540091843</v>
      </c>
      <c r="O15" s="10">
        <f t="shared" si="0"/>
        <v>0.93532540431398092</v>
      </c>
      <c r="P15" s="292">
        <f t="shared" si="0"/>
        <v>0.91380953630155914</v>
      </c>
      <c r="Q15" s="11">
        <f t="shared" si="0"/>
        <v>0.96062857142857017</v>
      </c>
    </row>
    <row r="16" spans="2:17" ht="22.8" customHeight="1">
      <c r="B16" s="80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35" ht="22.8" customHeight="1">
      <c r="B17" s="805"/>
      <c r="C17" s="290" t="s">
        <v>36</v>
      </c>
      <c r="D17" s="12">
        <v>0.69861111111111107</v>
      </c>
      <c r="E17" s="12">
        <v>0.55416666666666659</v>
      </c>
      <c r="F17" s="12">
        <v>0.55625000000000002</v>
      </c>
      <c r="G17" s="12">
        <v>0.66111111111111109</v>
      </c>
      <c r="H17" s="12">
        <v>0.61805555555555558</v>
      </c>
      <c r="I17" s="12">
        <v>0.6875</v>
      </c>
      <c r="J17" s="12">
        <v>0.77499999999999991</v>
      </c>
      <c r="K17" s="12">
        <v>0.74375000000000002</v>
      </c>
      <c r="L17" s="12">
        <v>0.97430555555555542</v>
      </c>
      <c r="M17" s="12">
        <v>0.9756944444444442</v>
      </c>
      <c r="N17" s="12">
        <v>1.0201388888888889</v>
      </c>
      <c r="O17" s="22">
        <v>0.81249999999999989</v>
      </c>
      <c r="P17" s="12">
        <v>0.64166666666666661</v>
      </c>
      <c r="Q17" s="293">
        <v>0.55555555555555558</v>
      </c>
    </row>
    <row r="18" spans="2:35" ht="22.8" customHeight="1">
      <c r="B18" s="80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80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808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>
        <v>1</v>
      </c>
      <c r="I20" s="295">
        <v>2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809"/>
      <c r="C21" s="294" t="s">
        <v>139</v>
      </c>
      <c r="D21" s="295">
        <v>1</v>
      </c>
      <c r="E21" s="295">
        <v>1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>
        <v>1</v>
      </c>
      <c r="O21" s="295">
        <v>1</v>
      </c>
      <c r="P21" s="295">
        <v>1</v>
      </c>
      <c r="Q21" s="296"/>
    </row>
    <row r="22" spans="2:35" ht="22.8" customHeight="1">
      <c r="B22" s="787" t="s">
        <v>140</v>
      </c>
      <c r="C22" s="810"/>
      <c r="D22" s="297">
        <v>18.428571428571427</v>
      </c>
      <c r="E22" s="297">
        <v>15.833333333333334</v>
      </c>
      <c r="F22" s="297">
        <v>15.428571428571429</v>
      </c>
      <c r="G22" s="297">
        <v>6.125</v>
      </c>
      <c r="H22" s="297">
        <v>6.6</v>
      </c>
      <c r="I22" s="297">
        <v>17.5</v>
      </c>
      <c r="J22" s="297">
        <v>17.125</v>
      </c>
      <c r="K22" s="297">
        <v>19</v>
      </c>
      <c r="L22" s="297">
        <v>16.75</v>
      </c>
      <c r="M22" s="297">
        <v>18.222222222222221</v>
      </c>
      <c r="N22" s="297">
        <v>17.333333333333332</v>
      </c>
      <c r="O22" s="297">
        <v>9.8571428571428577</v>
      </c>
      <c r="P22" s="297">
        <v>12.5</v>
      </c>
      <c r="Q22" s="298">
        <v>12.25</v>
      </c>
    </row>
    <row r="23" spans="2:35" ht="22.8" customHeight="1">
      <c r="B23" s="787" t="s">
        <v>141</v>
      </c>
      <c r="C23" s="81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787" t="s">
        <v>142</v>
      </c>
      <c r="C24" s="81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789" t="s">
        <v>143</v>
      </c>
      <c r="C25" s="81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806"/>
      <c r="C27" s="807"/>
      <c r="D27" s="791" t="s">
        <v>144</v>
      </c>
      <c r="E27" s="792"/>
      <c r="F27" s="792"/>
      <c r="G27" s="792"/>
      <c r="H27" s="793"/>
      <c r="I27" s="794" t="s">
        <v>145</v>
      </c>
      <c r="J27" s="795"/>
      <c r="K27" s="795"/>
      <c r="L27" s="795"/>
      <c r="M27" s="796"/>
      <c r="N27" s="289"/>
      <c r="O27" s="289"/>
      <c r="P27" s="289"/>
      <c r="Q27" s="289"/>
    </row>
    <row r="28" spans="2:35" ht="17.25" customHeight="1">
      <c r="B28" s="797" t="s">
        <v>118</v>
      </c>
      <c r="C28" s="798"/>
      <c r="D28" s="299">
        <v>1</v>
      </c>
      <c r="E28" s="75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799"/>
      <c r="C29" s="80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801" t="s">
        <v>35</v>
      </c>
      <c r="C30" s="303" t="s">
        <v>132</v>
      </c>
      <c r="D30" s="20">
        <v>220</v>
      </c>
      <c r="E30" s="75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802"/>
      <c r="C31" s="303" t="s">
        <v>133</v>
      </c>
      <c r="D31" s="305">
        <v>174.50368742368732</v>
      </c>
      <c r="E31" s="8">
        <v>866.81555509527732</v>
      </c>
      <c r="F31" s="8">
        <v>0</v>
      </c>
      <c r="G31" s="8">
        <v>981.14421768707564</v>
      </c>
      <c r="H31" s="306">
        <v>977.87582417582485</v>
      </c>
      <c r="I31" s="305">
        <v>0</v>
      </c>
      <c r="J31" s="8">
        <v>0</v>
      </c>
      <c r="K31" s="8">
        <v>638.44444444444377</v>
      </c>
      <c r="L31" s="8">
        <v>893.23238094702867</v>
      </c>
      <c r="M31" s="306">
        <v>869.04503105794549</v>
      </c>
      <c r="N31" s="289"/>
      <c r="O31" s="289"/>
      <c r="P31" s="289"/>
      <c r="Q31" s="289"/>
    </row>
    <row r="32" spans="2:35" ht="39.9" customHeight="1">
      <c r="B32" s="803"/>
      <c r="C32" s="758" t="s">
        <v>134</v>
      </c>
      <c r="D32" s="307">
        <f t="shared" ref="D32:M32" si="1">D31/D30</f>
        <v>0.79319857919857872</v>
      </c>
      <c r="E32" s="10">
        <f t="shared" si="1"/>
        <v>1.050685521327609</v>
      </c>
      <c r="F32" s="10">
        <f t="shared" si="1"/>
        <v>0</v>
      </c>
      <c r="G32" s="10">
        <f t="shared" si="1"/>
        <v>1.0901602418745284</v>
      </c>
      <c r="H32" s="10">
        <f t="shared" si="1"/>
        <v>1.0865286935286942</v>
      </c>
      <c r="I32" s="305">
        <f t="shared" si="1"/>
        <v>0</v>
      </c>
      <c r="J32" s="10">
        <f t="shared" si="1"/>
        <v>0</v>
      </c>
      <c r="K32" s="10">
        <f t="shared" si="1"/>
        <v>0.70938271604938197</v>
      </c>
      <c r="L32" s="10">
        <f t="shared" si="1"/>
        <v>0.99248042327447628</v>
      </c>
      <c r="M32" s="11">
        <f t="shared" si="1"/>
        <v>0.96560559006438385</v>
      </c>
      <c r="N32" s="289"/>
      <c r="O32" s="289"/>
      <c r="P32" s="289"/>
      <c r="Q32" s="289"/>
    </row>
    <row r="33" spans="2:17" ht="28.8" customHeight="1">
      <c r="B33" s="804" t="s">
        <v>135</v>
      </c>
      <c r="C33" s="758" t="s">
        <v>136</v>
      </c>
      <c r="D33" s="308">
        <v>0.17013888888888887</v>
      </c>
      <c r="E33" s="12">
        <v>0.22222222222222221</v>
      </c>
      <c r="F33" s="12">
        <v>0</v>
      </c>
      <c r="G33" s="12">
        <v>3060.0000000000109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4.2361111111111106E-2</v>
      </c>
      <c r="N33" s="289"/>
      <c r="O33" s="289"/>
      <c r="P33" s="289"/>
      <c r="Q33" s="289"/>
    </row>
    <row r="34" spans="2:17" ht="28.8" customHeight="1">
      <c r="B34" s="805"/>
      <c r="C34" s="758" t="s">
        <v>36</v>
      </c>
      <c r="D34" s="308">
        <v>0.37152777777777773</v>
      </c>
      <c r="E34" s="12">
        <v>0.41875000000000001</v>
      </c>
      <c r="F34" s="12">
        <v>0</v>
      </c>
      <c r="G34" s="12">
        <v>1133.3333333333323</v>
      </c>
      <c r="H34" s="293">
        <v>0.45347222222222222</v>
      </c>
      <c r="I34" s="23">
        <v>0</v>
      </c>
      <c r="J34" s="12">
        <v>0</v>
      </c>
      <c r="K34" s="12">
        <v>0.80208333333333337</v>
      </c>
      <c r="L34" s="12">
        <v>46252.038194444445</v>
      </c>
      <c r="M34" s="13">
        <v>46252.032638888886</v>
      </c>
      <c r="N34" s="289"/>
      <c r="O34" s="289"/>
      <c r="P34" s="289"/>
      <c r="Q34" s="289"/>
    </row>
    <row r="35" spans="2:17" ht="28.8" customHeight="1">
      <c r="B35" s="787" t="s">
        <v>140</v>
      </c>
      <c r="C35" s="78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787" t="s">
        <v>141</v>
      </c>
      <c r="C36" s="78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787" t="s">
        <v>142</v>
      </c>
      <c r="C37" s="78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789" t="s">
        <v>143</v>
      </c>
      <c r="C38" s="79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5" sqref="G5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192</v>
      </c>
      <c r="E1" s="350">
        <f>SUM(G5:G124)</f>
        <v>79607</v>
      </c>
      <c r="F1" s="351" t="s">
        <v>3</v>
      </c>
      <c r="G1" s="352">
        <f>SUM(H5:H124)</f>
        <v>1487220.8272727274</v>
      </c>
      <c r="H1" s="353" t="s">
        <v>258</v>
      </c>
      <c r="I1" s="354">
        <f>+J16+J64+J24+J38+J51+J81+J100+J91+J57+J124+J111</f>
        <v>43.473809523809521</v>
      </c>
      <c r="J1" s="863" t="s">
        <v>259</v>
      </c>
      <c r="K1" s="864"/>
      <c r="L1" s="865"/>
      <c r="M1" s="863" t="s">
        <v>194</v>
      </c>
      <c r="N1" s="864"/>
      <c r="O1" s="864"/>
      <c r="P1" s="864"/>
      <c r="Q1" s="864"/>
      <c r="R1" s="865"/>
    </row>
    <row r="2" spans="1:18" ht="26.25" customHeight="1" thickBot="1">
      <c r="A2" s="869" t="s">
        <v>1552</v>
      </c>
      <c r="B2" s="870"/>
      <c r="C2" s="356"/>
      <c r="D2" s="760" t="s">
        <v>201</v>
      </c>
      <c r="E2" s="358">
        <f>AVERAGE(L16,L24,L38,L51,L100,L111,L91)</f>
        <v>543.41807072494453</v>
      </c>
      <c r="F2" s="359" t="s">
        <v>40</v>
      </c>
      <c r="G2" s="360">
        <f>G1/E1</f>
        <v>18.682035841982835</v>
      </c>
      <c r="H2" s="361" t="s">
        <v>263</v>
      </c>
      <c r="I2" s="362">
        <f>COUNT(I5:I124)</f>
        <v>0</v>
      </c>
      <c r="J2" s="866"/>
      <c r="K2" s="867"/>
      <c r="L2" s="868"/>
      <c r="M2" s="866"/>
      <c r="N2" s="867"/>
      <c r="O2" s="867"/>
      <c r="P2" s="867"/>
      <c r="Q2" s="867"/>
      <c r="R2" s="868"/>
    </row>
    <row r="3" spans="1:18" ht="23.25" customHeight="1">
      <c r="A3" s="871" t="s">
        <v>202</v>
      </c>
      <c r="B3" s="873" t="s">
        <v>265</v>
      </c>
      <c r="C3" s="762"/>
      <c r="D3" s="874" t="s">
        <v>203</v>
      </c>
      <c r="E3" s="874"/>
      <c r="F3" s="875" t="s">
        <v>43</v>
      </c>
      <c r="G3" s="876" t="s">
        <v>267</v>
      </c>
      <c r="H3" s="877" t="s">
        <v>268</v>
      </c>
      <c r="I3" s="878" t="s">
        <v>204</v>
      </c>
      <c r="J3" s="880" t="s">
        <v>206</v>
      </c>
      <c r="K3" s="888" t="s">
        <v>205</v>
      </c>
      <c r="L3" s="890" t="s">
        <v>201</v>
      </c>
      <c r="M3" s="881" t="s">
        <v>48</v>
      </c>
      <c r="N3" s="881"/>
      <c r="O3" s="880" t="s">
        <v>273</v>
      </c>
      <c r="P3" s="883" t="s">
        <v>209</v>
      </c>
      <c r="Q3" s="880" t="s">
        <v>210</v>
      </c>
      <c r="R3" s="880"/>
    </row>
    <row r="4" spans="1:18" ht="15.75" customHeight="1">
      <c r="A4" s="872"/>
      <c r="B4" s="873"/>
      <c r="C4" s="762"/>
      <c r="D4" s="874"/>
      <c r="E4" s="874"/>
      <c r="F4" s="875"/>
      <c r="G4" s="876"/>
      <c r="H4" s="877"/>
      <c r="I4" s="879"/>
      <c r="J4" s="882"/>
      <c r="K4" s="889"/>
      <c r="L4" s="891"/>
      <c r="M4" s="766" t="s">
        <v>50</v>
      </c>
      <c r="N4" s="766" t="s">
        <v>51</v>
      </c>
      <c r="O4" s="882"/>
      <c r="P4" s="884"/>
      <c r="Q4" s="365" t="s">
        <v>214</v>
      </c>
      <c r="R4" s="365" t="s">
        <v>277</v>
      </c>
    </row>
    <row r="5" spans="1:18">
      <c r="A5" s="892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762">
        <v>673</v>
      </c>
      <c r="H5" s="370">
        <f>F5*G5</f>
        <v>17255.72</v>
      </c>
      <c r="I5" s="764"/>
      <c r="J5" s="372">
        <v>10</v>
      </c>
      <c r="K5" s="373">
        <f t="shared" ref="K5:K8" si="0">G5/P5*60</f>
        <v>1615.1999999999955</v>
      </c>
      <c r="L5" s="374">
        <f t="shared" ref="L5:L8" si="1">K5/J5</f>
        <v>161.51999999999956</v>
      </c>
      <c r="M5" s="375">
        <v>0.41319444444444442</v>
      </c>
      <c r="N5" s="375">
        <v>0.43055555555555558</v>
      </c>
      <c r="O5" s="365">
        <v>5</v>
      </c>
      <c r="P5" s="767">
        <f t="shared" ref="P5:P8" si="2">(N5-M5)*24*60</f>
        <v>25.000000000000071</v>
      </c>
      <c r="Q5" s="377"/>
      <c r="R5" s="377"/>
    </row>
    <row r="6" spans="1:18">
      <c r="A6" s="892"/>
      <c r="B6" s="366" t="s">
        <v>368</v>
      </c>
      <c r="C6" s="366"/>
      <c r="D6" s="367" t="s">
        <v>280</v>
      </c>
      <c r="E6" s="368"/>
      <c r="F6" s="369">
        <v>29.85</v>
      </c>
      <c r="G6" s="762">
        <v>2111</v>
      </c>
      <c r="H6" s="370">
        <f t="shared" ref="H6:H15" si="3">F6*G6</f>
        <v>63013.350000000006</v>
      </c>
      <c r="I6" s="764"/>
      <c r="J6" s="372">
        <v>13</v>
      </c>
      <c r="K6" s="373">
        <f t="shared" si="0"/>
        <v>1809.4285714285695</v>
      </c>
      <c r="L6" s="374">
        <f t="shared" si="1"/>
        <v>139.18681318681303</v>
      </c>
      <c r="M6" s="375">
        <v>0.43402777777777773</v>
      </c>
      <c r="N6" s="375">
        <v>0.4826388888888889</v>
      </c>
      <c r="O6" s="365">
        <v>5</v>
      </c>
      <c r="P6" s="767">
        <f t="shared" si="2"/>
        <v>70.000000000000071</v>
      </c>
      <c r="Q6" s="365"/>
      <c r="R6" s="365"/>
    </row>
    <row r="7" spans="1:18">
      <c r="A7" s="892"/>
      <c r="B7" s="366" t="s">
        <v>368</v>
      </c>
      <c r="C7" s="366"/>
      <c r="D7" s="367" t="s">
        <v>281</v>
      </c>
      <c r="E7" s="368"/>
      <c r="F7" s="369">
        <v>29.52</v>
      </c>
      <c r="G7" s="762">
        <v>1866</v>
      </c>
      <c r="H7" s="370">
        <f t="shared" si="3"/>
        <v>55084.32</v>
      </c>
      <c r="I7" s="764"/>
      <c r="J7" s="372">
        <v>13</v>
      </c>
      <c r="K7" s="373">
        <f t="shared" si="0"/>
        <v>1865.9999999999991</v>
      </c>
      <c r="L7" s="374">
        <f t="shared" si="1"/>
        <v>143.53846153846146</v>
      </c>
      <c r="M7" s="375">
        <v>0.4861111111111111</v>
      </c>
      <c r="N7" s="375">
        <v>0.52777777777777779</v>
      </c>
      <c r="O7" s="365">
        <v>5</v>
      </c>
      <c r="P7" s="767">
        <f t="shared" si="2"/>
        <v>60.000000000000028</v>
      </c>
      <c r="Q7" s="377"/>
      <c r="R7" s="377"/>
    </row>
    <row r="8" spans="1:18">
      <c r="A8" s="892"/>
      <c r="B8" s="366" t="s">
        <v>368</v>
      </c>
      <c r="C8" s="366"/>
      <c r="D8" s="367" t="s">
        <v>282</v>
      </c>
      <c r="E8" s="368"/>
      <c r="F8" s="369">
        <v>30</v>
      </c>
      <c r="G8" s="762">
        <v>1002</v>
      </c>
      <c r="H8" s="370">
        <f t="shared" si="3"/>
        <v>30060</v>
      </c>
      <c r="I8" s="764"/>
      <c r="J8" s="372">
        <v>13</v>
      </c>
      <c r="K8" s="373">
        <f t="shared" si="0"/>
        <v>1717.714285714284</v>
      </c>
      <c r="L8" s="374">
        <f t="shared" si="1"/>
        <v>132.131868131868</v>
      </c>
      <c r="M8" s="375">
        <v>0.53125</v>
      </c>
      <c r="N8" s="375">
        <v>0.55555555555555558</v>
      </c>
      <c r="O8" s="365">
        <v>5</v>
      </c>
      <c r="P8" s="767">
        <f t="shared" si="2"/>
        <v>35.000000000000036</v>
      </c>
      <c r="Q8" s="377"/>
      <c r="R8" s="377"/>
    </row>
    <row r="9" spans="1:18">
      <c r="A9" s="89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64"/>
      <c r="J9" s="372"/>
      <c r="K9" s="373"/>
      <c r="L9" s="374"/>
      <c r="M9" s="375"/>
      <c r="N9" s="375"/>
      <c r="O9" s="365"/>
      <c r="P9" s="767"/>
      <c r="Q9" s="377"/>
      <c r="R9" s="377"/>
    </row>
    <row r="10" spans="1:18">
      <c r="A10" s="89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64"/>
      <c r="J10" s="372"/>
      <c r="K10" s="373"/>
      <c r="L10" s="374"/>
      <c r="M10" s="375"/>
      <c r="N10" s="375"/>
      <c r="O10" s="365"/>
      <c r="P10" s="767"/>
      <c r="Q10" s="377"/>
      <c r="R10" s="377"/>
    </row>
    <row r="11" spans="1:18">
      <c r="A11" s="89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64"/>
      <c r="J11" s="372"/>
      <c r="K11" s="373"/>
      <c r="L11" s="374"/>
      <c r="M11" s="375"/>
      <c r="N11" s="375"/>
      <c r="O11" s="365"/>
      <c r="P11" s="767"/>
      <c r="Q11" s="377"/>
      <c r="R11" s="377"/>
    </row>
    <row r="12" spans="1:18">
      <c r="A12" s="893"/>
      <c r="B12" s="366">
        <v>0</v>
      </c>
      <c r="C12" s="763"/>
      <c r="D12" s="367"/>
      <c r="E12" s="368"/>
      <c r="F12" s="369" t="s">
        <v>106</v>
      </c>
      <c r="G12" s="761"/>
      <c r="H12" s="370">
        <f t="shared" si="3"/>
        <v>0</v>
      </c>
      <c r="I12" s="764"/>
      <c r="J12" s="372"/>
      <c r="K12" s="373"/>
      <c r="L12" s="374"/>
      <c r="M12" s="375"/>
      <c r="N12" s="375"/>
      <c r="O12" s="365"/>
      <c r="P12" s="767"/>
      <c r="Q12" s="377"/>
      <c r="R12" s="365"/>
    </row>
    <row r="13" spans="1:18">
      <c r="A13" s="89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64"/>
      <c r="J13" s="372"/>
      <c r="K13" s="373"/>
      <c r="L13" s="374"/>
      <c r="M13" s="375"/>
      <c r="N13" s="375"/>
      <c r="O13" s="365"/>
      <c r="P13" s="767"/>
      <c r="Q13" s="365"/>
      <c r="R13" s="365"/>
    </row>
    <row r="14" spans="1:18">
      <c r="A14" s="89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64"/>
      <c r="J14" s="372"/>
      <c r="K14" s="373"/>
      <c r="L14" s="374"/>
      <c r="M14" s="375"/>
      <c r="N14" s="375"/>
      <c r="O14" s="365"/>
      <c r="P14" s="767"/>
      <c r="Q14" s="365"/>
      <c r="R14" s="365"/>
    </row>
    <row r="15" spans="1:18">
      <c r="A15" s="89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64"/>
      <c r="J15" s="372"/>
      <c r="K15" s="373"/>
      <c r="L15" s="374"/>
      <c r="M15" s="375"/>
      <c r="N15" s="375"/>
      <c r="O15" s="365"/>
      <c r="P15" s="767"/>
      <c r="Q15" s="365"/>
      <c r="R15" s="365"/>
    </row>
    <row r="16" spans="1:18" ht="15.75" customHeight="1">
      <c r="A16" s="894"/>
      <c r="B16" s="366">
        <v>0</v>
      </c>
      <c r="C16" s="383" t="s">
        <v>283</v>
      </c>
      <c r="D16" s="895" t="s">
        <v>221</v>
      </c>
      <c r="E16" s="895"/>
      <c r="F16" s="384"/>
      <c r="G16" s="385"/>
      <c r="H16" s="386"/>
      <c r="I16" s="387"/>
      <c r="J16" s="388">
        <f>AVERAGE(J5:J15)</f>
        <v>12.25</v>
      </c>
      <c r="K16" s="388">
        <f>AVERAGE(K5:K15)</f>
        <v>1752.0857142857121</v>
      </c>
      <c r="L16" s="389">
        <f>AVERAGE(L5:L15)</f>
        <v>144.09428571428552</v>
      </c>
      <c r="M16" s="375"/>
      <c r="N16" s="375"/>
      <c r="O16" s="373"/>
      <c r="P16" s="373"/>
      <c r="Q16" s="374"/>
      <c r="R16" s="374"/>
    </row>
    <row r="17" spans="1:18" ht="15.75" customHeight="1">
      <c r="A17" s="896" t="s">
        <v>285</v>
      </c>
      <c r="B17" s="366">
        <v>0</v>
      </c>
      <c r="C17" s="763"/>
      <c r="D17" s="367" t="s">
        <v>286</v>
      </c>
      <c r="E17" s="367"/>
      <c r="F17" s="369" t="s">
        <v>106</v>
      </c>
      <c r="G17" s="762">
        <v>1002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1717.714285714284</v>
      </c>
      <c r="L17" s="374">
        <f>K17/J17</f>
        <v>171.7714285714284</v>
      </c>
      <c r="M17" s="375">
        <v>0.17013888888888887</v>
      </c>
      <c r="N17" s="375">
        <v>0.19444444444444445</v>
      </c>
      <c r="O17" s="365">
        <v>5</v>
      </c>
      <c r="P17" s="767">
        <f>(N17-M17)*24*60</f>
        <v>35.000000000000036</v>
      </c>
      <c r="Q17" s="365"/>
      <c r="R17" s="365"/>
    </row>
    <row r="18" spans="1:18" ht="15.75" customHeight="1">
      <c r="A18" s="896"/>
      <c r="B18" s="366">
        <v>0</v>
      </c>
      <c r="C18" s="763"/>
      <c r="D18" s="367" t="s">
        <v>287</v>
      </c>
      <c r="E18" s="367"/>
      <c r="F18" s="369" t="s">
        <v>106</v>
      </c>
      <c r="G18" s="761">
        <v>2111</v>
      </c>
      <c r="H18" s="370">
        <f t="shared" si="4"/>
        <v>0</v>
      </c>
      <c r="I18" s="764"/>
      <c r="J18" s="372">
        <v>9</v>
      </c>
      <c r="K18" s="373">
        <f t="shared" si="5"/>
        <v>1688.7999999999997</v>
      </c>
      <c r="L18" s="374">
        <f t="shared" ref="L18:L21" si="6">K18/J18</f>
        <v>187.64444444444442</v>
      </c>
      <c r="M18" s="375">
        <v>0.19791666666666666</v>
      </c>
      <c r="N18" s="375">
        <v>0.25</v>
      </c>
      <c r="O18" s="365">
        <v>5</v>
      </c>
      <c r="P18" s="767">
        <f t="shared" ref="P18:P21" si="7">(N18-M18)*24*60</f>
        <v>75.000000000000014</v>
      </c>
      <c r="Q18" s="377"/>
      <c r="R18" s="377"/>
    </row>
    <row r="19" spans="1:18" ht="15.75" customHeight="1">
      <c r="A19" s="896"/>
      <c r="B19" s="366">
        <v>0</v>
      </c>
      <c r="C19" s="763"/>
      <c r="D19" s="367" t="s">
        <v>288</v>
      </c>
      <c r="E19" s="367"/>
      <c r="F19" s="369" t="s">
        <v>106</v>
      </c>
      <c r="G19" s="761">
        <v>1866</v>
      </c>
      <c r="H19" s="370">
        <f t="shared" si="4"/>
        <v>0</v>
      </c>
      <c r="I19" s="764"/>
      <c r="J19" s="372">
        <v>9</v>
      </c>
      <c r="K19" s="373">
        <f t="shared" si="5"/>
        <v>1865.9999999999991</v>
      </c>
      <c r="L19" s="374">
        <f t="shared" si="6"/>
        <v>207.33333333333323</v>
      </c>
      <c r="M19" s="375">
        <v>0.25347222222222221</v>
      </c>
      <c r="N19" s="375">
        <v>0.2951388888888889</v>
      </c>
      <c r="O19" s="365">
        <v>5</v>
      </c>
      <c r="P19" s="767">
        <f t="shared" si="7"/>
        <v>60.000000000000028</v>
      </c>
      <c r="Q19" s="377"/>
      <c r="R19" s="377"/>
    </row>
    <row r="20" spans="1:18" ht="15.75" customHeight="1">
      <c r="A20" s="897"/>
      <c r="B20" s="366" t="s">
        <v>368</v>
      </c>
      <c r="C20" s="763"/>
      <c r="D20" s="367" t="s">
        <v>289</v>
      </c>
      <c r="E20" s="367"/>
      <c r="F20" s="369">
        <v>19.63</v>
      </c>
      <c r="G20" s="761">
        <v>947</v>
      </c>
      <c r="H20" s="370">
        <f t="shared" si="4"/>
        <v>18589.61</v>
      </c>
      <c r="I20" s="764"/>
      <c r="J20" s="372">
        <v>13</v>
      </c>
      <c r="K20" s="373">
        <f t="shared" si="5"/>
        <v>1893.9999999999966</v>
      </c>
      <c r="L20" s="374">
        <f t="shared" si="6"/>
        <v>145.69230769230742</v>
      </c>
      <c r="M20" s="375">
        <v>0.30208333333333331</v>
      </c>
      <c r="N20" s="375">
        <v>0.32291666666666669</v>
      </c>
      <c r="O20" s="365">
        <v>10</v>
      </c>
      <c r="P20" s="767">
        <f t="shared" si="7"/>
        <v>30.000000000000053</v>
      </c>
      <c r="Q20" s="377"/>
      <c r="R20" s="377"/>
    </row>
    <row r="21" spans="1:18" ht="15.75" customHeight="1">
      <c r="A21" s="897"/>
      <c r="B21" s="366" t="s">
        <v>368</v>
      </c>
      <c r="C21" s="763"/>
      <c r="D21" s="367" t="s">
        <v>290</v>
      </c>
      <c r="E21" s="367"/>
      <c r="F21" s="369">
        <v>36.450000000000003</v>
      </c>
      <c r="G21" s="761">
        <v>2081</v>
      </c>
      <c r="H21" s="370">
        <f t="shared" si="4"/>
        <v>75852.450000000012</v>
      </c>
      <c r="I21" s="764"/>
      <c r="J21" s="372">
        <v>13</v>
      </c>
      <c r="K21" s="373">
        <f t="shared" si="5"/>
        <v>2081.0000000000018</v>
      </c>
      <c r="L21" s="374">
        <f t="shared" si="6"/>
        <v>160.07692307692321</v>
      </c>
      <c r="M21" s="375">
        <v>0.3298611111111111</v>
      </c>
      <c r="N21" s="375">
        <v>0.37152777777777773</v>
      </c>
      <c r="O21" s="365">
        <v>10</v>
      </c>
      <c r="P21" s="767">
        <f t="shared" si="7"/>
        <v>59.999999999999943</v>
      </c>
      <c r="Q21" s="377">
        <v>0.37152777777777773</v>
      </c>
      <c r="R21" s="377">
        <v>0.41319444444444442</v>
      </c>
    </row>
    <row r="22" spans="1:18" ht="15.75" customHeight="1">
      <c r="A22" s="897"/>
      <c r="B22" s="366">
        <v>0</v>
      </c>
      <c r="C22" s="763"/>
      <c r="D22" s="367"/>
      <c r="E22" s="368"/>
      <c r="F22" s="369" t="s">
        <v>106</v>
      </c>
      <c r="G22" s="761"/>
      <c r="H22" s="370">
        <f t="shared" si="4"/>
        <v>0</v>
      </c>
      <c r="I22" s="764"/>
      <c r="J22" s="372"/>
      <c r="K22" s="373"/>
      <c r="L22" s="374"/>
      <c r="M22" s="375"/>
      <c r="N22" s="375"/>
      <c r="O22" s="365"/>
      <c r="P22" s="767"/>
      <c r="Q22" s="365"/>
      <c r="R22" s="365"/>
    </row>
    <row r="23" spans="1:18" ht="15.75" customHeight="1">
      <c r="A23" s="897"/>
      <c r="B23" s="366">
        <v>0</v>
      </c>
      <c r="C23" s="763"/>
      <c r="D23" s="367"/>
      <c r="E23" s="368"/>
      <c r="F23" s="369" t="s">
        <v>106</v>
      </c>
      <c r="G23" s="761"/>
      <c r="H23" s="370">
        <f t="shared" si="4"/>
        <v>0</v>
      </c>
      <c r="I23" s="764"/>
      <c r="J23" s="372"/>
      <c r="K23" s="373"/>
      <c r="L23" s="374"/>
      <c r="M23" s="375"/>
      <c r="N23" s="375"/>
      <c r="O23" s="365"/>
      <c r="P23" s="767"/>
      <c r="Q23" s="365"/>
      <c r="R23" s="365"/>
    </row>
    <row r="24" spans="1:18" ht="17.399999999999999" customHeight="1">
      <c r="A24" s="898"/>
      <c r="B24" s="366">
        <v>0</v>
      </c>
      <c r="C24" s="6" t="s">
        <v>291</v>
      </c>
      <c r="D24" s="895" t="s">
        <v>221</v>
      </c>
      <c r="E24" s="895"/>
      <c r="F24" s="384"/>
      <c r="G24" s="392"/>
      <c r="H24" s="386"/>
      <c r="I24" s="387"/>
      <c r="J24" s="388">
        <f>AVERAGE(J17:J23)</f>
        <v>10.8</v>
      </c>
      <c r="K24" s="388">
        <f>AVERAGE(K17:K23)</f>
        <v>1849.5028571428563</v>
      </c>
      <c r="L24" s="389">
        <f>AVERAGE(L17:L23)</f>
        <v>174.50368742368732</v>
      </c>
      <c r="M24" s="375"/>
      <c r="N24" s="375"/>
      <c r="O24" s="365"/>
      <c r="P24" s="365"/>
      <c r="Q24" s="365"/>
      <c r="R24" s="365"/>
    </row>
    <row r="25" spans="1:18">
      <c r="A25" s="885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762">
        <v>1416</v>
      </c>
      <c r="H25" s="370">
        <f t="shared" ref="H25:H37" si="8">F25*G25</f>
        <v>26238.480000000003</v>
      </c>
      <c r="I25" s="764"/>
      <c r="J25" s="372">
        <v>3</v>
      </c>
      <c r="K25" s="373">
        <f t="shared" ref="K25:K28" si="9">G25/P25*60</f>
        <v>2831.9999999999986</v>
      </c>
      <c r="L25" s="374">
        <f t="shared" ref="L25:L28" si="10">K25/J25</f>
        <v>943.99999999999955</v>
      </c>
      <c r="M25" s="375">
        <v>0.22222222222222221</v>
      </c>
      <c r="N25" s="375">
        <v>0.24305555555555555</v>
      </c>
      <c r="O25" s="365">
        <v>20</v>
      </c>
      <c r="P25" s="767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885"/>
      <c r="B26" s="366" t="s">
        <v>104</v>
      </c>
      <c r="C26" s="393"/>
      <c r="D26" s="367" t="s">
        <v>295</v>
      </c>
      <c r="E26" s="396"/>
      <c r="F26" s="369">
        <v>18.18</v>
      </c>
      <c r="G26" s="762">
        <v>2945</v>
      </c>
      <c r="H26" s="370">
        <f t="shared" si="8"/>
        <v>53540.1</v>
      </c>
      <c r="I26" s="764"/>
      <c r="J26" s="372">
        <v>4</v>
      </c>
      <c r="K26" s="373">
        <f t="shared" si="9"/>
        <v>2850.0000000000027</v>
      </c>
      <c r="L26" s="374">
        <f t="shared" si="10"/>
        <v>712.50000000000068</v>
      </c>
      <c r="M26" s="375">
        <v>0.29166666666666669</v>
      </c>
      <c r="N26" s="375">
        <v>0.3347222222222222</v>
      </c>
      <c r="O26" s="365">
        <v>10</v>
      </c>
      <c r="P26" s="767">
        <f>(N26-M26)*24*60</f>
        <v>61.999999999999943</v>
      </c>
      <c r="Q26" s="377"/>
      <c r="R26" s="377"/>
    </row>
    <row r="27" spans="1:18">
      <c r="A27" s="885"/>
      <c r="B27" s="366" t="s">
        <v>104</v>
      </c>
      <c r="C27" s="393"/>
      <c r="D27" s="367" t="s">
        <v>296</v>
      </c>
      <c r="E27" s="396"/>
      <c r="F27" s="369">
        <v>24.93</v>
      </c>
      <c r="G27" s="762">
        <v>939</v>
      </c>
      <c r="H27" s="370">
        <f t="shared" si="8"/>
        <v>23409.27</v>
      </c>
      <c r="I27" s="764"/>
      <c r="J27" s="372">
        <v>3</v>
      </c>
      <c r="K27" s="373">
        <f t="shared" si="9"/>
        <v>3314.1176470588193</v>
      </c>
      <c r="L27" s="374">
        <f t="shared" si="10"/>
        <v>1104.7058823529399</v>
      </c>
      <c r="M27" s="375">
        <v>0.34513888888888888</v>
      </c>
      <c r="N27" s="375">
        <v>0.35694444444444445</v>
      </c>
      <c r="O27" s="365">
        <v>15</v>
      </c>
      <c r="P27" s="767">
        <f t="shared" ref="P27:P28" si="11">(N27-M27)*24*60</f>
        <v>17.000000000000021</v>
      </c>
      <c r="Q27" s="377"/>
      <c r="R27" s="377"/>
    </row>
    <row r="28" spans="1:18">
      <c r="A28" s="885"/>
      <c r="B28" s="366" t="s">
        <v>368</v>
      </c>
      <c r="C28" s="763"/>
      <c r="D28" s="367" t="s">
        <v>1304</v>
      </c>
      <c r="E28" s="396"/>
      <c r="F28" s="369">
        <v>18.77</v>
      </c>
      <c r="G28" s="762">
        <v>3342</v>
      </c>
      <c r="H28" s="370">
        <f t="shared" si="8"/>
        <v>62729.34</v>
      </c>
      <c r="I28" s="764"/>
      <c r="J28" s="372">
        <v>4</v>
      </c>
      <c r="K28" s="373">
        <f t="shared" si="9"/>
        <v>2824.2253521126768</v>
      </c>
      <c r="L28" s="374">
        <f t="shared" si="10"/>
        <v>706.05633802816919</v>
      </c>
      <c r="M28" s="375">
        <v>0.36944444444444446</v>
      </c>
      <c r="N28" s="375">
        <v>0.41875000000000001</v>
      </c>
      <c r="O28" s="365">
        <v>18</v>
      </c>
      <c r="P28" s="767">
        <f t="shared" si="11"/>
        <v>70.999999999999986</v>
      </c>
      <c r="Q28" s="377"/>
      <c r="R28" s="377"/>
    </row>
    <row r="29" spans="1:18">
      <c r="A29" s="885"/>
      <c r="B29" s="366">
        <v>0</v>
      </c>
      <c r="C29" s="762"/>
      <c r="D29" s="394"/>
      <c r="E29" s="396"/>
      <c r="F29" s="369" t="s">
        <v>106</v>
      </c>
      <c r="G29" s="762"/>
      <c r="H29" s="370">
        <f t="shared" si="8"/>
        <v>0</v>
      </c>
      <c r="I29" s="764"/>
      <c r="J29" s="372"/>
      <c r="K29" s="373"/>
      <c r="L29" s="374"/>
      <c r="M29" s="375"/>
      <c r="N29" s="375"/>
      <c r="O29" s="365"/>
      <c r="P29" s="767"/>
      <c r="Q29" s="377"/>
      <c r="R29" s="377"/>
    </row>
    <row r="30" spans="1:18">
      <c r="A30" s="885"/>
      <c r="B30" s="366">
        <v>0</v>
      </c>
      <c r="C30" s="762"/>
      <c r="D30" s="394"/>
      <c r="E30" s="396"/>
      <c r="F30" s="369" t="s">
        <v>106</v>
      </c>
      <c r="G30" s="762"/>
      <c r="H30" s="370">
        <f t="shared" si="8"/>
        <v>0</v>
      </c>
      <c r="I30" s="764"/>
      <c r="J30" s="372"/>
      <c r="K30" s="373"/>
      <c r="L30" s="374"/>
      <c r="M30" s="375"/>
      <c r="N30" s="375"/>
      <c r="O30" s="365"/>
      <c r="P30" s="767"/>
      <c r="Q30" s="377"/>
      <c r="R30" s="377"/>
    </row>
    <row r="31" spans="1:18" ht="15.75" customHeight="1">
      <c r="A31" s="885"/>
      <c r="B31" s="366">
        <v>0</v>
      </c>
      <c r="C31" s="763"/>
      <c r="D31" s="367"/>
      <c r="E31" s="396"/>
      <c r="F31" s="369" t="s">
        <v>106</v>
      </c>
      <c r="G31" s="762"/>
      <c r="H31" s="370">
        <f t="shared" si="8"/>
        <v>0</v>
      </c>
      <c r="I31" s="764"/>
      <c r="J31" s="372"/>
      <c r="K31" s="373"/>
      <c r="L31" s="374"/>
      <c r="M31" s="375"/>
      <c r="N31" s="375"/>
      <c r="O31" s="365"/>
      <c r="P31" s="767"/>
      <c r="Q31" s="377"/>
      <c r="R31" s="377"/>
    </row>
    <row r="32" spans="1:18">
      <c r="A32" s="885"/>
      <c r="B32" s="366">
        <v>0</v>
      </c>
      <c r="C32" s="763"/>
      <c r="D32" s="394"/>
      <c r="E32" s="368"/>
      <c r="F32" s="369" t="s">
        <v>106</v>
      </c>
      <c r="G32" s="762"/>
      <c r="H32" s="370">
        <f t="shared" si="8"/>
        <v>0</v>
      </c>
      <c r="I32" s="764"/>
      <c r="J32" s="372"/>
      <c r="K32" s="373"/>
      <c r="L32" s="374"/>
      <c r="M32" s="375"/>
      <c r="N32" s="375"/>
      <c r="O32" s="365"/>
      <c r="P32" s="767"/>
      <c r="Q32" s="377"/>
      <c r="R32" s="377"/>
    </row>
    <row r="33" spans="1:18">
      <c r="A33" s="885"/>
      <c r="B33" s="366">
        <v>0</v>
      </c>
      <c r="C33" s="762"/>
      <c r="D33" s="367"/>
      <c r="E33" s="396"/>
      <c r="F33" s="369" t="s">
        <v>106</v>
      </c>
      <c r="G33" s="762"/>
      <c r="H33" s="370">
        <f t="shared" si="8"/>
        <v>0</v>
      </c>
      <c r="I33" s="764"/>
      <c r="J33" s="372"/>
      <c r="K33" s="373"/>
      <c r="L33" s="374"/>
      <c r="M33" s="375"/>
      <c r="N33" s="375"/>
      <c r="O33" s="365"/>
      <c r="P33" s="767"/>
      <c r="Q33" s="377"/>
      <c r="R33" s="377"/>
    </row>
    <row r="34" spans="1:18">
      <c r="A34" s="88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64"/>
      <c r="J34" s="372"/>
      <c r="K34" s="373"/>
      <c r="L34" s="374"/>
      <c r="M34" s="375"/>
      <c r="N34" s="375"/>
      <c r="O34" s="365"/>
      <c r="P34" s="767"/>
      <c r="Q34" s="377"/>
      <c r="R34" s="377"/>
    </row>
    <row r="35" spans="1:18">
      <c r="A35" s="88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64"/>
      <c r="J35" s="372"/>
      <c r="K35" s="373"/>
      <c r="L35" s="374"/>
      <c r="M35" s="375"/>
      <c r="N35" s="375"/>
      <c r="O35" s="365"/>
      <c r="P35" s="767"/>
      <c r="Q35" s="377"/>
      <c r="R35" s="377"/>
    </row>
    <row r="36" spans="1:18">
      <c r="A36" s="88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64"/>
      <c r="J36" s="372"/>
      <c r="K36" s="373"/>
      <c r="L36" s="374"/>
      <c r="M36" s="375"/>
      <c r="N36" s="375"/>
      <c r="O36" s="365"/>
      <c r="P36" s="767"/>
      <c r="Q36" s="377"/>
      <c r="R36" s="377"/>
    </row>
    <row r="37" spans="1:18">
      <c r="A37" s="88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64"/>
      <c r="J37" s="372"/>
      <c r="K37" s="373"/>
      <c r="L37" s="374"/>
      <c r="M37" s="375"/>
      <c r="N37" s="375"/>
      <c r="O37" s="365"/>
      <c r="P37" s="767"/>
      <c r="Q37" s="377"/>
      <c r="R37" s="377"/>
    </row>
    <row r="38" spans="1:18" ht="17.399999999999999" customHeight="1">
      <c r="A38" s="886"/>
      <c r="B38" s="366">
        <v>0</v>
      </c>
      <c r="C38" s="6" t="s">
        <v>27</v>
      </c>
      <c r="D38" s="887" t="s">
        <v>297</v>
      </c>
      <c r="E38" s="887"/>
      <c r="F38" s="384"/>
      <c r="G38" s="398"/>
      <c r="H38" s="386"/>
      <c r="I38" s="387"/>
      <c r="J38" s="388">
        <f>AVERAGE(J25:J37)</f>
        <v>3.5</v>
      </c>
      <c r="K38" s="388">
        <f>AVERAGE(K25:K37)</f>
        <v>2955.0857497928746</v>
      </c>
      <c r="L38" s="389">
        <f>AVERAGE(L25:L37)</f>
        <v>866.81555509527732</v>
      </c>
      <c r="M38" s="375"/>
      <c r="N38" s="375"/>
      <c r="O38" s="373"/>
      <c r="P38" s="373"/>
      <c r="Q38" s="374"/>
      <c r="R38" s="374"/>
    </row>
    <row r="39" spans="1:18" ht="16.2" customHeight="1">
      <c r="A39" s="899" t="s">
        <v>298</v>
      </c>
      <c r="B39" s="366">
        <v>0</v>
      </c>
      <c r="C39" s="763"/>
      <c r="D39" s="394"/>
      <c r="E39" s="368"/>
      <c r="F39" s="369" t="s">
        <v>106</v>
      </c>
      <c r="G39" s="762"/>
      <c r="H39" s="370">
        <f t="shared" ref="H39:H47" si="12">F39*G39</f>
        <v>0</v>
      </c>
      <c r="I39" s="76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900"/>
      <c r="B40" s="366">
        <v>0</v>
      </c>
      <c r="C40" s="763"/>
      <c r="D40" s="394"/>
      <c r="E40" s="368"/>
      <c r="F40" s="369" t="s">
        <v>106</v>
      </c>
      <c r="G40" s="762"/>
      <c r="H40" s="370">
        <f t="shared" si="12"/>
        <v>0</v>
      </c>
      <c r="I40" s="76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900"/>
      <c r="B41" s="366">
        <v>0</v>
      </c>
      <c r="C41" s="763"/>
      <c r="D41" s="400"/>
      <c r="E41" s="368"/>
      <c r="F41" s="369" t="s">
        <v>106</v>
      </c>
      <c r="G41" s="762"/>
      <c r="H41" s="370">
        <f t="shared" si="12"/>
        <v>0</v>
      </c>
      <c r="I41" s="76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900"/>
      <c r="B42" s="366">
        <v>0</v>
      </c>
      <c r="C42" s="763"/>
      <c r="D42" s="400"/>
      <c r="E42" s="368"/>
      <c r="F42" s="369" t="s">
        <v>106</v>
      </c>
      <c r="G42" s="762"/>
      <c r="H42" s="370">
        <f t="shared" si="12"/>
        <v>0</v>
      </c>
      <c r="I42" s="76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900"/>
      <c r="B43" s="366">
        <v>0</v>
      </c>
      <c r="C43" s="763"/>
      <c r="D43" s="394"/>
      <c r="E43" s="368"/>
      <c r="F43" s="369" t="s">
        <v>106</v>
      </c>
      <c r="G43" s="762"/>
      <c r="H43" s="370">
        <f t="shared" si="12"/>
        <v>0</v>
      </c>
      <c r="I43" s="764"/>
      <c r="J43" s="372"/>
      <c r="K43" s="373"/>
      <c r="L43" s="374"/>
      <c r="M43" s="375"/>
      <c r="N43" s="375"/>
      <c r="O43" s="365"/>
      <c r="P43" s="767"/>
      <c r="Q43" s="377"/>
      <c r="R43" s="377"/>
    </row>
    <row r="44" spans="1:18">
      <c r="A44" s="900"/>
      <c r="B44" s="366">
        <v>0</v>
      </c>
      <c r="C44" s="763"/>
      <c r="D44" s="401"/>
      <c r="E44" s="402"/>
      <c r="F44" s="369" t="s">
        <v>106</v>
      </c>
      <c r="G44" s="403"/>
      <c r="H44" s="404">
        <f t="shared" si="12"/>
        <v>0</v>
      </c>
      <c r="I44" s="765"/>
      <c r="J44" s="372"/>
      <c r="K44" s="373"/>
      <c r="L44" s="374"/>
      <c r="M44" s="375"/>
      <c r="N44" s="375"/>
      <c r="O44" s="365"/>
      <c r="P44" s="767"/>
      <c r="Q44" s="377"/>
      <c r="R44" s="377"/>
    </row>
    <row r="45" spans="1:18">
      <c r="A45" s="900"/>
      <c r="B45" s="366">
        <v>0</v>
      </c>
      <c r="C45" s="763"/>
      <c r="D45" s="400"/>
      <c r="E45" s="396"/>
      <c r="F45" s="369" t="s">
        <v>106</v>
      </c>
      <c r="G45" s="762"/>
      <c r="H45" s="370">
        <f t="shared" si="12"/>
        <v>0</v>
      </c>
      <c r="I45" s="764"/>
      <c r="J45" s="372"/>
      <c r="K45" s="373"/>
      <c r="L45" s="374"/>
      <c r="M45" s="375"/>
      <c r="N45" s="375"/>
      <c r="O45" s="365"/>
      <c r="P45" s="767"/>
      <c r="Q45" s="377"/>
      <c r="R45" s="377"/>
    </row>
    <row r="46" spans="1:18">
      <c r="A46" s="900"/>
      <c r="B46" s="366">
        <v>0</v>
      </c>
      <c r="C46" s="763"/>
      <c r="D46" s="400"/>
      <c r="E46" s="402"/>
      <c r="F46" s="369" t="s">
        <v>106</v>
      </c>
      <c r="G46" s="403"/>
      <c r="H46" s="404">
        <f t="shared" si="12"/>
        <v>0</v>
      </c>
      <c r="I46" s="765"/>
      <c r="J46" s="372"/>
      <c r="K46" s="373"/>
      <c r="L46" s="374"/>
      <c r="M46" s="375"/>
      <c r="N46" s="375"/>
      <c r="O46" s="365"/>
      <c r="P46" s="767"/>
      <c r="Q46" s="377"/>
      <c r="R46" s="377"/>
    </row>
    <row r="47" spans="1:18">
      <c r="A47" s="900"/>
      <c r="B47" s="366">
        <v>0</v>
      </c>
      <c r="C47" s="763"/>
      <c r="D47" s="395"/>
      <c r="E47" s="396"/>
      <c r="F47" s="369" t="s">
        <v>106</v>
      </c>
      <c r="G47" s="762"/>
      <c r="H47" s="370">
        <f t="shared" si="12"/>
        <v>0</v>
      </c>
      <c r="I47" s="764"/>
      <c r="J47" s="372"/>
      <c r="K47" s="373"/>
      <c r="L47" s="374"/>
      <c r="M47" s="375"/>
      <c r="N47" s="375"/>
      <c r="O47" s="365"/>
      <c r="P47" s="767"/>
      <c r="Q47" s="377"/>
      <c r="R47" s="377"/>
    </row>
    <row r="48" spans="1:18">
      <c r="A48" s="901"/>
      <c r="B48" s="366">
        <v>0</v>
      </c>
      <c r="C48" s="762"/>
      <c r="D48" s="395"/>
      <c r="E48" s="406"/>
      <c r="F48" s="369" t="s">
        <v>106</v>
      </c>
      <c r="G48" s="762"/>
      <c r="H48" s="370"/>
      <c r="I48" s="764"/>
      <c r="J48" s="372"/>
      <c r="K48" s="373"/>
      <c r="L48" s="374"/>
      <c r="M48" s="375"/>
      <c r="N48" s="375"/>
      <c r="O48" s="365"/>
      <c r="P48" s="767"/>
      <c r="Q48" s="377"/>
      <c r="R48" s="377"/>
    </row>
    <row r="49" spans="1:18">
      <c r="A49" s="901"/>
      <c r="B49" s="366">
        <v>0</v>
      </c>
      <c r="C49" s="762"/>
      <c r="D49" s="394"/>
      <c r="E49" s="407"/>
      <c r="F49" s="369" t="s">
        <v>106</v>
      </c>
      <c r="G49" s="365"/>
      <c r="H49" s="404">
        <f>F49*G49</f>
        <v>0</v>
      </c>
      <c r="I49" s="767"/>
      <c r="J49" s="372"/>
      <c r="K49" s="373"/>
      <c r="L49" s="374"/>
      <c r="M49" s="375"/>
      <c r="N49" s="375"/>
      <c r="O49" s="365"/>
      <c r="P49" s="767"/>
      <c r="Q49" s="377"/>
      <c r="R49" s="377"/>
    </row>
    <row r="50" spans="1:18">
      <c r="A50" s="901"/>
      <c r="B50" s="366">
        <v>0</v>
      </c>
      <c r="C50" s="762"/>
      <c r="D50" s="395"/>
      <c r="E50" s="407"/>
      <c r="F50" s="369" t="s">
        <v>106</v>
      </c>
      <c r="G50" s="365"/>
      <c r="H50" s="404">
        <f>F50*G50</f>
        <v>0</v>
      </c>
      <c r="I50" s="767"/>
      <c r="J50" s="372"/>
      <c r="K50" s="373"/>
      <c r="L50" s="374"/>
      <c r="M50" s="375"/>
      <c r="N50" s="375"/>
      <c r="O50" s="365"/>
      <c r="P50" s="767"/>
      <c r="Q50" s="377"/>
      <c r="R50" s="377"/>
    </row>
    <row r="51" spans="1:18" ht="15.75" customHeight="1">
      <c r="A51" s="902"/>
      <c r="B51" s="366">
        <v>0</v>
      </c>
      <c r="C51" s="6" t="s">
        <v>28</v>
      </c>
      <c r="D51" s="895" t="s">
        <v>221</v>
      </c>
      <c r="E51" s="89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903" t="s">
        <v>299</v>
      </c>
      <c r="B52" s="366" t="s">
        <v>104</v>
      </c>
      <c r="C52" s="763"/>
      <c r="D52" s="395" t="s">
        <v>300</v>
      </c>
      <c r="E52" s="411"/>
      <c r="F52" s="369">
        <v>18.18</v>
      </c>
      <c r="G52" s="762">
        <v>787</v>
      </c>
      <c r="H52" s="370">
        <f>F52*G52</f>
        <v>14307.66</v>
      </c>
      <c r="I52" s="764"/>
      <c r="J52" s="372">
        <v>3</v>
      </c>
      <c r="K52" s="373">
        <f>G52/P52*60</f>
        <v>3148.0000000000032</v>
      </c>
      <c r="L52" s="374">
        <f>K52/J52</f>
        <v>1049.3333333333344</v>
      </c>
      <c r="M52" s="375">
        <v>0.17708333333333334</v>
      </c>
      <c r="N52" s="375">
        <v>0.1875</v>
      </c>
      <c r="O52" s="373">
        <v>15</v>
      </c>
      <c r="P52" s="767">
        <f>(N52-M52)*24*60</f>
        <v>14.999999999999986</v>
      </c>
      <c r="Q52" s="377"/>
      <c r="R52" s="377"/>
    </row>
    <row r="53" spans="1:18" ht="15.6" customHeight="1">
      <c r="A53" s="904"/>
      <c r="B53" s="366" t="s">
        <v>104</v>
      </c>
      <c r="C53" s="763"/>
      <c r="D53" s="395" t="s">
        <v>301</v>
      </c>
      <c r="E53" s="412"/>
      <c r="F53" s="369">
        <v>25.03</v>
      </c>
      <c r="G53" s="378">
        <v>255</v>
      </c>
      <c r="H53" s="370">
        <f t="shared" ref="H53:H116" si="13">F53*G53</f>
        <v>6382.6500000000005</v>
      </c>
      <c r="I53" s="764"/>
      <c r="J53" s="372">
        <v>4</v>
      </c>
      <c r="K53" s="373">
        <f t="shared" ref="K53:K58" si="14">G53/P53*60</f>
        <v>3060.0000000000109</v>
      </c>
      <c r="L53" s="374">
        <f t="shared" ref="L53:L58" si="15">K53/J53</f>
        <v>765.00000000000273</v>
      </c>
      <c r="M53" s="375">
        <v>0.19444444444444445</v>
      </c>
      <c r="N53" s="375">
        <v>0.19791666666666666</v>
      </c>
      <c r="O53" s="373">
        <v>10</v>
      </c>
      <c r="P53" s="767">
        <f t="shared" ref="P53:P58" si="16">(N53-M53)*24*60</f>
        <v>4.9999999999999822</v>
      </c>
      <c r="Q53" s="377"/>
      <c r="R53" s="377"/>
    </row>
    <row r="54" spans="1:18" ht="15.6" customHeight="1">
      <c r="A54" s="904"/>
      <c r="B54" s="366" t="s">
        <v>104</v>
      </c>
      <c r="C54" s="763"/>
      <c r="D54" s="395" t="s">
        <v>302</v>
      </c>
      <c r="E54" s="368"/>
      <c r="F54" s="369">
        <v>24.82</v>
      </c>
      <c r="G54" s="378">
        <v>428</v>
      </c>
      <c r="H54" s="370">
        <f t="shared" si="13"/>
        <v>10622.960000000001</v>
      </c>
      <c r="I54" s="764"/>
      <c r="J54" s="372">
        <v>4</v>
      </c>
      <c r="K54" s="373">
        <f t="shared" si="14"/>
        <v>3668.5714285714416</v>
      </c>
      <c r="L54" s="374">
        <f t="shared" si="15"/>
        <v>917.14285714286041</v>
      </c>
      <c r="M54" s="375">
        <v>0.20486111111111113</v>
      </c>
      <c r="N54" s="375">
        <v>0.20972222222222223</v>
      </c>
      <c r="O54" s="373">
        <v>10</v>
      </c>
      <c r="P54" s="767">
        <f t="shared" si="16"/>
        <v>6.9999999999999751</v>
      </c>
      <c r="Q54" s="377">
        <v>0.20972222222222223</v>
      </c>
      <c r="R54" s="377">
        <v>0.25138888888888888</v>
      </c>
    </row>
    <row r="55" spans="1:18" ht="15.6" customHeight="1">
      <c r="A55" s="904"/>
      <c r="B55" s="366" t="s">
        <v>104</v>
      </c>
      <c r="C55" s="763"/>
      <c r="D55" s="395" t="s">
        <v>304</v>
      </c>
      <c r="E55" s="396"/>
      <c r="F55" s="369">
        <v>30</v>
      </c>
      <c r="G55" s="378">
        <v>828</v>
      </c>
      <c r="H55" s="370">
        <f t="shared" si="13"/>
        <v>24840</v>
      </c>
      <c r="I55" s="764"/>
      <c r="J55" s="372">
        <v>4</v>
      </c>
      <c r="K55" s="373">
        <f t="shared" si="14"/>
        <v>3312.0000000000118</v>
      </c>
      <c r="L55" s="374">
        <f t="shared" si="15"/>
        <v>828.00000000000296</v>
      </c>
      <c r="M55" s="375">
        <v>0.26180555555555557</v>
      </c>
      <c r="N55" s="375">
        <v>0.2722222222222222</v>
      </c>
      <c r="O55" s="373">
        <v>15</v>
      </c>
      <c r="P55" s="767">
        <f t="shared" si="16"/>
        <v>14.999999999999947</v>
      </c>
      <c r="Q55" s="377"/>
      <c r="R55" s="377"/>
    </row>
    <row r="56" spans="1:18" ht="15.6" customHeight="1">
      <c r="A56" s="904"/>
      <c r="B56" s="366" t="s">
        <v>104</v>
      </c>
      <c r="C56" s="763"/>
      <c r="D56" s="400" t="s">
        <v>305</v>
      </c>
      <c r="E56" s="396"/>
      <c r="F56" s="369">
        <v>20.72</v>
      </c>
      <c r="G56" s="378">
        <v>538</v>
      </c>
      <c r="H56" s="370">
        <f t="shared" si="13"/>
        <v>11147.359999999999</v>
      </c>
      <c r="I56" s="764"/>
      <c r="J56" s="372">
        <v>3</v>
      </c>
      <c r="K56" s="373">
        <f t="shared" si="14"/>
        <v>3227.9999999999859</v>
      </c>
      <c r="L56" s="374">
        <f t="shared" si="15"/>
        <v>1075.9999999999952</v>
      </c>
      <c r="M56" s="375">
        <v>0.28472222222222221</v>
      </c>
      <c r="N56" s="375">
        <v>0.29166666666666669</v>
      </c>
      <c r="O56" s="373">
        <v>18</v>
      </c>
      <c r="P56" s="767">
        <f t="shared" si="16"/>
        <v>10.000000000000044</v>
      </c>
      <c r="Q56" s="377"/>
      <c r="R56" s="377"/>
    </row>
    <row r="57" spans="1:18" ht="15.75" customHeight="1">
      <c r="A57" s="904"/>
      <c r="B57" s="366" t="s">
        <v>104</v>
      </c>
      <c r="C57" s="6" t="s">
        <v>31</v>
      </c>
      <c r="D57" s="395" t="s">
        <v>306</v>
      </c>
      <c r="E57" s="396"/>
      <c r="F57" s="369">
        <v>17.07</v>
      </c>
      <c r="G57" s="378">
        <v>1020</v>
      </c>
      <c r="H57" s="370">
        <f t="shared" si="13"/>
        <v>17411.400000000001</v>
      </c>
      <c r="I57" s="764"/>
      <c r="J57" s="372">
        <v>3</v>
      </c>
      <c r="K57" s="373">
        <f t="shared" si="14"/>
        <v>3399.9999999999973</v>
      </c>
      <c r="L57" s="374">
        <f t="shared" si="15"/>
        <v>1133.3333333333323</v>
      </c>
      <c r="M57" s="375">
        <v>0.3</v>
      </c>
      <c r="N57" s="375">
        <v>0.3125</v>
      </c>
      <c r="O57" s="373">
        <v>12</v>
      </c>
      <c r="P57" s="767">
        <f t="shared" si="16"/>
        <v>18.000000000000014</v>
      </c>
      <c r="Q57" s="377"/>
      <c r="R57" s="377"/>
    </row>
    <row r="58" spans="1:18" ht="15.6" customHeight="1">
      <c r="A58" s="904"/>
      <c r="B58" s="366" t="s">
        <v>104</v>
      </c>
      <c r="C58" s="413"/>
      <c r="D58" s="395" t="s">
        <v>307</v>
      </c>
      <c r="E58" s="396"/>
      <c r="F58" s="369">
        <v>27.48</v>
      </c>
      <c r="G58" s="414">
        <v>1374</v>
      </c>
      <c r="H58" s="370">
        <f t="shared" si="13"/>
        <v>37757.520000000004</v>
      </c>
      <c r="I58" s="764"/>
      <c r="J58" s="372">
        <v>3</v>
      </c>
      <c r="K58" s="373">
        <f t="shared" si="14"/>
        <v>3297.6000000000008</v>
      </c>
      <c r="L58" s="374">
        <f t="shared" si="15"/>
        <v>1099.2000000000003</v>
      </c>
      <c r="M58" s="375">
        <v>0.3263888888888889</v>
      </c>
      <c r="N58" s="375">
        <v>0.34375</v>
      </c>
      <c r="O58" s="373">
        <v>20</v>
      </c>
      <c r="P58" s="767">
        <f t="shared" si="16"/>
        <v>24.999999999999993</v>
      </c>
      <c r="Q58" s="377"/>
      <c r="R58" s="377"/>
    </row>
    <row r="59" spans="1:18" ht="15.6" customHeight="1">
      <c r="A59" s="904"/>
      <c r="B59" s="366">
        <v>0</v>
      </c>
      <c r="C59" s="763"/>
      <c r="D59" s="395"/>
      <c r="E59" s="396"/>
      <c r="F59" s="369" t="s">
        <v>106</v>
      </c>
      <c r="G59" s="378"/>
      <c r="H59" s="370">
        <f t="shared" si="13"/>
        <v>0</v>
      </c>
      <c r="I59" s="764"/>
      <c r="J59" s="372"/>
      <c r="K59" s="373"/>
      <c r="L59" s="374"/>
      <c r="M59" s="375"/>
      <c r="N59" s="375"/>
      <c r="O59" s="373"/>
      <c r="P59" s="767"/>
      <c r="Q59" s="377"/>
      <c r="R59" s="377"/>
    </row>
    <row r="60" spans="1:18" ht="15.6" customHeight="1">
      <c r="A60" s="904"/>
      <c r="B60" s="366">
        <v>0</v>
      </c>
      <c r="C60" s="763"/>
      <c r="D60" s="395"/>
      <c r="E60" s="415"/>
      <c r="F60" s="369" t="s">
        <v>106</v>
      </c>
      <c r="G60" s="378"/>
      <c r="H60" s="370">
        <f t="shared" si="13"/>
        <v>0</v>
      </c>
      <c r="I60" s="764"/>
      <c r="J60" s="372"/>
      <c r="K60" s="373"/>
      <c r="L60" s="374"/>
      <c r="M60" s="375"/>
      <c r="N60" s="375"/>
      <c r="O60" s="373"/>
      <c r="P60" s="767"/>
      <c r="Q60" s="377"/>
      <c r="R60" s="377"/>
    </row>
    <row r="61" spans="1:18" ht="15.6" customHeight="1">
      <c r="A61" s="904"/>
      <c r="B61" s="366">
        <v>0</v>
      </c>
      <c r="C61" s="763"/>
      <c r="D61" s="394"/>
      <c r="E61" s="396"/>
      <c r="F61" s="369" t="s">
        <v>106</v>
      </c>
      <c r="G61" s="378"/>
      <c r="H61" s="370">
        <f t="shared" si="13"/>
        <v>0</v>
      </c>
      <c r="I61" s="764"/>
      <c r="J61" s="372"/>
      <c r="K61" s="373"/>
      <c r="L61" s="374"/>
      <c r="M61" s="375"/>
      <c r="N61" s="375"/>
      <c r="O61" s="373"/>
      <c r="P61" s="767"/>
      <c r="Q61" s="377"/>
      <c r="R61" s="377"/>
    </row>
    <row r="62" spans="1:18" ht="15.6" customHeight="1">
      <c r="A62" s="904"/>
      <c r="B62" s="366">
        <v>0</v>
      </c>
      <c r="C62" s="763"/>
      <c r="D62" s="395"/>
      <c r="E62" s="416"/>
      <c r="F62" s="369" t="s">
        <v>106</v>
      </c>
      <c r="G62" s="378"/>
      <c r="H62" s="370">
        <f t="shared" si="13"/>
        <v>0</v>
      </c>
      <c r="I62" s="764"/>
      <c r="J62" s="372"/>
      <c r="K62" s="373"/>
      <c r="L62" s="374"/>
      <c r="M62" s="375"/>
      <c r="N62" s="375"/>
      <c r="O62" s="373"/>
      <c r="P62" s="767"/>
      <c r="Q62" s="377"/>
      <c r="R62" s="377"/>
    </row>
    <row r="63" spans="1:18" ht="15.6" customHeight="1">
      <c r="A63" s="90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65"/>
      <c r="J63" s="372"/>
      <c r="K63" s="373"/>
      <c r="L63" s="374"/>
      <c r="M63" s="375"/>
      <c r="N63" s="375"/>
      <c r="O63" s="365"/>
      <c r="P63" s="767"/>
      <c r="Q63" s="377"/>
      <c r="R63" s="377"/>
    </row>
    <row r="64" spans="1:18" ht="15.75" customHeight="1">
      <c r="A64" s="905"/>
      <c r="B64" s="366">
        <v>0</v>
      </c>
      <c r="C64" s="6" t="s">
        <v>308</v>
      </c>
      <c r="D64" s="895" t="s">
        <v>221</v>
      </c>
      <c r="E64" s="89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3302.0244897959215</v>
      </c>
      <c r="L64" s="389">
        <f>AVERAGE(L52:L63)</f>
        <v>981.14421768707564</v>
      </c>
      <c r="M64" s="375"/>
      <c r="N64" s="375"/>
      <c r="O64" s="365"/>
      <c r="P64" s="365"/>
      <c r="Q64" s="365"/>
      <c r="R64" s="365"/>
    </row>
    <row r="65" spans="1:18" ht="15.6" customHeight="1">
      <c r="A65" s="906" t="s">
        <v>309</v>
      </c>
      <c r="B65" s="366" t="s">
        <v>104</v>
      </c>
      <c r="C65" s="763"/>
      <c r="D65" s="394" t="s">
        <v>310</v>
      </c>
      <c r="E65" s="411"/>
      <c r="F65" s="369">
        <v>22.281818181818181</v>
      </c>
      <c r="G65" s="762">
        <v>322</v>
      </c>
      <c r="H65" s="370">
        <f>F65*G65</f>
        <v>7174.7454545454548</v>
      </c>
      <c r="I65" s="764"/>
      <c r="J65" s="372">
        <v>4</v>
      </c>
      <c r="K65" s="373">
        <f t="shared" ref="K65:K71" si="17">G65/P65*60</f>
        <v>3220.0000000000114</v>
      </c>
      <c r="L65" s="374">
        <f t="shared" ref="L65:L71" si="18">K65/J65</f>
        <v>805.00000000000284</v>
      </c>
      <c r="M65" s="375">
        <v>0.17361111111111113</v>
      </c>
      <c r="N65" s="375">
        <v>0.17777777777777778</v>
      </c>
      <c r="O65" s="373">
        <v>10</v>
      </c>
      <c r="P65" s="767">
        <f>(N65-M65)*24*60</f>
        <v>5.9999999999999787</v>
      </c>
      <c r="Q65" s="377"/>
      <c r="R65" s="377"/>
    </row>
    <row r="66" spans="1:18" ht="15.6" customHeight="1">
      <c r="A66" s="907"/>
      <c r="B66" s="366" t="s">
        <v>104</v>
      </c>
      <c r="C66" s="763"/>
      <c r="D66" s="401" t="s">
        <v>311</v>
      </c>
      <c r="E66" s="412"/>
      <c r="F66" s="369">
        <v>14.03</v>
      </c>
      <c r="G66" s="378">
        <v>2750</v>
      </c>
      <c r="H66" s="370">
        <f t="shared" ref="H66:H74" si="19">F66*G66</f>
        <v>38582.5</v>
      </c>
      <c r="I66" s="764"/>
      <c r="J66" s="372">
        <v>3</v>
      </c>
      <c r="K66" s="373">
        <f t="shared" si="17"/>
        <v>3300.0000000000009</v>
      </c>
      <c r="L66" s="374">
        <f t="shared" si="18"/>
        <v>1100.0000000000002</v>
      </c>
      <c r="M66" s="375">
        <v>0.18819444444444444</v>
      </c>
      <c r="N66" s="375">
        <v>0.22291666666666665</v>
      </c>
      <c r="O66" s="373">
        <v>15</v>
      </c>
      <c r="P66" s="767">
        <f t="shared" ref="P66:P71" si="20">(N66-M66)*24*60</f>
        <v>49.999999999999986</v>
      </c>
      <c r="Q66" s="377"/>
      <c r="R66" s="377"/>
    </row>
    <row r="67" spans="1:18" ht="15.6" customHeight="1">
      <c r="A67" s="907"/>
      <c r="B67" s="366" t="s">
        <v>104</v>
      </c>
      <c r="C67" s="763"/>
      <c r="D67" s="394" t="s">
        <v>312</v>
      </c>
      <c r="E67" s="396"/>
      <c r="F67" s="369">
        <v>18.18</v>
      </c>
      <c r="G67" s="378">
        <v>1292</v>
      </c>
      <c r="H67" s="370">
        <f t="shared" si="19"/>
        <v>23488.560000000001</v>
      </c>
      <c r="I67" s="764"/>
      <c r="J67" s="372">
        <v>3</v>
      </c>
      <c r="K67" s="373">
        <f t="shared" si="17"/>
        <v>3229.999999999995</v>
      </c>
      <c r="L67" s="374">
        <f t="shared" si="18"/>
        <v>1076.6666666666649</v>
      </c>
      <c r="M67" s="375">
        <v>0.23472222222222219</v>
      </c>
      <c r="N67" s="375">
        <v>0.25138888888888888</v>
      </c>
      <c r="O67" s="373">
        <v>17</v>
      </c>
      <c r="P67" s="767">
        <f t="shared" si="20"/>
        <v>24.000000000000036</v>
      </c>
      <c r="Q67" s="377"/>
      <c r="R67" s="377"/>
    </row>
    <row r="68" spans="1:18" ht="15.6" customHeight="1">
      <c r="A68" s="907"/>
      <c r="B68" s="366" t="s">
        <v>104</v>
      </c>
      <c r="C68" s="763"/>
      <c r="D68" s="400" t="s">
        <v>313</v>
      </c>
      <c r="E68" s="396"/>
      <c r="F68" s="369">
        <v>17.890909090909091</v>
      </c>
      <c r="G68" s="378">
        <v>1398</v>
      </c>
      <c r="H68" s="370">
        <f t="shared" si="19"/>
        <v>25011.49090909091</v>
      </c>
      <c r="I68" s="764"/>
      <c r="J68" s="372">
        <v>3</v>
      </c>
      <c r="K68" s="373">
        <f t="shared" si="17"/>
        <v>3355.2000000000007</v>
      </c>
      <c r="L68" s="374">
        <f t="shared" si="18"/>
        <v>1118.4000000000003</v>
      </c>
      <c r="M68" s="375">
        <v>0.26180555555555557</v>
      </c>
      <c r="N68" s="375">
        <v>0.27916666666666667</v>
      </c>
      <c r="O68" s="373">
        <v>15</v>
      </c>
      <c r="P68" s="767">
        <f t="shared" si="20"/>
        <v>24.999999999999993</v>
      </c>
      <c r="Q68" s="377">
        <v>0.27916666666666667</v>
      </c>
      <c r="R68" s="377">
        <v>0.32083333333333336</v>
      </c>
    </row>
    <row r="69" spans="1:18" ht="15.6" customHeight="1">
      <c r="A69" s="907"/>
      <c r="B69" s="366" t="s">
        <v>104</v>
      </c>
      <c r="C69" s="763"/>
      <c r="D69" s="394" t="s">
        <v>314</v>
      </c>
      <c r="E69" s="396"/>
      <c r="F69" s="369">
        <v>16.66</v>
      </c>
      <c r="G69" s="378">
        <v>2675</v>
      </c>
      <c r="H69" s="370">
        <f t="shared" si="19"/>
        <v>44565.5</v>
      </c>
      <c r="I69" s="764"/>
      <c r="J69" s="372">
        <v>4</v>
      </c>
      <c r="K69" s="373">
        <f t="shared" si="17"/>
        <v>3209.9999999999959</v>
      </c>
      <c r="L69" s="374">
        <f t="shared" si="18"/>
        <v>802.49999999999898</v>
      </c>
      <c r="M69" s="375">
        <v>0.3347222222222222</v>
      </c>
      <c r="N69" s="375">
        <v>0.36944444444444446</v>
      </c>
      <c r="O69" s="373">
        <v>20</v>
      </c>
      <c r="P69" s="767">
        <f t="shared" si="20"/>
        <v>50.000000000000064</v>
      </c>
      <c r="Q69" s="377"/>
      <c r="R69" s="377"/>
    </row>
    <row r="70" spans="1:18" ht="15.75" customHeight="1">
      <c r="A70" s="90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850</v>
      </c>
      <c r="H70" s="370">
        <f t="shared" si="19"/>
        <v>25500</v>
      </c>
      <c r="I70" s="764"/>
      <c r="J70" s="372">
        <v>4</v>
      </c>
      <c r="K70" s="373">
        <f t="shared" si="17"/>
        <v>3400.0000000000123</v>
      </c>
      <c r="L70" s="374">
        <f t="shared" si="18"/>
        <v>850.00000000000307</v>
      </c>
      <c r="M70" s="375">
        <v>0.37986111111111115</v>
      </c>
      <c r="N70" s="375">
        <v>0.39027777777777778</v>
      </c>
      <c r="O70" s="373">
        <v>15</v>
      </c>
      <c r="P70" s="767">
        <f t="shared" si="20"/>
        <v>14.999999999999947</v>
      </c>
      <c r="Q70" s="377"/>
      <c r="R70" s="377"/>
    </row>
    <row r="71" spans="1:18" ht="15.6" customHeight="1">
      <c r="A71" s="90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4261</v>
      </c>
      <c r="H71" s="370">
        <f t="shared" si="19"/>
        <v>60871.428571428558</v>
      </c>
      <c r="I71" s="764"/>
      <c r="J71" s="372">
        <v>3</v>
      </c>
      <c r="K71" s="373">
        <f t="shared" si="17"/>
        <v>3277.6923076923094</v>
      </c>
      <c r="L71" s="374">
        <f t="shared" si="18"/>
        <v>1092.5641025641032</v>
      </c>
      <c r="M71" s="375">
        <v>0.39930555555555558</v>
      </c>
      <c r="N71" s="375">
        <v>0.45347222222222222</v>
      </c>
      <c r="O71" s="373">
        <v>13</v>
      </c>
      <c r="P71" s="767">
        <f t="shared" si="20"/>
        <v>77.999999999999957</v>
      </c>
      <c r="Q71" s="377"/>
      <c r="R71" s="377"/>
    </row>
    <row r="72" spans="1:18" ht="15.6" customHeight="1">
      <c r="A72" s="907"/>
      <c r="B72" s="366">
        <v>0</v>
      </c>
      <c r="C72" s="763"/>
      <c r="D72" s="400"/>
      <c r="E72" s="396"/>
      <c r="F72" s="369" t="s">
        <v>106</v>
      </c>
      <c r="G72" s="378"/>
      <c r="H72" s="370">
        <f t="shared" si="19"/>
        <v>0</v>
      </c>
      <c r="I72" s="764"/>
      <c r="J72" s="372"/>
      <c r="K72" s="373"/>
      <c r="L72" s="374"/>
      <c r="M72" s="375"/>
      <c r="N72" s="375"/>
      <c r="O72" s="373"/>
      <c r="P72" s="767"/>
      <c r="Q72" s="377"/>
      <c r="R72" s="377"/>
    </row>
    <row r="73" spans="1:18" ht="15.6" customHeight="1">
      <c r="A73" s="907"/>
      <c r="B73" s="366">
        <v>0</v>
      </c>
      <c r="C73" s="763"/>
      <c r="D73" s="400"/>
      <c r="E73" s="396"/>
      <c r="F73" s="369" t="s">
        <v>106</v>
      </c>
      <c r="G73" s="378"/>
      <c r="H73" s="370">
        <f t="shared" si="19"/>
        <v>0</v>
      </c>
      <c r="I73" s="764"/>
      <c r="J73" s="372"/>
      <c r="K73" s="373"/>
      <c r="L73" s="374"/>
      <c r="M73" s="375"/>
      <c r="N73" s="375"/>
      <c r="O73" s="373"/>
      <c r="P73" s="767"/>
      <c r="Q73" s="377"/>
      <c r="R73" s="377"/>
    </row>
    <row r="74" spans="1:18" ht="15.6" customHeight="1">
      <c r="A74" s="907"/>
      <c r="B74" s="366">
        <v>0</v>
      </c>
      <c r="C74" s="763"/>
      <c r="D74" s="400"/>
      <c r="E74" s="396"/>
      <c r="F74" s="369" t="s">
        <v>106</v>
      </c>
      <c r="G74" s="378"/>
      <c r="H74" s="370">
        <f t="shared" si="19"/>
        <v>0</v>
      </c>
      <c r="I74" s="764"/>
      <c r="J74" s="372"/>
      <c r="K74" s="373"/>
      <c r="L74" s="374"/>
      <c r="M74" s="375"/>
      <c r="N74" s="375"/>
      <c r="O74" s="373"/>
      <c r="P74" s="767"/>
      <c r="Q74" s="377"/>
      <c r="R74" s="377"/>
    </row>
    <row r="75" spans="1:18" ht="15.75" customHeight="1">
      <c r="A75" s="908"/>
      <c r="B75" s="366">
        <v>0</v>
      </c>
      <c r="C75" s="6" t="s">
        <v>317</v>
      </c>
      <c r="D75" s="895" t="s">
        <v>221</v>
      </c>
      <c r="E75" s="89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3284.6989010989032</v>
      </c>
      <c r="L75" s="389">
        <f>AVERAGE(L65:L74)</f>
        <v>977.87582417582485</v>
      </c>
      <c r="M75" s="375"/>
      <c r="N75" s="375"/>
      <c r="O75" s="365"/>
      <c r="P75" s="365"/>
      <c r="Q75" s="365"/>
      <c r="R75" s="365"/>
    </row>
    <row r="76" spans="1:18" ht="16.2" customHeight="1">
      <c r="A76" s="909" t="s">
        <v>319</v>
      </c>
      <c r="B76" s="366">
        <v>0</v>
      </c>
      <c r="C76" s="383"/>
      <c r="D76" s="910"/>
      <c r="E76" s="91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67"/>
      <c r="Q76" s="377"/>
      <c r="R76" s="377"/>
    </row>
    <row r="77" spans="1:18">
      <c r="A77" s="909"/>
      <c r="B77" s="366">
        <v>0</v>
      </c>
      <c r="C77" s="383"/>
      <c r="D77" s="910"/>
      <c r="E77" s="911"/>
      <c r="F77" s="369" t="s">
        <v>106</v>
      </c>
      <c r="G77" s="762"/>
      <c r="H77" s="370">
        <f t="shared" si="13"/>
        <v>0</v>
      </c>
      <c r="I77" s="764"/>
      <c r="J77" s="372"/>
      <c r="K77" s="373"/>
      <c r="L77" s="374"/>
      <c r="M77" s="375"/>
      <c r="N77" s="375"/>
      <c r="O77" s="365"/>
      <c r="P77" s="767"/>
      <c r="Q77" s="365"/>
      <c r="R77" s="365"/>
    </row>
    <row r="78" spans="1:18">
      <c r="A78" s="909"/>
      <c r="B78" s="366">
        <v>0</v>
      </c>
      <c r="C78" s="383"/>
      <c r="D78" s="768"/>
      <c r="E78" s="768"/>
      <c r="F78" s="369" t="s">
        <v>106</v>
      </c>
      <c r="G78" s="397"/>
      <c r="H78" s="370">
        <f t="shared" si="13"/>
        <v>0</v>
      </c>
      <c r="I78" s="764"/>
      <c r="J78" s="372"/>
      <c r="K78" s="373"/>
      <c r="L78" s="374"/>
      <c r="M78" s="375"/>
      <c r="N78" s="375"/>
      <c r="O78" s="365"/>
      <c r="P78" s="767"/>
      <c r="Q78" s="365"/>
      <c r="R78" s="365"/>
    </row>
    <row r="79" spans="1:18">
      <c r="A79" s="909"/>
      <c r="B79" s="366">
        <v>0</v>
      </c>
      <c r="C79" s="383"/>
      <c r="D79" s="768"/>
      <c r="E79" s="768"/>
      <c r="F79" s="369" t="s">
        <v>106</v>
      </c>
      <c r="G79" s="397"/>
      <c r="H79" s="370">
        <f t="shared" si="13"/>
        <v>0</v>
      </c>
      <c r="I79" s="764"/>
      <c r="J79" s="372"/>
      <c r="K79" s="373"/>
      <c r="L79" s="374"/>
      <c r="M79" s="375"/>
      <c r="N79" s="375"/>
      <c r="O79" s="365"/>
      <c r="P79" s="767"/>
      <c r="Q79" s="365"/>
      <c r="R79" s="365"/>
    </row>
    <row r="80" spans="1:18">
      <c r="A80" s="909"/>
      <c r="B80" s="366">
        <v>0</v>
      </c>
      <c r="C80" s="383"/>
      <c r="D80" s="768"/>
      <c r="E80" s="768"/>
      <c r="F80" s="369" t="s">
        <v>106</v>
      </c>
      <c r="G80" s="397"/>
      <c r="H80" s="370">
        <f t="shared" si="13"/>
        <v>0</v>
      </c>
      <c r="I80" s="764"/>
      <c r="J80" s="372"/>
      <c r="K80" s="373"/>
      <c r="L80" s="374"/>
      <c r="M80" s="375"/>
      <c r="N80" s="375"/>
      <c r="O80" s="365"/>
      <c r="P80" s="767"/>
      <c r="Q80" s="365"/>
      <c r="R80" s="365"/>
    </row>
    <row r="81" spans="1:18" ht="15.75" customHeight="1">
      <c r="A81" s="909"/>
      <c r="B81" s="366">
        <v>0</v>
      </c>
      <c r="C81" s="6" t="s">
        <v>31</v>
      </c>
      <c r="D81" s="887" t="s">
        <v>221</v>
      </c>
      <c r="E81" s="88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912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64"/>
      <c r="J82" s="372"/>
      <c r="K82" s="373"/>
      <c r="L82" s="374"/>
      <c r="M82" s="375"/>
      <c r="N82" s="375"/>
      <c r="O82" s="373"/>
      <c r="P82" s="767"/>
      <c r="Q82" s="377"/>
      <c r="R82" s="377"/>
    </row>
    <row r="83" spans="1:18">
      <c r="A83" s="91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64"/>
      <c r="J83" s="372"/>
      <c r="K83" s="373"/>
      <c r="L83" s="374"/>
      <c r="M83" s="375"/>
      <c r="N83" s="375"/>
      <c r="O83" s="373"/>
      <c r="P83" s="767"/>
      <c r="Q83" s="377"/>
      <c r="R83" s="377"/>
    </row>
    <row r="84" spans="1:18">
      <c r="A84" s="91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6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91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6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913"/>
      <c r="B86" s="366">
        <v>0</v>
      </c>
      <c r="C86" s="393"/>
      <c r="D86" s="395"/>
      <c r="E86" s="421"/>
      <c r="F86" s="369" t="s">
        <v>106</v>
      </c>
      <c r="G86" s="762"/>
      <c r="H86" s="423">
        <f t="shared" si="21"/>
        <v>0</v>
      </c>
      <c r="I86" s="76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913"/>
      <c r="B87" s="366"/>
      <c r="C87" s="393"/>
      <c r="D87" s="395"/>
      <c r="E87" s="421"/>
      <c r="F87" s="369" t="s">
        <v>106</v>
      </c>
      <c r="G87" s="762"/>
      <c r="H87" s="423">
        <f t="shared" si="21"/>
        <v>0</v>
      </c>
      <c r="I87" s="76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913"/>
      <c r="B88" s="366">
        <v>0</v>
      </c>
      <c r="C88" s="393"/>
      <c r="D88" s="395"/>
      <c r="E88" s="421"/>
      <c r="F88" s="369" t="s">
        <v>106</v>
      </c>
      <c r="G88" s="762"/>
      <c r="H88" s="423">
        <f t="shared" si="21"/>
        <v>0</v>
      </c>
      <c r="I88" s="76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913"/>
      <c r="B89" s="366">
        <v>0</v>
      </c>
      <c r="C89" s="393"/>
      <c r="D89" s="395"/>
      <c r="E89" s="421"/>
      <c r="F89" s="369" t="s">
        <v>106</v>
      </c>
      <c r="G89" s="762"/>
      <c r="H89" s="423">
        <f t="shared" si="21"/>
        <v>0</v>
      </c>
      <c r="I89" s="76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913"/>
      <c r="B90" s="366">
        <v>0</v>
      </c>
      <c r="C90" s="393"/>
      <c r="D90" s="395"/>
      <c r="E90" s="421"/>
      <c r="F90" s="369" t="s">
        <v>106</v>
      </c>
      <c r="G90" s="762"/>
      <c r="H90" s="423">
        <f t="shared" si="21"/>
        <v>0</v>
      </c>
      <c r="I90" s="76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913"/>
      <c r="B91" s="366">
        <v>0</v>
      </c>
      <c r="C91" s="6" t="s">
        <v>292</v>
      </c>
      <c r="D91" s="914" t="s">
        <v>221</v>
      </c>
      <c r="E91" s="91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15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762">
        <v>1232</v>
      </c>
      <c r="H92" s="370">
        <f t="shared" ref="H92:H99" si="22">F92*G92</f>
        <v>30233.279999999999</v>
      </c>
      <c r="I92" s="764"/>
      <c r="J92" s="372">
        <v>3</v>
      </c>
      <c r="K92" s="373">
        <f>G92/P92*60</f>
        <v>2464.0000000000086</v>
      </c>
      <c r="L92" s="374">
        <f t="shared" ref="L92:L94" si="23">K92/J92</f>
        <v>821.33333333333621</v>
      </c>
      <c r="M92" s="375">
        <v>0.72222222222222221</v>
      </c>
      <c r="N92" s="375">
        <v>0.74305555555555547</v>
      </c>
      <c r="O92" s="365">
        <v>20</v>
      </c>
      <c r="P92" s="767">
        <f>(N92-M92)*24*60</f>
        <v>29.999999999999893</v>
      </c>
      <c r="Q92" s="377"/>
      <c r="R92" s="377"/>
    </row>
    <row r="93" spans="1:18">
      <c r="A93" s="916"/>
      <c r="B93" s="366" t="s">
        <v>104</v>
      </c>
      <c r="C93" s="383"/>
      <c r="D93" s="395" t="s">
        <v>324</v>
      </c>
      <c r="E93" s="415"/>
      <c r="F93" s="369">
        <v>23.27</v>
      </c>
      <c r="G93" s="378">
        <v>467</v>
      </c>
      <c r="H93" s="370">
        <f t="shared" si="22"/>
        <v>10867.09</v>
      </c>
      <c r="I93" s="764"/>
      <c r="J93" s="372">
        <v>4</v>
      </c>
      <c r="K93" s="373">
        <f t="shared" ref="K93:K94" si="24">G93/P93*60</f>
        <v>1867.9999999999868</v>
      </c>
      <c r="L93" s="374">
        <f t="shared" si="23"/>
        <v>466.9999999999967</v>
      </c>
      <c r="M93" s="375">
        <v>0.75763888888888886</v>
      </c>
      <c r="N93" s="375">
        <v>0.7680555555555556</v>
      </c>
      <c r="O93" s="365">
        <v>21</v>
      </c>
      <c r="P93" s="767">
        <f>(N93-M93)*24*60</f>
        <v>15.000000000000107</v>
      </c>
      <c r="Q93" s="377"/>
      <c r="R93" s="377"/>
    </row>
    <row r="94" spans="1:18">
      <c r="A94" s="916"/>
      <c r="B94" s="366" t="s">
        <v>104</v>
      </c>
      <c r="C94" s="383"/>
      <c r="D94" s="395" t="s">
        <v>325</v>
      </c>
      <c r="E94" s="415"/>
      <c r="F94" s="369">
        <v>24.33</v>
      </c>
      <c r="G94" s="378">
        <v>1045</v>
      </c>
      <c r="H94" s="370">
        <f t="shared" si="22"/>
        <v>25424.85</v>
      </c>
      <c r="I94" s="764"/>
      <c r="J94" s="372">
        <v>4</v>
      </c>
      <c r="K94" s="373">
        <f t="shared" si="24"/>
        <v>2507.9999999999932</v>
      </c>
      <c r="L94" s="374">
        <f t="shared" si="23"/>
        <v>626.99999999999829</v>
      </c>
      <c r="M94" s="375">
        <v>0.78472222222222221</v>
      </c>
      <c r="N94" s="375">
        <v>0.80208333333333337</v>
      </c>
      <c r="O94" s="365">
        <v>24</v>
      </c>
      <c r="P94" s="767">
        <f>(N94-M94)*24*60</f>
        <v>25.000000000000071</v>
      </c>
      <c r="Q94" s="377"/>
      <c r="R94" s="377"/>
    </row>
    <row r="95" spans="1:18">
      <c r="A95" s="91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64"/>
      <c r="J95" s="372"/>
      <c r="K95" s="373"/>
      <c r="L95" s="374"/>
      <c r="M95" s="375"/>
      <c r="N95" s="375"/>
      <c r="O95" s="365"/>
      <c r="P95" s="767"/>
      <c r="Q95" s="377"/>
      <c r="R95" s="377"/>
    </row>
    <row r="96" spans="1:18">
      <c r="A96" s="91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64"/>
      <c r="J96" s="372"/>
      <c r="K96" s="373"/>
      <c r="L96" s="374"/>
      <c r="M96" s="375"/>
      <c r="N96" s="375"/>
      <c r="O96" s="365"/>
      <c r="P96" s="767"/>
      <c r="Q96" s="377"/>
      <c r="R96" s="377"/>
    </row>
    <row r="97" spans="1:18">
      <c r="A97" s="91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64"/>
      <c r="J97" s="372"/>
      <c r="K97" s="373"/>
      <c r="L97" s="374"/>
      <c r="M97" s="375"/>
      <c r="N97" s="375"/>
      <c r="O97" s="365"/>
      <c r="P97" s="767"/>
      <c r="Q97" s="377"/>
      <c r="R97" s="377"/>
    </row>
    <row r="98" spans="1:18">
      <c r="A98" s="91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64"/>
      <c r="J98" s="372"/>
      <c r="K98" s="373"/>
      <c r="L98" s="374"/>
      <c r="M98" s="375"/>
      <c r="N98" s="375"/>
      <c r="O98" s="365"/>
      <c r="P98" s="767"/>
      <c r="Q98" s="377"/>
      <c r="R98" s="377"/>
    </row>
    <row r="99" spans="1:18">
      <c r="A99" s="91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64"/>
      <c r="J99" s="372"/>
      <c r="K99" s="373"/>
      <c r="L99" s="374"/>
      <c r="M99" s="375"/>
      <c r="N99" s="375"/>
      <c r="O99" s="365"/>
      <c r="P99" s="767"/>
      <c r="Q99" s="377"/>
      <c r="R99" s="377"/>
    </row>
    <row r="100" spans="1:18" ht="15.75" customHeight="1">
      <c r="A100" s="917"/>
      <c r="B100" s="366">
        <v>0</v>
      </c>
      <c r="C100" s="6" t="s">
        <v>326</v>
      </c>
      <c r="D100" s="918" t="s">
        <v>221</v>
      </c>
      <c r="E100" s="91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2279.9999999999964</v>
      </c>
      <c r="L100" s="389">
        <f>AVERAGE(L92:L99)</f>
        <v>638.44444444444377</v>
      </c>
      <c r="M100" s="375"/>
      <c r="N100" s="375"/>
      <c r="O100" s="373"/>
      <c r="P100" s="373"/>
      <c r="Q100" s="374"/>
      <c r="R100" s="374"/>
    </row>
    <row r="101" spans="1:18" ht="16.2" customHeight="1">
      <c r="A101" s="920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762">
        <v>697</v>
      </c>
      <c r="H101" s="370">
        <f t="shared" ref="H101:H110" si="25">F101*G101</f>
        <v>17445.91</v>
      </c>
      <c r="I101" s="764"/>
      <c r="J101" s="372">
        <v>4</v>
      </c>
      <c r="K101" s="373">
        <f>G101/P101*60</f>
        <v>2788.00000000001</v>
      </c>
      <c r="L101" s="374">
        <f t="shared" ref="L101:L105" si="26">K101/J101</f>
        <v>697.0000000000025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20"/>
      <c r="B102" s="366" t="s">
        <v>104</v>
      </c>
      <c r="C102" s="6"/>
      <c r="D102" s="400" t="s">
        <v>330</v>
      </c>
      <c r="E102" s="429"/>
      <c r="F102" s="369">
        <v>28.57</v>
      </c>
      <c r="G102" s="762">
        <v>3134</v>
      </c>
      <c r="H102" s="370">
        <f t="shared" si="25"/>
        <v>89538.38</v>
      </c>
      <c r="I102" s="764"/>
      <c r="J102" s="372">
        <v>3</v>
      </c>
      <c r="K102" s="373">
        <f t="shared" ref="K102:K105" si="28">G102/P102*60</f>
        <v>3133.9999999999945</v>
      </c>
      <c r="L102" s="374">
        <f t="shared" si="26"/>
        <v>1044.6666666666649</v>
      </c>
      <c r="M102" s="375">
        <v>0.74861111111111101</v>
      </c>
      <c r="N102" s="375">
        <v>0.79027777777777775</v>
      </c>
      <c r="O102" s="365">
        <v>23</v>
      </c>
      <c r="P102" s="373">
        <f t="shared" si="27"/>
        <v>60.000000000000107</v>
      </c>
      <c r="Q102" s="377">
        <v>0.79027777777777775</v>
      </c>
      <c r="R102" s="377">
        <v>0.83194444444444438</v>
      </c>
    </row>
    <row r="103" spans="1:18">
      <c r="A103" s="920"/>
      <c r="B103" s="366" t="s">
        <v>104</v>
      </c>
      <c r="C103" s="6"/>
      <c r="D103" s="395" t="s">
        <v>333</v>
      </c>
      <c r="E103" s="395"/>
      <c r="F103" s="369">
        <v>24.82</v>
      </c>
      <c r="G103" s="762">
        <v>1412</v>
      </c>
      <c r="H103" s="370">
        <f t="shared" si="25"/>
        <v>35045.840000000004</v>
      </c>
      <c r="I103" s="764"/>
      <c r="J103" s="372">
        <v>4</v>
      </c>
      <c r="K103" s="373">
        <f t="shared" si="28"/>
        <v>2823.999999999995</v>
      </c>
      <c r="L103" s="374">
        <f t="shared" si="26"/>
        <v>705.99999999999875</v>
      </c>
      <c r="M103" s="375">
        <v>0.84583333333333333</v>
      </c>
      <c r="N103" s="375">
        <v>0.8666666666666667</v>
      </c>
      <c r="O103" s="365">
        <v>20</v>
      </c>
      <c r="P103" s="373">
        <f t="shared" si="27"/>
        <v>30.000000000000053</v>
      </c>
      <c r="Q103" s="377"/>
      <c r="R103" s="377"/>
    </row>
    <row r="104" spans="1:18">
      <c r="A104" s="920"/>
      <c r="B104" s="366" t="s">
        <v>104</v>
      </c>
      <c r="C104" s="6"/>
      <c r="D104" s="395" t="s">
        <v>334</v>
      </c>
      <c r="E104" s="415"/>
      <c r="F104" s="369">
        <v>30</v>
      </c>
      <c r="G104" s="762">
        <v>1519</v>
      </c>
      <c r="H104" s="370">
        <f t="shared" si="25"/>
        <v>45570</v>
      </c>
      <c r="I104" s="764"/>
      <c r="J104" s="372">
        <v>3</v>
      </c>
      <c r="K104" s="373">
        <f t="shared" si="28"/>
        <v>3038.0000000000105</v>
      </c>
      <c r="L104" s="374">
        <f t="shared" si="26"/>
        <v>1012.6666666666702</v>
      </c>
      <c r="M104" s="375">
        <v>0.88124999999999998</v>
      </c>
      <c r="N104" s="375">
        <v>0.90208333333333324</v>
      </c>
      <c r="O104" s="365">
        <v>21</v>
      </c>
      <c r="P104" s="373">
        <f>(N104-M104)*24*60</f>
        <v>29.999999999999893</v>
      </c>
      <c r="Q104" s="377"/>
      <c r="R104" s="377"/>
    </row>
    <row r="105" spans="1:18">
      <c r="A105" s="920"/>
      <c r="B105" s="366" t="s">
        <v>104</v>
      </c>
      <c r="C105" s="6"/>
      <c r="D105" s="395" t="s">
        <v>335</v>
      </c>
      <c r="E105" s="400"/>
      <c r="F105" s="369">
        <v>14.285714285714283</v>
      </c>
      <c r="G105" s="762">
        <v>8801</v>
      </c>
      <c r="H105" s="370">
        <f t="shared" si="25"/>
        <v>125728.57142857141</v>
      </c>
      <c r="I105" s="764"/>
      <c r="J105" s="372">
        <v>3</v>
      </c>
      <c r="K105" s="373">
        <f t="shared" si="28"/>
        <v>3017.4857142054211</v>
      </c>
      <c r="L105" s="374">
        <f t="shared" si="26"/>
        <v>1005.828571401807</v>
      </c>
      <c r="M105" s="375">
        <v>46251.916666666664</v>
      </c>
      <c r="N105" s="375">
        <v>46252.038194444445</v>
      </c>
      <c r="O105" s="365">
        <v>21</v>
      </c>
      <c r="P105" s="373">
        <f>(N105-M105)*24*60</f>
        <v>175.00000000465661</v>
      </c>
      <c r="Q105" s="374"/>
      <c r="R105" s="377"/>
    </row>
    <row r="106" spans="1:18">
      <c r="A106" s="920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6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20"/>
      <c r="B107" s="366">
        <v>0</v>
      </c>
      <c r="C107" s="6"/>
      <c r="D107" s="395"/>
      <c r="E107" s="400"/>
      <c r="F107" s="369" t="s">
        <v>106</v>
      </c>
      <c r="G107" s="762"/>
      <c r="H107" s="370">
        <f t="shared" si="25"/>
        <v>0</v>
      </c>
      <c r="I107" s="76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20"/>
      <c r="B108" s="366">
        <v>0</v>
      </c>
      <c r="C108" s="6"/>
      <c r="D108" s="395"/>
      <c r="E108" s="400"/>
      <c r="F108" s="369" t="s">
        <v>106</v>
      </c>
      <c r="G108" s="762"/>
      <c r="H108" s="370">
        <f t="shared" si="25"/>
        <v>0</v>
      </c>
      <c r="I108" s="76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20"/>
      <c r="B109" s="366">
        <v>0</v>
      </c>
      <c r="C109" s="383"/>
      <c r="D109" s="400"/>
      <c r="E109" s="400"/>
      <c r="F109" s="369" t="s">
        <v>106</v>
      </c>
      <c r="G109" s="762"/>
      <c r="H109" s="370">
        <f t="shared" si="25"/>
        <v>0</v>
      </c>
      <c r="I109" s="76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20"/>
      <c r="B110" s="366">
        <v>0</v>
      </c>
      <c r="C110" s="383"/>
      <c r="D110" s="395"/>
      <c r="E110" s="400"/>
      <c r="F110" s="369" t="s">
        <v>106</v>
      </c>
      <c r="G110" s="762"/>
      <c r="H110" s="370">
        <f t="shared" si="25"/>
        <v>0</v>
      </c>
      <c r="I110" s="76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20"/>
      <c r="B111" s="366">
        <v>0</v>
      </c>
      <c r="C111" s="6" t="s">
        <v>308</v>
      </c>
      <c r="D111" s="887" t="s">
        <v>221</v>
      </c>
      <c r="E111" s="92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2960.2971428410865</v>
      </c>
      <c r="L111" s="389">
        <f>AVERAGE(L101:L110)</f>
        <v>893.23238094702867</v>
      </c>
      <c r="M111" s="375"/>
      <c r="N111" s="375"/>
      <c r="O111" s="373"/>
      <c r="P111" s="373"/>
      <c r="Q111" s="374"/>
      <c r="R111" s="365"/>
    </row>
    <row r="112" spans="1:18" ht="16.2" customHeight="1">
      <c r="A112" s="922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762">
        <v>1072</v>
      </c>
      <c r="H112" s="422">
        <f t="shared" si="13"/>
        <v>17902.399999999998</v>
      </c>
      <c r="I112" s="764"/>
      <c r="J112" s="372">
        <v>3</v>
      </c>
      <c r="K112" s="373">
        <f t="shared" ref="K112:K118" si="29">G112/P112*60</f>
        <v>3215.9999999999854</v>
      </c>
      <c r="L112" s="374">
        <f t="shared" ref="L112:L118" si="30">K112/J112</f>
        <v>1071.9999999999952</v>
      </c>
      <c r="M112" s="375">
        <v>0.72222222222222221</v>
      </c>
      <c r="N112" s="375">
        <v>0.73611111111111116</v>
      </c>
      <c r="O112" s="365">
        <v>20</v>
      </c>
      <c r="P112" s="767">
        <f t="shared" ref="P112:P118" si="31">(N112-M112)*24*60</f>
        <v>20.000000000000089</v>
      </c>
      <c r="Q112" s="365"/>
      <c r="R112" s="365"/>
    </row>
    <row r="113" spans="1:18">
      <c r="A113" s="922"/>
      <c r="B113" s="366" t="s">
        <v>104</v>
      </c>
      <c r="C113" s="393"/>
      <c r="D113" s="768" t="s">
        <v>339</v>
      </c>
      <c r="E113" s="768"/>
      <c r="F113" s="369">
        <v>18.18</v>
      </c>
      <c r="G113" s="762">
        <v>1049</v>
      </c>
      <c r="H113" s="422">
        <f t="shared" si="13"/>
        <v>19070.82</v>
      </c>
      <c r="I113" s="764"/>
      <c r="J113" s="372">
        <v>4</v>
      </c>
      <c r="K113" s="373">
        <f t="shared" si="29"/>
        <v>2517.6000000000254</v>
      </c>
      <c r="L113" s="374">
        <f t="shared" si="30"/>
        <v>629.40000000000634</v>
      </c>
      <c r="M113" s="375">
        <v>0.75138888888888899</v>
      </c>
      <c r="N113" s="375">
        <v>0.76874999999999993</v>
      </c>
      <c r="O113" s="365">
        <v>22</v>
      </c>
      <c r="P113" s="767">
        <f t="shared" si="31"/>
        <v>24.999999999999751</v>
      </c>
      <c r="Q113" s="377"/>
      <c r="R113" s="377"/>
    </row>
    <row r="114" spans="1:18">
      <c r="A114" s="922"/>
      <c r="B114" s="366" t="s">
        <v>104</v>
      </c>
      <c r="C114" s="393"/>
      <c r="D114" s="768" t="s">
        <v>340</v>
      </c>
      <c r="E114" s="395"/>
      <c r="F114" s="369">
        <v>18.18</v>
      </c>
      <c r="G114" s="762">
        <v>1138</v>
      </c>
      <c r="H114" s="422">
        <f t="shared" si="13"/>
        <v>20688.84</v>
      </c>
      <c r="I114" s="764"/>
      <c r="J114" s="372">
        <v>3</v>
      </c>
      <c r="K114" s="373">
        <f t="shared" si="29"/>
        <v>2731.2000000000271</v>
      </c>
      <c r="L114" s="374">
        <f t="shared" si="30"/>
        <v>910.40000000000907</v>
      </c>
      <c r="M114" s="375">
        <v>0.78541666666666676</v>
      </c>
      <c r="N114" s="375">
        <v>0.8027777777777777</v>
      </c>
      <c r="O114" s="365">
        <v>24</v>
      </c>
      <c r="P114" s="767">
        <f t="shared" si="31"/>
        <v>24.999999999999751</v>
      </c>
      <c r="Q114" s="377"/>
      <c r="R114" s="377"/>
    </row>
    <row r="115" spans="1:18">
      <c r="A115" s="922"/>
      <c r="B115" s="366" t="s">
        <v>104</v>
      </c>
      <c r="C115" s="393"/>
      <c r="D115" s="395" t="s">
        <v>341</v>
      </c>
      <c r="E115" s="415"/>
      <c r="F115" s="369">
        <v>16.66</v>
      </c>
      <c r="G115" s="762">
        <v>5739</v>
      </c>
      <c r="H115" s="422">
        <f t="shared" si="13"/>
        <v>95611.74</v>
      </c>
      <c r="I115" s="764"/>
      <c r="J115" s="372">
        <v>4</v>
      </c>
      <c r="K115" s="373">
        <f t="shared" si="29"/>
        <v>2994.2608695652157</v>
      </c>
      <c r="L115" s="374">
        <f t="shared" si="30"/>
        <v>748.56521739130392</v>
      </c>
      <c r="M115" s="375">
        <v>0.81805555555555554</v>
      </c>
      <c r="N115" s="375">
        <v>0.8979166666666667</v>
      </c>
      <c r="O115" s="365">
        <v>22</v>
      </c>
      <c r="P115" s="767">
        <f t="shared" si="31"/>
        <v>115.00000000000007</v>
      </c>
      <c r="Q115" s="377"/>
      <c r="R115" s="377"/>
    </row>
    <row r="116" spans="1:18">
      <c r="A116" s="92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62">
        <v>972</v>
      </c>
      <c r="H116" s="422">
        <f t="shared" si="13"/>
        <v>21657.927272727273</v>
      </c>
      <c r="I116" s="764"/>
      <c r="J116" s="372">
        <v>4</v>
      </c>
      <c r="K116" s="373">
        <f t="shared" si="29"/>
        <v>2916.0000000000105</v>
      </c>
      <c r="L116" s="374">
        <f t="shared" si="30"/>
        <v>729.00000000000261</v>
      </c>
      <c r="M116" s="375">
        <v>0.90763888888888899</v>
      </c>
      <c r="N116" s="424">
        <v>0.92152777777777783</v>
      </c>
      <c r="O116" s="365">
        <v>24</v>
      </c>
      <c r="P116" s="767">
        <f t="shared" si="31"/>
        <v>19.999999999999929</v>
      </c>
      <c r="Q116" s="377">
        <v>0.92152777777777783</v>
      </c>
      <c r="R116" s="377">
        <v>0.96319444444444446</v>
      </c>
    </row>
    <row r="117" spans="1:18">
      <c r="A117" s="92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62">
        <v>3931</v>
      </c>
      <c r="H117" s="422">
        <f t="shared" ref="H117:H123" si="32">F117*G117</f>
        <v>70329.163636363635</v>
      </c>
      <c r="I117" s="764"/>
      <c r="J117" s="372">
        <v>3</v>
      </c>
      <c r="K117" s="373">
        <f t="shared" si="29"/>
        <v>2948.2500000429027</v>
      </c>
      <c r="L117" s="374">
        <f t="shared" si="30"/>
        <v>982.75000001430089</v>
      </c>
      <c r="M117" s="375">
        <v>46251.977083333331</v>
      </c>
      <c r="N117" s="375">
        <v>46252.032638888886</v>
      </c>
      <c r="O117" s="373">
        <v>20</v>
      </c>
      <c r="P117" s="767">
        <f t="shared" si="31"/>
        <v>79.999999998835847</v>
      </c>
      <c r="Q117" s="377"/>
      <c r="R117" s="377"/>
    </row>
    <row r="118" spans="1:18">
      <c r="A118" s="922"/>
      <c r="B118" s="366" t="s">
        <v>104</v>
      </c>
      <c r="C118" s="393"/>
      <c r="D118" s="395" t="s">
        <v>344</v>
      </c>
      <c r="E118" s="412"/>
      <c r="F118" s="369">
        <v>14.03</v>
      </c>
      <c r="G118" s="762">
        <v>6320</v>
      </c>
      <c r="H118" s="422">
        <f t="shared" si="32"/>
        <v>88669.599999999991</v>
      </c>
      <c r="I118" s="764"/>
      <c r="J118" s="372">
        <v>3</v>
      </c>
      <c r="K118" s="373">
        <f t="shared" si="29"/>
        <v>3033.5999999999995</v>
      </c>
      <c r="L118" s="374">
        <f t="shared" si="30"/>
        <v>1011.1999999999998</v>
      </c>
      <c r="M118" s="375">
        <v>4.2361111111111106E-2</v>
      </c>
      <c r="N118" s="375">
        <v>0.12916666666666668</v>
      </c>
      <c r="O118" s="373">
        <v>24</v>
      </c>
      <c r="P118" s="767">
        <f t="shared" si="31"/>
        <v>125.00000000000003</v>
      </c>
      <c r="Q118" s="377"/>
      <c r="R118" s="377"/>
    </row>
    <row r="119" spans="1:18">
      <c r="A119" s="922"/>
      <c r="B119" s="366">
        <v>0</v>
      </c>
      <c r="C119" s="393"/>
      <c r="D119" s="400"/>
      <c r="E119" s="412"/>
      <c r="F119" s="369" t="s">
        <v>106</v>
      </c>
      <c r="G119" s="762"/>
      <c r="H119" s="422">
        <f t="shared" si="32"/>
        <v>0</v>
      </c>
      <c r="I119" s="764"/>
      <c r="J119" s="372"/>
      <c r="K119" s="373"/>
      <c r="L119" s="374"/>
      <c r="M119" s="375"/>
      <c r="N119" s="375"/>
      <c r="O119" s="365"/>
      <c r="P119" s="767"/>
      <c r="Q119" s="377"/>
      <c r="R119" s="377"/>
    </row>
    <row r="120" spans="1:18">
      <c r="A120" s="922"/>
      <c r="B120" s="366">
        <v>0</v>
      </c>
      <c r="C120" s="393"/>
      <c r="D120" s="400"/>
      <c r="E120" s="412"/>
      <c r="F120" s="369" t="s">
        <v>106</v>
      </c>
      <c r="G120" s="762"/>
      <c r="H120" s="422">
        <f t="shared" si="32"/>
        <v>0</v>
      </c>
      <c r="I120" s="764"/>
      <c r="J120" s="372"/>
      <c r="K120" s="373"/>
      <c r="L120" s="374"/>
      <c r="M120" s="375"/>
      <c r="N120" s="375"/>
      <c r="O120" s="365"/>
      <c r="P120" s="767"/>
      <c r="Q120" s="377"/>
      <c r="R120" s="377"/>
    </row>
    <row r="121" spans="1:18">
      <c r="A121" s="922"/>
      <c r="B121" s="366">
        <v>0</v>
      </c>
      <c r="C121" s="393"/>
      <c r="D121" s="400"/>
      <c r="E121" s="412"/>
      <c r="F121" s="369" t="s">
        <v>106</v>
      </c>
      <c r="G121" s="762"/>
      <c r="H121" s="422">
        <f t="shared" si="32"/>
        <v>0</v>
      </c>
      <c r="I121" s="764"/>
      <c r="J121" s="372"/>
      <c r="K121" s="373"/>
      <c r="L121" s="374"/>
      <c r="M121" s="375"/>
      <c r="N121" s="375"/>
      <c r="O121" s="365"/>
      <c r="P121" s="767"/>
      <c r="Q121" s="377"/>
      <c r="R121" s="377"/>
    </row>
    <row r="122" spans="1:18" ht="15.6" customHeight="1">
      <c r="A122" s="922"/>
      <c r="B122" s="366">
        <v>0</v>
      </c>
      <c r="C122" s="393"/>
      <c r="D122" s="400"/>
      <c r="E122" s="412"/>
      <c r="F122" s="369" t="s">
        <v>106</v>
      </c>
      <c r="G122" s="762"/>
      <c r="H122" s="422">
        <f t="shared" si="32"/>
        <v>0</v>
      </c>
      <c r="I122" s="764"/>
      <c r="J122" s="372"/>
      <c r="K122" s="373"/>
      <c r="L122" s="374"/>
      <c r="M122" s="375"/>
      <c r="N122" s="375"/>
      <c r="O122" s="365"/>
      <c r="P122" s="767"/>
      <c r="Q122" s="377"/>
      <c r="R122" s="377"/>
    </row>
    <row r="123" spans="1:18">
      <c r="A123" s="922"/>
      <c r="B123" s="366">
        <v>0</v>
      </c>
      <c r="C123" s="393"/>
      <c r="D123" s="400"/>
      <c r="E123" s="412"/>
      <c r="F123" s="369" t="s">
        <v>106</v>
      </c>
      <c r="G123" s="762"/>
      <c r="H123" s="422">
        <f t="shared" si="32"/>
        <v>0</v>
      </c>
      <c r="I123" s="764"/>
      <c r="J123" s="372"/>
      <c r="K123" s="373"/>
      <c r="L123" s="374"/>
      <c r="M123" s="375"/>
      <c r="N123" s="375"/>
      <c r="O123" s="365"/>
      <c r="P123" s="767"/>
      <c r="Q123" s="377"/>
      <c r="R123" s="377"/>
    </row>
    <row r="124" spans="1:18" ht="17.399999999999999" customHeight="1">
      <c r="A124" s="922"/>
      <c r="B124" s="383">
        <v>0</v>
      </c>
      <c r="C124" s="6" t="s">
        <v>317</v>
      </c>
      <c r="D124" s="923" t="s">
        <v>221</v>
      </c>
      <c r="E124" s="92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2908.1301242297382</v>
      </c>
      <c r="L124" s="389">
        <f>AVERAGE(L112:L123)</f>
        <v>869.04503105794549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L12" sqref="L12"/>
      <selection pane="bottomLeft" activeCell="B6" sqref="B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1494</v>
      </c>
      <c r="B1" s="28"/>
      <c r="C1" s="28"/>
      <c r="D1" s="786" t="s">
        <v>1495</v>
      </c>
      <c r="E1" s="29">
        <f>SUM(G5:G173)</f>
        <v>174717.99999999997</v>
      </c>
      <c r="F1" s="771" t="s">
        <v>3</v>
      </c>
      <c r="G1" s="30">
        <f>SUM(H5:H173)</f>
        <v>7083850.077912895</v>
      </c>
      <c r="H1" s="785" t="s">
        <v>37</v>
      </c>
      <c r="I1" s="31">
        <f>M17+M30+M43+M56+M69+M82+M95+M108+M121+M134+M147+M160+M173</f>
        <v>190.70317460317463</v>
      </c>
      <c r="J1" s="987" t="s">
        <v>38</v>
      </c>
      <c r="K1" s="987"/>
      <c r="L1" s="987"/>
      <c r="M1" s="987" t="s">
        <v>39</v>
      </c>
      <c r="N1" s="987"/>
      <c r="O1" s="987"/>
      <c r="P1" s="987" t="s">
        <v>1496</v>
      </c>
      <c r="Q1" s="987"/>
      <c r="R1" s="987"/>
      <c r="S1" s="987"/>
      <c r="T1" s="987" t="s">
        <v>1497</v>
      </c>
      <c r="U1" s="987"/>
      <c r="V1" s="987"/>
      <c r="W1" s="987"/>
      <c r="X1" s="987"/>
      <c r="Y1" s="987"/>
      <c r="Z1" s="32" t="s">
        <v>1498</v>
      </c>
      <c r="AA1" s="32" t="s">
        <v>1499</v>
      </c>
      <c r="AB1" s="994" t="s">
        <v>1500</v>
      </c>
      <c r="AC1" s="995"/>
      <c r="AD1" s="32" t="s">
        <v>1498</v>
      </c>
      <c r="AE1" s="32" t="s">
        <v>1501</v>
      </c>
      <c r="AF1" s="987" t="s">
        <v>1502</v>
      </c>
      <c r="AG1" s="988"/>
      <c r="AH1" s="988"/>
    </row>
    <row r="2" spans="1:34" ht="26.25" customHeight="1">
      <c r="A2" s="989" t="s">
        <v>1503</v>
      </c>
      <c r="B2" s="989"/>
      <c r="C2" s="786"/>
      <c r="D2" s="786" t="s">
        <v>1504</v>
      </c>
      <c r="E2" s="34">
        <f>AVERAGE(O17,O30,O43,O56,O69,O82,O95,O108,O121,O134,O147,O160,O173)</f>
        <v>130.40779018035204</v>
      </c>
      <c r="F2" s="35" t="s">
        <v>40</v>
      </c>
      <c r="G2" s="36">
        <f>G1/E1</f>
        <v>40.544477832352115</v>
      </c>
      <c r="H2" s="785" t="s">
        <v>41</v>
      </c>
      <c r="I2" s="785">
        <f>COUNT(I5:I173)</f>
        <v>13</v>
      </c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6"/>
      <c r="AC2" s="997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988"/>
      <c r="AG2" s="988"/>
      <c r="AH2" s="988"/>
    </row>
    <row r="3" spans="1:34" ht="30.6" customHeight="1">
      <c r="A3" s="928" t="s">
        <v>1505</v>
      </c>
      <c r="B3" s="928" t="s">
        <v>42</v>
      </c>
      <c r="C3" s="985"/>
      <c r="D3" s="928" t="s">
        <v>1506</v>
      </c>
      <c r="E3" s="928"/>
      <c r="F3" s="985" t="s">
        <v>43</v>
      </c>
      <c r="G3" s="977" t="s">
        <v>44</v>
      </c>
      <c r="H3" s="985" t="s">
        <v>45</v>
      </c>
      <c r="I3" s="979" t="s">
        <v>1507</v>
      </c>
      <c r="J3" s="983" t="s">
        <v>46</v>
      </c>
      <c r="K3" s="982" t="s">
        <v>47</v>
      </c>
      <c r="L3" s="957" t="s">
        <v>35</v>
      </c>
      <c r="M3" s="977" t="s">
        <v>46</v>
      </c>
      <c r="N3" s="982" t="s">
        <v>1508</v>
      </c>
      <c r="O3" s="957" t="s">
        <v>1504</v>
      </c>
      <c r="P3" s="983" t="s">
        <v>1509</v>
      </c>
      <c r="Q3" s="957" t="s">
        <v>1504</v>
      </c>
      <c r="R3" s="984" t="s">
        <v>1510</v>
      </c>
      <c r="S3" s="958" t="s">
        <v>1511</v>
      </c>
      <c r="T3" s="977" t="s">
        <v>48</v>
      </c>
      <c r="U3" s="977"/>
      <c r="V3" s="978" t="s">
        <v>49</v>
      </c>
      <c r="W3" s="979" t="s">
        <v>1512</v>
      </c>
      <c r="X3" s="977" t="s">
        <v>1513</v>
      </c>
      <c r="Y3" s="977"/>
      <c r="Z3" s="980" t="s">
        <v>1514</v>
      </c>
      <c r="AA3" s="981"/>
      <c r="AB3" s="990" t="s">
        <v>1515</v>
      </c>
      <c r="AC3" s="991"/>
      <c r="AD3" s="992" t="s">
        <v>1516</v>
      </c>
      <c r="AE3" s="993"/>
      <c r="AF3" s="982" t="s">
        <v>1508</v>
      </c>
      <c r="AG3" s="984" t="s">
        <v>1510</v>
      </c>
      <c r="AH3" s="958" t="s">
        <v>1511</v>
      </c>
    </row>
    <row r="4" spans="1:34" ht="30.6" customHeight="1">
      <c r="A4" s="985"/>
      <c r="B4" s="928"/>
      <c r="C4" s="986"/>
      <c r="D4" s="928"/>
      <c r="E4" s="928"/>
      <c r="F4" s="986"/>
      <c r="G4" s="977"/>
      <c r="H4" s="986"/>
      <c r="I4" s="979"/>
      <c r="J4" s="983"/>
      <c r="K4" s="982"/>
      <c r="L4" s="957"/>
      <c r="M4" s="977"/>
      <c r="N4" s="982"/>
      <c r="O4" s="957"/>
      <c r="P4" s="983"/>
      <c r="Q4" s="957"/>
      <c r="R4" s="984"/>
      <c r="S4" s="958"/>
      <c r="T4" s="780" t="s">
        <v>50</v>
      </c>
      <c r="U4" s="780" t="s">
        <v>51</v>
      </c>
      <c r="V4" s="977"/>
      <c r="W4" s="979"/>
      <c r="X4" s="771" t="s">
        <v>1517</v>
      </c>
      <c r="Y4" s="771" t="s">
        <v>36</v>
      </c>
      <c r="Z4" s="780" t="s">
        <v>1518</v>
      </c>
      <c r="AA4" s="780" t="s">
        <v>1519</v>
      </c>
      <c r="AB4" s="991"/>
      <c r="AC4" s="991"/>
      <c r="AD4" s="780" t="s">
        <v>1520</v>
      </c>
      <c r="AE4" s="39" t="s">
        <v>1521</v>
      </c>
      <c r="AF4" s="982"/>
      <c r="AG4" s="984"/>
      <c r="AH4" s="958"/>
    </row>
    <row r="5" spans="1:34" ht="18.75" customHeight="1">
      <c r="A5" s="974" t="s">
        <v>1522</v>
      </c>
      <c r="B5" s="40" t="s">
        <v>100</v>
      </c>
      <c r="C5" s="41"/>
      <c r="D5" s="42" t="s">
        <v>52</v>
      </c>
      <c r="E5" s="43"/>
      <c r="F5" s="273">
        <v>37.83</v>
      </c>
      <c r="G5" s="44">
        <v>6598</v>
      </c>
      <c r="H5" s="45">
        <f t="shared" ref="H5:H16" si="0">F5*G5</f>
        <v>249602.34</v>
      </c>
      <c r="I5" s="781"/>
      <c r="J5" s="46">
        <v>20</v>
      </c>
      <c r="K5" s="44">
        <v>2400</v>
      </c>
      <c r="L5" s="47">
        <v>120</v>
      </c>
      <c r="M5" s="782">
        <v>20</v>
      </c>
      <c r="N5" s="44">
        <f t="shared" ref="N5:N9" si="1">G5/W5*60</f>
        <v>2384.8192771084327</v>
      </c>
      <c r="O5" s="47">
        <f t="shared" ref="O5:O9" si="2">N5/M5</f>
        <v>119.24096385542164</v>
      </c>
      <c r="P5" s="48">
        <f t="shared" ref="P5:P9" si="3">M5-J5</f>
        <v>0</v>
      </c>
      <c r="Q5" s="49">
        <f t="shared" ref="Q5:Q9" si="4">O5-L5</f>
        <v>-0.75903614457835999</v>
      </c>
      <c r="R5" s="773">
        <f t="shared" ref="R5:R9" si="5">O5/L5</f>
        <v>0.99367469879518033</v>
      </c>
      <c r="S5" s="943">
        <f>R17</f>
        <v>0.93991294717918028</v>
      </c>
      <c r="T5" s="89">
        <v>0.25</v>
      </c>
      <c r="U5" s="89">
        <v>0.36527777777777781</v>
      </c>
      <c r="V5" s="771">
        <v>5</v>
      </c>
      <c r="W5" s="781">
        <f>(U5-T5)*24*60</f>
        <v>166.00000000000006</v>
      </c>
      <c r="X5" s="771"/>
      <c r="Y5" s="771"/>
      <c r="Z5" s="51"/>
      <c r="AA5" s="51"/>
      <c r="AB5" s="928"/>
      <c r="AC5" s="928"/>
      <c r="AD5" s="52"/>
      <c r="AE5" s="52"/>
      <c r="AF5" s="48">
        <f t="shared" ref="AF5:AF70" si="6">N5-K5</f>
        <v>-15.180722891567257</v>
      </c>
      <c r="AG5" s="773">
        <f t="shared" ref="AG5:AG70" si="7">N5/K5</f>
        <v>0.99367469879518033</v>
      </c>
      <c r="AH5" s="943">
        <f>AG17</f>
        <v>0.93358445588030237</v>
      </c>
    </row>
    <row r="6" spans="1:34" ht="19.2" customHeight="1">
      <c r="A6" s="97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1569</v>
      </c>
      <c r="H6" s="45">
        <f t="shared" si="0"/>
        <v>57629.369999999995</v>
      </c>
      <c r="I6" s="781"/>
      <c r="J6" s="46">
        <v>18</v>
      </c>
      <c r="K6" s="44">
        <v>2571</v>
      </c>
      <c r="L6" s="47">
        <v>142.83333333333334</v>
      </c>
      <c r="M6" s="782">
        <v>18</v>
      </c>
      <c r="N6" s="44">
        <f t="shared" si="1"/>
        <v>2413.8461538461529</v>
      </c>
      <c r="O6" s="47">
        <f t="shared" si="2"/>
        <v>134.10256410256406</v>
      </c>
      <c r="P6" s="48">
        <f t="shared" si="3"/>
        <v>0</v>
      </c>
      <c r="Q6" s="49">
        <f t="shared" si="4"/>
        <v>-8.7307692307692832</v>
      </c>
      <c r="R6" s="773">
        <f t="shared" si="5"/>
        <v>0.93887442778924657</v>
      </c>
      <c r="S6" s="943"/>
      <c r="T6" s="89">
        <v>0.38125000000000003</v>
      </c>
      <c r="U6" s="89">
        <v>0.40833333333333338</v>
      </c>
      <c r="V6" s="771">
        <v>23</v>
      </c>
      <c r="W6" s="781">
        <f t="shared" ref="W6:W17" si="8">(U6-T6)*24*60</f>
        <v>39.000000000000021</v>
      </c>
      <c r="X6" s="53">
        <v>0.36944444444444446</v>
      </c>
      <c r="Y6" s="53">
        <v>0.38055555555555554</v>
      </c>
      <c r="Z6" s="54"/>
      <c r="AA6" s="54"/>
      <c r="AB6" s="928"/>
      <c r="AC6" s="928"/>
      <c r="AD6" s="769"/>
      <c r="AE6" s="769"/>
      <c r="AF6" s="48">
        <f t="shared" si="6"/>
        <v>-157.1538461538471</v>
      </c>
      <c r="AG6" s="773">
        <f t="shared" si="7"/>
        <v>0.93887442778924657</v>
      </c>
      <c r="AH6" s="943"/>
    </row>
    <row r="7" spans="1:34" ht="19.2" customHeight="1">
      <c r="A7" s="975"/>
      <c r="B7" s="40" t="s">
        <v>100</v>
      </c>
      <c r="C7" s="41"/>
      <c r="D7" s="42" t="s">
        <v>167</v>
      </c>
      <c r="E7" s="43"/>
      <c r="F7" s="273">
        <v>35.89</v>
      </c>
      <c r="G7" s="44">
        <v>1892</v>
      </c>
      <c r="H7" s="45">
        <f t="shared" si="0"/>
        <v>67903.88</v>
      </c>
      <c r="I7" s="781"/>
      <c r="J7" s="46">
        <v>18</v>
      </c>
      <c r="K7" s="44">
        <v>2571</v>
      </c>
      <c r="L7" s="47">
        <v>142.83333333333334</v>
      </c>
      <c r="M7" s="782">
        <v>17</v>
      </c>
      <c r="N7" s="44">
        <f t="shared" si="1"/>
        <v>2365.0000000000009</v>
      </c>
      <c r="O7" s="47">
        <f t="shared" si="2"/>
        <v>139.11764705882359</v>
      </c>
      <c r="P7" s="48">
        <f t="shared" si="3"/>
        <v>-1</v>
      </c>
      <c r="Q7" s="49">
        <f t="shared" si="4"/>
        <v>-3.7156862745097499</v>
      </c>
      <c r="R7" s="773">
        <f t="shared" si="5"/>
        <v>0.97398586038849655</v>
      </c>
      <c r="S7" s="943"/>
      <c r="T7" s="89">
        <v>0.41319444444444448</v>
      </c>
      <c r="U7" s="89">
        <v>0.4465277777777778</v>
      </c>
      <c r="V7" s="771">
        <v>7</v>
      </c>
      <c r="W7" s="781">
        <f t="shared" si="8"/>
        <v>47.999999999999986</v>
      </c>
      <c r="X7" s="53"/>
      <c r="Y7" s="53"/>
      <c r="Z7" s="54"/>
      <c r="AA7" s="54"/>
      <c r="AB7" s="928"/>
      <c r="AC7" s="928"/>
      <c r="AD7" s="769"/>
      <c r="AE7" s="769"/>
      <c r="AF7" s="48">
        <f t="shared" si="6"/>
        <v>-205.99999999999909</v>
      </c>
      <c r="AG7" s="773">
        <f t="shared" si="7"/>
        <v>0.91987553481135775</v>
      </c>
      <c r="AH7" s="943"/>
    </row>
    <row r="8" spans="1:34" ht="19.2" customHeight="1">
      <c r="A8" s="975"/>
      <c r="B8" s="40" t="s">
        <v>100</v>
      </c>
      <c r="C8" s="41"/>
      <c r="D8" s="42" t="s">
        <v>153</v>
      </c>
      <c r="E8" s="43"/>
      <c r="F8" s="273">
        <v>28.86</v>
      </c>
      <c r="G8" s="57">
        <v>1575</v>
      </c>
      <c r="H8" s="45">
        <f t="shared" si="0"/>
        <v>45454.5</v>
      </c>
      <c r="I8" s="781"/>
      <c r="J8" s="46">
        <v>17</v>
      </c>
      <c r="K8" s="44">
        <v>2571</v>
      </c>
      <c r="L8" s="47">
        <v>151.23529411764707</v>
      </c>
      <c r="M8" s="782">
        <v>17</v>
      </c>
      <c r="N8" s="44">
        <f t="shared" si="1"/>
        <v>2362.4999999999991</v>
      </c>
      <c r="O8" s="47">
        <f t="shared" si="2"/>
        <v>138.97058823529406</v>
      </c>
      <c r="P8" s="48">
        <f t="shared" si="3"/>
        <v>0</v>
      </c>
      <c r="Q8" s="49">
        <f t="shared" si="4"/>
        <v>-12.264705882353013</v>
      </c>
      <c r="R8" s="773">
        <f t="shared" si="5"/>
        <v>0.91890315052508709</v>
      </c>
      <c r="S8" s="943"/>
      <c r="T8" s="89">
        <v>0.4513888888888889</v>
      </c>
      <c r="U8" s="89">
        <v>0.47916666666666669</v>
      </c>
      <c r="V8" s="771">
        <v>7</v>
      </c>
      <c r="W8" s="781">
        <f t="shared" si="8"/>
        <v>40.000000000000014</v>
      </c>
      <c r="X8" s="53"/>
      <c r="Y8" s="53"/>
      <c r="Z8" s="54"/>
      <c r="AA8" s="54"/>
      <c r="AB8" s="928"/>
      <c r="AC8" s="928"/>
      <c r="AD8" s="769"/>
      <c r="AE8" s="769"/>
      <c r="AF8" s="48">
        <f t="shared" si="6"/>
        <v>-208.50000000000091</v>
      </c>
      <c r="AG8" s="773">
        <f t="shared" si="7"/>
        <v>0.9189031505250872</v>
      </c>
      <c r="AH8" s="943"/>
    </row>
    <row r="9" spans="1:34" ht="19.2" customHeight="1">
      <c r="A9" s="975"/>
      <c r="B9" s="40" t="s">
        <v>100</v>
      </c>
      <c r="C9" s="55"/>
      <c r="D9" s="42" t="s">
        <v>53</v>
      </c>
      <c r="E9" s="56"/>
      <c r="F9" s="273">
        <v>31.11</v>
      </c>
      <c r="G9" s="44">
        <v>2552</v>
      </c>
      <c r="H9" s="45">
        <f t="shared" si="0"/>
        <v>79392.72</v>
      </c>
      <c r="I9" s="769"/>
      <c r="J9" s="46">
        <v>18</v>
      </c>
      <c r="K9" s="44">
        <v>2769</v>
      </c>
      <c r="L9" s="47">
        <v>153.83333333333334</v>
      </c>
      <c r="M9" s="782">
        <v>19</v>
      </c>
      <c r="N9" s="44">
        <f t="shared" si="1"/>
        <v>2552.0000000000023</v>
      </c>
      <c r="O9" s="47">
        <f t="shared" si="2"/>
        <v>134.31578947368433</v>
      </c>
      <c r="P9" s="48">
        <f t="shared" si="3"/>
        <v>1</v>
      </c>
      <c r="Q9" s="49">
        <f t="shared" si="4"/>
        <v>-19.51754385964901</v>
      </c>
      <c r="R9" s="773">
        <f t="shared" si="5"/>
        <v>0.87312539202828376</v>
      </c>
      <c r="S9" s="943"/>
      <c r="T9" s="89">
        <v>0.51944444444444449</v>
      </c>
      <c r="U9" s="89">
        <v>0.56111111111111112</v>
      </c>
      <c r="V9" s="771">
        <v>5</v>
      </c>
      <c r="W9" s="781">
        <f t="shared" si="8"/>
        <v>59.999999999999943</v>
      </c>
      <c r="X9" s="53"/>
      <c r="Y9" s="53"/>
      <c r="Z9" s="54"/>
      <c r="AA9" s="54"/>
      <c r="AB9" s="928"/>
      <c r="AC9" s="928"/>
      <c r="AD9" s="769"/>
      <c r="AE9" s="769"/>
      <c r="AF9" s="48">
        <f t="shared" si="6"/>
        <v>-216.99999999999773</v>
      </c>
      <c r="AG9" s="773">
        <f t="shared" si="7"/>
        <v>0.92163235825207734</v>
      </c>
      <c r="AH9" s="943"/>
    </row>
    <row r="10" spans="1:34" ht="19.2" customHeight="1">
      <c r="A10" s="97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3217</v>
      </c>
      <c r="H10" s="45">
        <f t="shared" si="0"/>
        <v>123790.15999999999</v>
      </c>
      <c r="I10" s="781"/>
      <c r="J10" s="46">
        <v>19</v>
      </c>
      <c r="K10" s="44">
        <v>2769</v>
      </c>
      <c r="L10" s="47">
        <v>145.73684210526315</v>
      </c>
      <c r="M10" s="782">
        <v>19</v>
      </c>
      <c r="N10" s="44">
        <f>G10/W10*60</f>
        <v>2539.7368421052611</v>
      </c>
      <c r="O10" s="47">
        <f>N10/M10</f>
        <v>133.67036011080322</v>
      </c>
      <c r="P10" s="48">
        <f>M10-J10</f>
        <v>0</v>
      </c>
      <c r="Q10" s="49">
        <f>O10-L10</f>
        <v>-12.066481994459934</v>
      </c>
      <c r="R10" s="773">
        <f>O10/L10</f>
        <v>0.91720362661800692</v>
      </c>
      <c r="S10" s="944"/>
      <c r="T10" s="89">
        <v>0.57638888888888884</v>
      </c>
      <c r="U10" s="89">
        <v>0.62916666666666665</v>
      </c>
      <c r="V10" s="771">
        <v>22</v>
      </c>
      <c r="W10" s="781">
        <f t="shared" si="8"/>
        <v>76.000000000000057</v>
      </c>
      <c r="X10" s="53">
        <v>0.56527777777777777</v>
      </c>
      <c r="Y10" s="53">
        <v>0.57500000000000007</v>
      </c>
      <c r="Z10" s="54"/>
      <c r="AA10" s="54"/>
      <c r="AB10" s="928"/>
      <c r="AC10" s="928"/>
      <c r="AD10" s="769"/>
      <c r="AE10" s="769">
        <v>1</v>
      </c>
      <c r="AF10" s="48">
        <f>N10-K10</f>
        <v>-229.26315789473892</v>
      </c>
      <c r="AG10" s="773">
        <f>N10/K10</f>
        <v>0.91720362661800692</v>
      </c>
      <c r="AH10" s="944"/>
    </row>
    <row r="11" spans="1:34" ht="19.2" customHeight="1">
      <c r="A11" s="97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4040</v>
      </c>
      <c r="H11" s="45">
        <f t="shared" si="0"/>
        <v>152712</v>
      </c>
      <c r="I11" s="781"/>
      <c r="J11" s="46">
        <v>20</v>
      </c>
      <c r="K11" s="44">
        <v>2769</v>
      </c>
      <c r="L11" s="47">
        <v>138.44999999999999</v>
      </c>
      <c r="M11" s="782">
        <v>19</v>
      </c>
      <c r="N11" s="44">
        <f>G11/W11*60</f>
        <v>2578.7234042553196</v>
      </c>
      <c r="O11" s="47">
        <f>N11/M11</f>
        <v>135.72228443449049</v>
      </c>
      <c r="P11" s="48">
        <f>M11-J11</f>
        <v>-1</v>
      </c>
      <c r="Q11" s="49">
        <f>O11-L11</f>
        <v>-2.7277155655094987</v>
      </c>
      <c r="R11" s="773">
        <f>O11/L11</f>
        <v>0.98029819020939324</v>
      </c>
      <c r="S11" s="944"/>
      <c r="T11" s="89">
        <v>0.6333333333333333</v>
      </c>
      <c r="U11" s="89">
        <v>0.69861111111111107</v>
      </c>
      <c r="V11" s="771">
        <v>6</v>
      </c>
      <c r="W11" s="781">
        <f t="shared" si="8"/>
        <v>93.999999999999986</v>
      </c>
      <c r="X11" s="53"/>
      <c r="Y11" s="53"/>
      <c r="Z11" s="54"/>
      <c r="AA11" s="54"/>
      <c r="AB11" s="928"/>
      <c r="AC11" s="928"/>
      <c r="AD11" s="769"/>
      <c r="AE11" s="769"/>
      <c r="AF11" s="48">
        <f>N11-K11</f>
        <v>-190.27659574468044</v>
      </c>
      <c r="AG11" s="773">
        <f>N11/K11</f>
        <v>0.93128328069892363</v>
      </c>
      <c r="AH11" s="944"/>
    </row>
    <row r="12" spans="1:34" ht="19.2" customHeight="1">
      <c r="A12" s="97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81"/>
      <c r="J12" s="46"/>
      <c r="K12" s="44"/>
      <c r="L12" s="47"/>
      <c r="M12" s="782"/>
      <c r="N12" s="44"/>
      <c r="O12" s="47"/>
      <c r="P12" s="48"/>
      <c r="Q12" s="49"/>
      <c r="R12" s="773"/>
      <c r="S12" s="944"/>
      <c r="T12" s="89"/>
      <c r="U12" s="89"/>
      <c r="V12" s="771"/>
      <c r="W12" s="781">
        <f t="shared" si="8"/>
        <v>0</v>
      </c>
      <c r="X12" s="53"/>
      <c r="Y12" s="53"/>
      <c r="Z12" s="54"/>
      <c r="AA12" s="54"/>
      <c r="AB12" s="928"/>
      <c r="AC12" s="928"/>
      <c r="AD12" s="769"/>
      <c r="AE12" s="769"/>
      <c r="AF12" s="48">
        <f t="shared" si="6"/>
        <v>0</v>
      </c>
      <c r="AG12" s="773" t="e">
        <f t="shared" si="7"/>
        <v>#DIV/0!</v>
      </c>
      <c r="AH12" s="944"/>
    </row>
    <row r="13" spans="1:34" ht="19.2" customHeight="1">
      <c r="A13" s="97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83"/>
      <c r="J13" s="46"/>
      <c r="K13" s="44"/>
      <c r="L13" s="47"/>
      <c r="M13" s="62"/>
      <c r="N13" s="44"/>
      <c r="O13" s="47"/>
      <c r="P13" s="48"/>
      <c r="Q13" s="49"/>
      <c r="R13" s="773"/>
      <c r="S13" s="944"/>
      <c r="T13" s="89"/>
      <c r="U13" s="89"/>
      <c r="V13" s="783"/>
      <c r="W13" s="781">
        <f t="shared" si="8"/>
        <v>0</v>
      </c>
      <c r="X13" s="64"/>
      <c r="Y13" s="64"/>
      <c r="Z13" s="54"/>
      <c r="AA13" s="54"/>
      <c r="AB13" s="928"/>
      <c r="AC13" s="928"/>
      <c r="AD13" s="769"/>
      <c r="AE13" s="769"/>
      <c r="AF13" s="48">
        <f t="shared" si="6"/>
        <v>0</v>
      </c>
      <c r="AG13" s="773" t="e">
        <f t="shared" si="7"/>
        <v>#DIV/0!</v>
      </c>
      <c r="AH13" s="944"/>
    </row>
    <row r="14" spans="1:34" ht="19.2" customHeight="1">
      <c r="A14" s="97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83"/>
      <c r="J14" s="46"/>
      <c r="K14" s="44"/>
      <c r="L14" s="47"/>
      <c r="M14" s="62"/>
      <c r="N14" s="44"/>
      <c r="O14" s="47"/>
      <c r="P14" s="48"/>
      <c r="Q14" s="49"/>
      <c r="R14" s="773"/>
      <c r="S14" s="944"/>
      <c r="T14" s="89"/>
      <c r="U14" s="89"/>
      <c r="V14" s="783"/>
      <c r="W14" s="781">
        <f t="shared" si="8"/>
        <v>0</v>
      </c>
      <c r="X14" s="64"/>
      <c r="Y14" s="64"/>
      <c r="Z14" s="54"/>
      <c r="AA14" s="54"/>
      <c r="AB14" s="928"/>
      <c r="AC14" s="928"/>
      <c r="AD14" s="769"/>
      <c r="AE14" s="769"/>
      <c r="AF14" s="48">
        <f t="shared" si="6"/>
        <v>0</v>
      </c>
      <c r="AG14" s="773" t="e">
        <f t="shared" si="7"/>
        <v>#DIV/0!</v>
      </c>
      <c r="AH14" s="944"/>
    </row>
    <row r="15" spans="1:34" ht="19.2" customHeight="1">
      <c r="A15" s="97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83"/>
      <c r="J15" s="46"/>
      <c r="K15" s="44"/>
      <c r="L15" s="47"/>
      <c r="M15" s="62"/>
      <c r="N15" s="68"/>
      <c r="O15" s="47"/>
      <c r="P15" s="48"/>
      <c r="Q15" s="49"/>
      <c r="R15" s="773"/>
      <c r="S15" s="944"/>
      <c r="T15" s="89"/>
      <c r="U15" s="89"/>
      <c r="V15" s="783"/>
      <c r="W15" s="781">
        <f t="shared" si="8"/>
        <v>0</v>
      </c>
      <c r="X15" s="64"/>
      <c r="Y15" s="64"/>
      <c r="Z15" s="54"/>
      <c r="AA15" s="54"/>
      <c r="AB15" s="928"/>
      <c r="AC15" s="928"/>
      <c r="AD15" s="769"/>
      <c r="AE15" s="769"/>
      <c r="AF15" s="48">
        <f t="shared" si="6"/>
        <v>0</v>
      </c>
      <c r="AG15" s="773" t="e">
        <f t="shared" si="7"/>
        <v>#DIV/0!</v>
      </c>
      <c r="AH15" s="944"/>
    </row>
    <row r="16" spans="1:34" ht="19.2" customHeight="1">
      <c r="A16" s="97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83"/>
      <c r="J16" s="46"/>
      <c r="K16" s="44"/>
      <c r="L16" s="47"/>
      <c r="M16" s="62"/>
      <c r="N16" s="68"/>
      <c r="O16" s="47"/>
      <c r="P16" s="48"/>
      <c r="Q16" s="49"/>
      <c r="R16" s="773"/>
      <c r="S16" s="944"/>
      <c r="T16" s="89"/>
      <c r="U16" s="89"/>
      <c r="V16" s="783"/>
      <c r="W16" s="781">
        <f t="shared" si="8"/>
        <v>0</v>
      </c>
      <c r="X16" s="64"/>
      <c r="Y16" s="64"/>
      <c r="Z16" s="54"/>
      <c r="AA16" s="54"/>
      <c r="AB16" s="928"/>
      <c r="AC16" s="928"/>
      <c r="AD16" s="769"/>
      <c r="AE16" s="769"/>
      <c r="AF16" s="48">
        <f t="shared" si="6"/>
        <v>0</v>
      </c>
      <c r="AG16" s="773" t="e">
        <f t="shared" si="7"/>
        <v>#DIV/0!</v>
      </c>
      <c r="AH16" s="944"/>
    </row>
    <row r="17" spans="1:34" ht="19.2" customHeight="1">
      <c r="A17" s="976"/>
      <c r="B17" s="69">
        <v>0</v>
      </c>
      <c r="C17" s="69" t="s">
        <v>1523</v>
      </c>
      <c r="D17" s="938" t="s">
        <v>1524</v>
      </c>
      <c r="E17" s="938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18.428571428571427</v>
      </c>
      <c r="N17" s="70">
        <f t="shared" si="9"/>
        <v>2456.6608110450243</v>
      </c>
      <c r="O17" s="73">
        <f t="shared" si="9"/>
        <v>133.59145675301164</v>
      </c>
      <c r="P17" s="65">
        <f t="shared" ref="P17:P23" si="10">M17-J17</f>
        <v>-0.1428571428571459</v>
      </c>
      <c r="Q17" s="74">
        <f t="shared" ref="Q17:Q23" si="11">O17-L17</f>
        <v>-8.5402769931183968</v>
      </c>
      <c r="R17" s="75">
        <f>O17/L17</f>
        <v>0.93991294717918028</v>
      </c>
      <c r="S17" s="944"/>
      <c r="T17" s="89"/>
      <c r="U17" s="89"/>
      <c r="V17" s="78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28"/>
      <c r="AC17" s="928"/>
      <c r="AD17" s="79">
        <f>SUM(AD5:AD16)</f>
        <v>0</v>
      </c>
      <c r="AE17" s="79">
        <f>SUM(AE5:AE16)</f>
        <v>1</v>
      </c>
      <c r="AF17" s="65">
        <f t="shared" si="6"/>
        <v>-174.76776038354728</v>
      </c>
      <c r="AG17" s="774">
        <f t="shared" si="7"/>
        <v>0.93358445588030237</v>
      </c>
      <c r="AH17" s="944"/>
    </row>
    <row r="18" spans="1:34" ht="19.2" customHeight="1">
      <c r="A18" s="926" t="s">
        <v>1525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585</v>
      </c>
      <c r="H18" s="84">
        <f t="shared" ref="H18:H29" si="12">F18*G18</f>
        <v>16087.5</v>
      </c>
      <c r="I18" s="76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1300.0000000000007</v>
      </c>
      <c r="O18" s="86">
        <f t="shared" ref="O18:O23" si="14">N18/M18</f>
        <v>108.33333333333339</v>
      </c>
      <c r="P18" s="54">
        <f t="shared" si="10"/>
        <v>0</v>
      </c>
      <c r="Q18" s="88">
        <f t="shared" si="11"/>
        <v>-58.333333333333272</v>
      </c>
      <c r="R18" s="770">
        <f t="shared" ref="R18:R23" si="15">O18/L18</f>
        <v>0.65000000000000036</v>
      </c>
      <c r="S18" s="927">
        <f>R30</f>
        <v>0.81176149044762891</v>
      </c>
      <c r="T18" s="89">
        <v>0.125</v>
      </c>
      <c r="U18" s="89">
        <v>0.14374999999999999</v>
      </c>
      <c r="V18" s="769">
        <v>5</v>
      </c>
      <c r="W18" s="90">
        <f>(U18-T18)*24*60</f>
        <v>26.999999999999986</v>
      </c>
      <c r="X18" s="86"/>
      <c r="Y18" s="86"/>
      <c r="Z18" s="54"/>
      <c r="AA18" s="54"/>
      <c r="AB18" s="928"/>
      <c r="AC18" s="928"/>
      <c r="AD18" s="769"/>
      <c r="AE18" s="769"/>
      <c r="AF18" s="91">
        <f t="shared" si="6"/>
        <v>-699.99999999999932</v>
      </c>
      <c r="AG18" s="92">
        <f t="shared" si="7"/>
        <v>0.65000000000000036</v>
      </c>
      <c r="AH18" s="969">
        <f>AG30</f>
        <v>0.82915110566745576</v>
      </c>
    </row>
    <row r="19" spans="1:34" ht="19.2" customHeight="1">
      <c r="A19" s="926"/>
      <c r="B19" s="778" t="s">
        <v>103</v>
      </c>
      <c r="C19" s="777"/>
      <c r="D19" s="82" t="s">
        <v>114</v>
      </c>
      <c r="E19" s="83"/>
      <c r="F19" s="273">
        <v>36.92</v>
      </c>
      <c r="G19" s="57">
        <v>1898.3999999999999</v>
      </c>
      <c r="H19" s="84">
        <f t="shared" si="12"/>
        <v>70088.928</v>
      </c>
      <c r="I19" s="769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1560.3287671232872</v>
      </c>
      <c r="O19" s="95">
        <f t="shared" si="14"/>
        <v>130.02739726027394</v>
      </c>
      <c r="P19" s="54">
        <f t="shared" si="10"/>
        <v>0</v>
      </c>
      <c r="Q19" s="88">
        <f t="shared" si="11"/>
        <v>-36.639269406392714</v>
      </c>
      <c r="R19" s="770">
        <f t="shared" si="15"/>
        <v>0.78016438356164375</v>
      </c>
      <c r="S19" s="927"/>
      <c r="T19" s="89">
        <v>0.14861111111111111</v>
      </c>
      <c r="U19" s="89">
        <v>0.19930555555555557</v>
      </c>
      <c r="V19" s="769">
        <v>7</v>
      </c>
      <c r="W19" s="90">
        <f>(U19-T19)*24*60</f>
        <v>73.000000000000014</v>
      </c>
      <c r="X19" s="96"/>
      <c r="Y19" s="96"/>
      <c r="Z19" s="54"/>
      <c r="AA19" s="54"/>
      <c r="AB19" s="928"/>
      <c r="AC19" s="928"/>
      <c r="AD19" s="769"/>
      <c r="AE19" s="769"/>
      <c r="AF19" s="48">
        <f t="shared" si="6"/>
        <v>-439.67123287671279</v>
      </c>
      <c r="AG19" s="773">
        <f t="shared" si="7"/>
        <v>0.78016438356164364</v>
      </c>
      <c r="AH19" s="970"/>
    </row>
    <row r="20" spans="1:34" ht="19.2" customHeight="1">
      <c r="A20" s="926"/>
      <c r="B20" s="778" t="s">
        <v>102</v>
      </c>
      <c r="C20" s="55"/>
      <c r="D20" s="42" t="s">
        <v>164</v>
      </c>
      <c r="E20" s="83"/>
      <c r="F20" s="273">
        <v>50.67</v>
      </c>
      <c r="G20" s="57">
        <v>3176.1600000000003</v>
      </c>
      <c r="H20" s="84">
        <f t="shared" si="12"/>
        <v>160936.02720000001</v>
      </c>
      <c r="I20" s="76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1401.2470588235294</v>
      </c>
      <c r="O20" s="95">
        <f t="shared" si="14"/>
        <v>73.749845201238386</v>
      </c>
      <c r="P20" s="54">
        <f t="shared" si="10"/>
        <v>0</v>
      </c>
      <c r="Q20" s="88">
        <f t="shared" si="11"/>
        <v>-5.1975232198142436</v>
      </c>
      <c r="R20" s="770">
        <f t="shared" si="15"/>
        <v>0.9341647058823529</v>
      </c>
      <c r="S20" s="927"/>
      <c r="T20" s="89">
        <v>0.21527777777777779</v>
      </c>
      <c r="U20" s="89">
        <v>0.30972222222222223</v>
      </c>
      <c r="V20" s="769">
        <v>23</v>
      </c>
      <c r="W20" s="90">
        <f t="shared" ref="W20:W29" si="16">(U20-T20)*24*60</f>
        <v>136</v>
      </c>
      <c r="X20" s="96">
        <v>0.20416666666666669</v>
      </c>
      <c r="Y20" s="96">
        <v>0.21388888888888891</v>
      </c>
      <c r="Z20" s="54"/>
      <c r="AA20" s="54"/>
      <c r="AB20" s="928"/>
      <c r="AC20" s="928"/>
      <c r="AD20" s="769"/>
      <c r="AE20" s="769"/>
      <c r="AF20" s="91">
        <f t="shared" si="6"/>
        <v>-98.752941176470586</v>
      </c>
      <c r="AG20" s="92">
        <f t="shared" si="7"/>
        <v>0.9341647058823529</v>
      </c>
      <c r="AH20" s="970"/>
    </row>
    <row r="21" spans="1:34" ht="19.2" customHeight="1">
      <c r="A21" s="926"/>
      <c r="B21" s="778" t="s">
        <v>102</v>
      </c>
      <c r="C21" s="97"/>
      <c r="D21" s="98" t="s">
        <v>174</v>
      </c>
      <c r="E21" s="43"/>
      <c r="F21" s="273">
        <v>49.91</v>
      </c>
      <c r="G21" s="44">
        <v>2538</v>
      </c>
      <c r="H21" s="84">
        <f t="shared" si="12"/>
        <v>126671.57999999999</v>
      </c>
      <c r="I21" s="77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1409.9999999999998</v>
      </c>
      <c r="O21" s="95">
        <f t="shared" si="14"/>
        <v>82.941176470588218</v>
      </c>
      <c r="P21" s="54">
        <f t="shared" si="10"/>
        <v>0</v>
      </c>
      <c r="Q21" s="88">
        <f t="shared" si="11"/>
        <v>-9.1176470588235503</v>
      </c>
      <c r="R21" s="770">
        <f t="shared" si="15"/>
        <v>0.90095846645367395</v>
      </c>
      <c r="S21" s="927"/>
      <c r="T21" s="89">
        <v>0.31527777777777777</v>
      </c>
      <c r="U21" s="89">
        <v>0.39027777777777778</v>
      </c>
      <c r="V21" s="769">
        <v>8</v>
      </c>
      <c r="W21" s="90">
        <f t="shared" si="16"/>
        <v>108.00000000000001</v>
      </c>
      <c r="X21" s="96"/>
      <c r="Y21" s="96"/>
      <c r="Z21" s="54"/>
      <c r="AA21" s="54"/>
      <c r="AB21" s="928"/>
      <c r="AC21" s="928"/>
      <c r="AD21" s="769"/>
      <c r="AE21" s="769"/>
      <c r="AF21" s="48">
        <f t="shared" si="6"/>
        <v>-155.00000000000023</v>
      </c>
      <c r="AG21" s="773">
        <f t="shared" si="7"/>
        <v>0.90095846645367395</v>
      </c>
      <c r="AH21" s="971"/>
    </row>
    <row r="22" spans="1:34" ht="19.2" customHeight="1">
      <c r="A22" s="926"/>
      <c r="B22" s="778" t="s">
        <v>102</v>
      </c>
      <c r="C22" s="97"/>
      <c r="D22" s="42" t="s">
        <v>187</v>
      </c>
      <c r="E22" s="43"/>
      <c r="F22" s="273">
        <v>53.27</v>
      </c>
      <c r="G22" s="44">
        <v>2532.8000000000002</v>
      </c>
      <c r="H22" s="84">
        <f t="shared" si="12"/>
        <v>134922.25600000002</v>
      </c>
      <c r="I22" s="77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1321.4608695652175</v>
      </c>
      <c r="O22" s="95">
        <f t="shared" si="14"/>
        <v>77.732992327365736</v>
      </c>
      <c r="P22" s="54">
        <f t="shared" si="10"/>
        <v>0</v>
      </c>
      <c r="Q22" s="88">
        <f t="shared" si="11"/>
        <v>-14.325831202046032</v>
      </c>
      <c r="R22" s="770">
        <f t="shared" si="15"/>
        <v>0.84438394221419644</v>
      </c>
      <c r="S22" s="927"/>
      <c r="T22" s="89">
        <v>0.39513888888888887</v>
      </c>
      <c r="U22" s="89">
        <v>0.47499999999999998</v>
      </c>
      <c r="V22" s="769">
        <v>7</v>
      </c>
      <c r="W22" s="90">
        <f t="shared" si="16"/>
        <v>114.99999999999999</v>
      </c>
      <c r="X22" s="96"/>
      <c r="Y22" s="96"/>
      <c r="Z22" s="54"/>
      <c r="AA22" s="54"/>
      <c r="AB22" s="928"/>
      <c r="AC22" s="928"/>
      <c r="AD22" s="769">
        <v>1</v>
      </c>
      <c r="AE22" s="769"/>
      <c r="AF22" s="91">
        <f t="shared" si="6"/>
        <v>-243.53913043478246</v>
      </c>
      <c r="AG22" s="92">
        <f t="shared" si="7"/>
        <v>0.84438394221419655</v>
      </c>
      <c r="AH22" s="971"/>
    </row>
    <row r="23" spans="1:34" ht="19.2" customHeight="1">
      <c r="A23" s="926"/>
      <c r="B23" s="778" t="s">
        <v>100</v>
      </c>
      <c r="C23" s="97"/>
      <c r="D23" s="42" t="s">
        <v>59</v>
      </c>
      <c r="E23" s="43"/>
      <c r="F23" s="273">
        <v>36.729999999999997</v>
      </c>
      <c r="G23" s="44">
        <v>2009</v>
      </c>
      <c r="H23" s="84">
        <f t="shared" si="12"/>
        <v>73790.569999999992</v>
      </c>
      <c r="I23" s="771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2152.5000000000018</v>
      </c>
      <c r="O23" s="95">
        <f t="shared" si="14"/>
        <v>119.58333333333343</v>
      </c>
      <c r="P23" s="54">
        <f t="shared" si="10"/>
        <v>0</v>
      </c>
      <c r="Q23" s="88">
        <f t="shared" si="11"/>
        <v>-13.749999999999915</v>
      </c>
      <c r="R23" s="770">
        <f t="shared" si="15"/>
        <v>0.89687500000000064</v>
      </c>
      <c r="S23" s="927"/>
      <c r="T23" s="89">
        <v>0.51527777777777772</v>
      </c>
      <c r="U23" s="89">
        <v>0.55416666666666659</v>
      </c>
      <c r="V23" s="769">
        <v>5</v>
      </c>
      <c r="W23" s="90">
        <f t="shared" si="16"/>
        <v>55.999999999999957</v>
      </c>
      <c r="X23" s="96"/>
      <c r="Y23" s="96"/>
      <c r="Z23" s="54"/>
      <c r="AA23" s="54"/>
      <c r="AB23" s="928"/>
      <c r="AC23" s="928"/>
      <c r="AD23" s="769"/>
      <c r="AE23" s="769">
        <v>1</v>
      </c>
      <c r="AF23" s="48">
        <f t="shared" si="6"/>
        <v>-247.49999999999818</v>
      </c>
      <c r="AG23" s="773">
        <f t="shared" si="7"/>
        <v>0.89687500000000075</v>
      </c>
      <c r="AH23" s="971"/>
    </row>
    <row r="24" spans="1:34" ht="19.2" customHeight="1">
      <c r="A24" s="926"/>
      <c r="B24" s="77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71"/>
      <c r="J24" s="93"/>
      <c r="K24" s="44"/>
      <c r="L24" s="47"/>
      <c r="M24" s="93"/>
      <c r="N24" s="94"/>
      <c r="O24" s="95"/>
      <c r="P24" s="54"/>
      <c r="Q24" s="88"/>
      <c r="R24" s="770"/>
      <c r="S24" s="927"/>
      <c r="T24" s="89"/>
      <c r="U24" s="89"/>
      <c r="V24" s="769"/>
      <c r="W24" s="90">
        <f t="shared" si="16"/>
        <v>0</v>
      </c>
      <c r="X24" s="96"/>
      <c r="Y24" s="96"/>
      <c r="Z24" s="54"/>
      <c r="AA24" s="54"/>
      <c r="AB24" s="928"/>
      <c r="AC24" s="928"/>
      <c r="AD24" s="769"/>
      <c r="AE24" s="769"/>
      <c r="AF24" s="91">
        <f t="shared" si="6"/>
        <v>0</v>
      </c>
      <c r="AG24" s="92" t="e">
        <f t="shared" si="7"/>
        <v>#DIV/0!</v>
      </c>
      <c r="AH24" s="971"/>
    </row>
    <row r="25" spans="1:34" ht="19.2" customHeight="1">
      <c r="A25" s="926"/>
      <c r="B25" s="77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70"/>
      <c r="S25" s="927"/>
      <c r="T25" s="89"/>
      <c r="U25" s="89"/>
      <c r="V25" s="769"/>
      <c r="W25" s="90">
        <f t="shared" si="16"/>
        <v>0</v>
      </c>
      <c r="X25" s="769"/>
      <c r="Y25" s="769"/>
      <c r="Z25" s="54"/>
      <c r="AA25" s="54"/>
      <c r="AB25" s="928"/>
      <c r="AC25" s="928"/>
      <c r="AD25" s="769"/>
      <c r="AE25" s="769"/>
      <c r="AF25" s="48">
        <f t="shared" si="6"/>
        <v>0</v>
      </c>
      <c r="AG25" s="773" t="e">
        <f t="shared" si="7"/>
        <v>#DIV/0!</v>
      </c>
      <c r="AH25" s="971"/>
    </row>
    <row r="26" spans="1:34" ht="19.2" customHeight="1">
      <c r="A26" s="926"/>
      <c r="B26" s="77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70"/>
      <c r="S26" s="927"/>
      <c r="T26" s="89"/>
      <c r="U26" s="89"/>
      <c r="V26" s="769"/>
      <c r="W26" s="90">
        <f t="shared" si="16"/>
        <v>0</v>
      </c>
      <c r="X26" s="769"/>
      <c r="Y26" s="769"/>
      <c r="Z26" s="54"/>
      <c r="AA26" s="54"/>
      <c r="AB26" s="928"/>
      <c r="AC26" s="928"/>
      <c r="AD26" s="769"/>
      <c r="AE26" s="769"/>
      <c r="AF26" s="91">
        <f t="shared" si="6"/>
        <v>0</v>
      </c>
      <c r="AG26" s="92" t="e">
        <f t="shared" si="7"/>
        <v>#DIV/0!</v>
      </c>
      <c r="AH26" s="971"/>
    </row>
    <row r="27" spans="1:34" ht="19.2" customHeight="1">
      <c r="A27" s="92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70"/>
      <c r="S27" s="927"/>
      <c r="T27" s="89"/>
      <c r="U27" s="89"/>
      <c r="V27" s="769"/>
      <c r="W27" s="90">
        <f t="shared" si="16"/>
        <v>0</v>
      </c>
      <c r="X27" s="769"/>
      <c r="Y27" s="769"/>
      <c r="Z27" s="54"/>
      <c r="AA27" s="54"/>
      <c r="AB27" s="928"/>
      <c r="AC27" s="928"/>
      <c r="AD27" s="769"/>
      <c r="AE27" s="769"/>
      <c r="AF27" s="48">
        <f t="shared" si="6"/>
        <v>0</v>
      </c>
      <c r="AG27" s="773" t="e">
        <f t="shared" si="7"/>
        <v>#DIV/0!</v>
      </c>
      <c r="AH27" s="971"/>
    </row>
    <row r="28" spans="1:34" ht="19.2" customHeight="1">
      <c r="A28" s="92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70"/>
      <c r="S28" s="927"/>
      <c r="T28" s="89"/>
      <c r="U28" s="89"/>
      <c r="V28" s="769"/>
      <c r="W28" s="90">
        <f t="shared" si="16"/>
        <v>0</v>
      </c>
      <c r="X28" s="769"/>
      <c r="Y28" s="769"/>
      <c r="Z28" s="54"/>
      <c r="AA28" s="54"/>
      <c r="AB28" s="928"/>
      <c r="AC28" s="928"/>
      <c r="AD28" s="769"/>
      <c r="AE28" s="769"/>
      <c r="AF28" s="91">
        <f t="shared" si="6"/>
        <v>0</v>
      </c>
      <c r="AG28" s="92" t="e">
        <f t="shared" si="7"/>
        <v>#DIV/0!</v>
      </c>
      <c r="AH28" s="971"/>
    </row>
    <row r="29" spans="1:34" ht="19.2" customHeight="1">
      <c r="A29" s="92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70"/>
      <c r="S29" s="927"/>
      <c r="T29" s="89"/>
      <c r="U29" s="89"/>
      <c r="V29" s="769"/>
      <c r="W29" s="90">
        <f t="shared" si="16"/>
        <v>0</v>
      </c>
      <c r="X29" s="769"/>
      <c r="Y29" s="769"/>
      <c r="Z29" s="54"/>
      <c r="AA29" s="54"/>
      <c r="AB29" s="928"/>
      <c r="AC29" s="928"/>
      <c r="AD29" s="769"/>
      <c r="AE29" s="769"/>
      <c r="AF29" s="48">
        <f t="shared" si="6"/>
        <v>0</v>
      </c>
      <c r="AG29" s="773"/>
      <c r="AH29" s="971"/>
    </row>
    <row r="30" spans="1:34" ht="19.2" customHeight="1">
      <c r="A30" s="926"/>
      <c r="B30" s="99">
        <v>0</v>
      </c>
      <c r="C30" s="100" t="s">
        <v>1526</v>
      </c>
      <c r="D30" s="973" t="s">
        <v>1524</v>
      </c>
      <c r="E30" s="97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1524.2561159186728</v>
      </c>
      <c r="O30" s="104">
        <f t="shared" si="17"/>
        <v>98.728012987688842</v>
      </c>
      <c r="P30" s="54">
        <f t="shared" ref="P30:P37" si="18">M30-J30</f>
        <v>0</v>
      </c>
      <c r="Q30" s="88">
        <f t="shared" ref="Q30:Q37" si="19">O30-L30</f>
        <v>-22.893934036734976</v>
      </c>
      <c r="R30" s="105">
        <f t="shared" ref="R30:R37" si="20">O30/L30</f>
        <v>0.81176149044762891</v>
      </c>
      <c r="S30" s="92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28"/>
      <c r="AC30" s="928"/>
      <c r="AD30" s="107">
        <f>SUM(AD18:AD29)</f>
        <v>1</v>
      </c>
      <c r="AE30" s="107">
        <f>SUM(AE18:AE29)</f>
        <v>1</v>
      </c>
      <c r="AF30" s="108">
        <f t="shared" si="6"/>
        <v>-314.07721741466048</v>
      </c>
      <c r="AG30" s="109">
        <f t="shared" ref="AG30" si="21">N30/K30</f>
        <v>0.82915110566745576</v>
      </c>
      <c r="AH30" s="972"/>
    </row>
    <row r="31" spans="1:34" ht="19.2" customHeight="1">
      <c r="A31" s="963" t="s">
        <v>1527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1612.8</v>
      </c>
      <c r="H31" s="112">
        <f t="shared" ref="H31:H41" si="22">F31*G31</f>
        <v>42739.199999999997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1511.9999999999995</v>
      </c>
      <c r="O31" s="115">
        <f t="shared" ref="O31:O37" si="24">N31/M31</f>
        <v>125.99999999999996</v>
      </c>
      <c r="P31" s="116">
        <f t="shared" si="18"/>
        <v>0</v>
      </c>
      <c r="Q31" s="117">
        <f t="shared" si="19"/>
        <v>-40.6666666666667</v>
      </c>
      <c r="R31" s="772">
        <f t="shared" si="20"/>
        <v>0.75599999999999978</v>
      </c>
      <c r="S31" s="964">
        <f>R43</f>
        <v>0.88705315704842091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928"/>
      <c r="AC31" s="928"/>
      <c r="AD31" s="52"/>
      <c r="AE31" s="52"/>
      <c r="AF31" s="116">
        <f t="shared" si="6"/>
        <v>-488.00000000000045</v>
      </c>
      <c r="AG31" s="120">
        <f t="shared" si="7"/>
        <v>0.75599999999999978</v>
      </c>
      <c r="AH31" s="942">
        <f>AG43</f>
        <v>0.88032083351936241</v>
      </c>
    </row>
    <row r="32" spans="1:34" ht="19.2" customHeight="1">
      <c r="A32" s="95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2233.1999999999998</v>
      </c>
      <c r="H32" s="84">
        <f t="shared" si="22"/>
        <v>76442.435999999987</v>
      </c>
      <c r="I32" s="78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2126.8571428571436</v>
      </c>
      <c r="O32" s="47">
        <f t="shared" si="24"/>
        <v>163.60439560439565</v>
      </c>
      <c r="P32" s="116">
        <f t="shared" si="18"/>
        <v>0</v>
      </c>
      <c r="Q32" s="49">
        <f t="shared" si="19"/>
        <v>-9.4725274725274176</v>
      </c>
      <c r="R32" s="773">
        <f t="shared" si="20"/>
        <v>0.94526984126984159</v>
      </c>
      <c r="S32" s="927"/>
      <c r="T32" s="89">
        <v>0.17430555555555557</v>
      </c>
      <c r="U32" s="89">
        <v>0.21805555555555556</v>
      </c>
      <c r="V32" s="142">
        <v>7</v>
      </c>
      <c r="W32" s="90">
        <f t="shared" si="25"/>
        <v>62.999999999999979</v>
      </c>
      <c r="X32" s="123"/>
      <c r="Y32" s="123"/>
      <c r="Z32" s="124"/>
      <c r="AA32" s="124"/>
      <c r="AB32" s="928"/>
      <c r="AC32" s="928"/>
      <c r="AD32" s="769"/>
      <c r="AE32" s="769"/>
      <c r="AF32" s="48">
        <f t="shared" si="6"/>
        <v>-123.14285714285643</v>
      </c>
      <c r="AG32" s="773">
        <f t="shared" si="7"/>
        <v>0.94526984126984159</v>
      </c>
      <c r="AH32" s="943"/>
    </row>
    <row r="33" spans="1:34" ht="19.2" customHeight="1">
      <c r="A33" s="956"/>
      <c r="B33" s="121" t="s">
        <v>104</v>
      </c>
      <c r="C33" s="769"/>
      <c r="D33" s="42" t="s">
        <v>89</v>
      </c>
      <c r="E33" s="83"/>
      <c r="F33" s="273">
        <v>35.83</v>
      </c>
      <c r="G33" s="134">
        <v>3352.2</v>
      </c>
      <c r="H33" s="84">
        <f t="shared" si="22"/>
        <v>120109.32599999999</v>
      </c>
      <c r="I33" s="76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2095.1249999999995</v>
      </c>
      <c r="O33" s="47">
        <f t="shared" si="24"/>
        <v>190.46590909090904</v>
      </c>
      <c r="P33" s="116">
        <f t="shared" si="18"/>
        <v>0</v>
      </c>
      <c r="Q33" s="49">
        <f t="shared" si="19"/>
        <v>-14.079545454545496</v>
      </c>
      <c r="R33" s="773">
        <f t="shared" si="20"/>
        <v>0.93116666666666648</v>
      </c>
      <c r="S33" s="927"/>
      <c r="T33" s="89">
        <v>0.22291666666666668</v>
      </c>
      <c r="U33" s="89">
        <v>0.28958333333333336</v>
      </c>
      <c r="V33" s="142">
        <v>7</v>
      </c>
      <c r="W33" s="90">
        <f t="shared" si="25"/>
        <v>96.000000000000014</v>
      </c>
      <c r="X33" s="123"/>
      <c r="Y33" s="123"/>
      <c r="Z33" s="124"/>
      <c r="AA33" s="124"/>
      <c r="AB33" s="928"/>
      <c r="AC33" s="928"/>
      <c r="AD33" s="769"/>
      <c r="AE33" s="769"/>
      <c r="AF33" s="48">
        <f t="shared" si="6"/>
        <v>-154.87500000000045</v>
      </c>
      <c r="AG33" s="125">
        <f t="shared" si="7"/>
        <v>0.93116666666666648</v>
      </c>
      <c r="AH33" s="943"/>
    </row>
    <row r="34" spans="1:34" ht="19.2" customHeight="1">
      <c r="A34" s="956"/>
      <c r="B34" s="121" t="s">
        <v>102</v>
      </c>
      <c r="C34" s="126"/>
      <c r="D34" s="147" t="s">
        <v>149</v>
      </c>
      <c r="E34" s="83"/>
      <c r="F34" s="273">
        <v>49.91</v>
      </c>
      <c r="G34" s="137">
        <v>2809.9500000000003</v>
      </c>
      <c r="H34" s="84">
        <f t="shared" si="22"/>
        <v>140244.60450000002</v>
      </c>
      <c r="I34" s="769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1416.7815126050425</v>
      </c>
      <c r="O34" s="47">
        <f t="shared" si="24"/>
        <v>83.340088976767206</v>
      </c>
      <c r="P34" s="116">
        <f t="shared" si="18"/>
        <v>0</v>
      </c>
      <c r="Q34" s="49">
        <f t="shared" si="19"/>
        <v>-8.7187345526445625</v>
      </c>
      <c r="R34" s="773">
        <f t="shared" si="20"/>
        <v>0.90529170134507508</v>
      </c>
      <c r="S34" s="927"/>
      <c r="T34" s="89">
        <v>0.30555555555555558</v>
      </c>
      <c r="U34" s="89">
        <v>0.38819444444444445</v>
      </c>
      <c r="V34" s="137">
        <v>23</v>
      </c>
      <c r="W34" s="90">
        <f t="shared" si="25"/>
        <v>118.99999999999997</v>
      </c>
      <c r="X34" s="123">
        <v>0.29444444444444445</v>
      </c>
      <c r="Y34" s="123">
        <v>0.30416666666666664</v>
      </c>
      <c r="Z34" s="124"/>
      <c r="AA34" s="124"/>
      <c r="AB34" s="928"/>
      <c r="AC34" s="928"/>
      <c r="AD34" s="769"/>
      <c r="AE34" s="769">
        <v>1</v>
      </c>
      <c r="AF34" s="48">
        <f t="shared" si="6"/>
        <v>-148.21848739495749</v>
      </c>
      <c r="AG34" s="125">
        <f t="shared" si="7"/>
        <v>0.90529170134507508</v>
      </c>
      <c r="AH34" s="943"/>
    </row>
    <row r="35" spans="1:34" ht="19.2" customHeight="1">
      <c r="A35" s="956"/>
      <c r="B35" s="121" t="s">
        <v>102</v>
      </c>
      <c r="C35" s="41"/>
      <c r="D35" s="150" t="s">
        <v>168</v>
      </c>
      <c r="E35" s="43"/>
      <c r="F35" s="273">
        <v>44.3</v>
      </c>
      <c r="G35" s="137">
        <v>2238.0700000000002</v>
      </c>
      <c r="H35" s="84">
        <f t="shared" si="22"/>
        <v>99146.501000000004</v>
      </c>
      <c r="I35" s="77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1398.7937500000005</v>
      </c>
      <c r="O35" s="47">
        <f t="shared" si="24"/>
        <v>77.71076388888892</v>
      </c>
      <c r="P35" s="116">
        <f t="shared" si="18"/>
        <v>0</v>
      </c>
      <c r="Q35" s="49">
        <f t="shared" si="19"/>
        <v>-9.233680555555523</v>
      </c>
      <c r="R35" s="773">
        <f t="shared" si="20"/>
        <v>0.89379792332268404</v>
      </c>
      <c r="S35" s="927"/>
      <c r="T35" s="89">
        <v>0.40347222222222223</v>
      </c>
      <c r="U35" s="89">
        <v>0.47013888888888888</v>
      </c>
      <c r="V35" s="134">
        <v>22</v>
      </c>
      <c r="W35" s="90">
        <f t="shared" si="25"/>
        <v>95.999999999999972</v>
      </c>
      <c r="X35" s="123">
        <v>0.3923611111111111</v>
      </c>
      <c r="Y35" s="123">
        <v>0.40277777777777773</v>
      </c>
      <c r="Z35" s="124"/>
      <c r="AA35" s="124"/>
      <c r="AB35" s="928"/>
      <c r="AC35" s="928"/>
      <c r="AD35" s="769"/>
      <c r="AE35" s="769"/>
      <c r="AF35" s="116">
        <f t="shared" si="6"/>
        <v>-166.2062499999995</v>
      </c>
      <c r="AG35" s="120">
        <f t="shared" si="7"/>
        <v>0.89379792332268404</v>
      </c>
      <c r="AH35" s="944"/>
    </row>
    <row r="36" spans="1:34" ht="19.2" customHeight="1">
      <c r="A36" s="956"/>
      <c r="B36" s="121" t="s">
        <v>100</v>
      </c>
      <c r="C36" s="128"/>
      <c r="D36" s="150" t="s">
        <v>163</v>
      </c>
      <c r="E36" s="83"/>
      <c r="F36" s="273">
        <v>46.93</v>
      </c>
      <c r="G36" s="134">
        <v>919</v>
      </c>
      <c r="H36" s="84">
        <f t="shared" si="22"/>
        <v>43128.67</v>
      </c>
      <c r="I36" s="769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2042.2222222222176</v>
      </c>
      <c r="O36" s="47">
        <f t="shared" si="24"/>
        <v>113.45679012345653</v>
      </c>
      <c r="P36" s="116">
        <f t="shared" si="18"/>
        <v>-1</v>
      </c>
      <c r="Q36" s="49">
        <f t="shared" si="19"/>
        <v>-12.858999350227677</v>
      </c>
      <c r="R36" s="773">
        <f t="shared" si="20"/>
        <v>0.89819958847736425</v>
      </c>
      <c r="S36" s="927"/>
      <c r="T36" s="89">
        <v>0.51041666666666663</v>
      </c>
      <c r="U36" s="89">
        <v>0.52916666666666667</v>
      </c>
      <c r="V36" s="134">
        <v>5</v>
      </c>
      <c r="W36" s="90">
        <f t="shared" si="25"/>
        <v>27.000000000000064</v>
      </c>
      <c r="X36" s="123"/>
      <c r="Y36" s="123"/>
      <c r="Z36" s="124"/>
      <c r="AA36" s="124"/>
      <c r="AB36" s="928"/>
      <c r="AC36" s="928"/>
      <c r="AD36" s="769"/>
      <c r="AE36" s="769"/>
      <c r="AF36" s="48">
        <f t="shared" si="6"/>
        <v>-357.77777777778238</v>
      </c>
      <c r="AG36" s="773">
        <f t="shared" si="7"/>
        <v>0.85092592592592398</v>
      </c>
      <c r="AH36" s="944"/>
    </row>
    <row r="37" spans="1:34" ht="19.2" customHeight="1">
      <c r="A37" s="956"/>
      <c r="B37" s="121" t="s">
        <v>100</v>
      </c>
      <c r="C37" s="128"/>
      <c r="D37" s="150" t="s">
        <v>170</v>
      </c>
      <c r="E37" s="83"/>
      <c r="F37" s="273">
        <v>43.96</v>
      </c>
      <c r="G37" s="134">
        <v>1126</v>
      </c>
      <c r="H37" s="84">
        <f t="shared" si="22"/>
        <v>49498.96</v>
      </c>
      <c r="I37" s="76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2111.2499999999968</v>
      </c>
      <c r="O37" s="47">
        <f t="shared" si="24"/>
        <v>111.1184210526314</v>
      </c>
      <c r="P37" s="116">
        <f t="shared" si="18"/>
        <v>0</v>
      </c>
      <c r="Q37" s="49">
        <f t="shared" si="19"/>
        <v>-15.197368421052801</v>
      </c>
      <c r="R37" s="773">
        <f t="shared" si="20"/>
        <v>0.87968749999999862</v>
      </c>
      <c r="S37" s="927"/>
      <c r="T37" s="89">
        <v>0.53402777777777777</v>
      </c>
      <c r="U37" s="89">
        <v>0.55625000000000002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928"/>
      <c r="AC37" s="928"/>
      <c r="AD37" s="769"/>
      <c r="AE37" s="769"/>
      <c r="AF37" s="48">
        <f t="shared" si="6"/>
        <v>-288.75000000000318</v>
      </c>
      <c r="AG37" s="125">
        <f t="shared" si="7"/>
        <v>0.87968749999999862</v>
      </c>
      <c r="AH37" s="944"/>
    </row>
    <row r="38" spans="1:34" ht="19.2" customHeight="1">
      <c r="A38" s="95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769"/>
      <c r="J38" s="46"/>
      <c r="K38" s="44"/>
      <c r="L38" s="47"/>
      <c r="M38" s="779"/>
      <c r="N38" s="44"/>
      <c r="O38" s="47"/>
      <c r="P38" s="116"/>
      <c r="Q38" s="49"/>
      <c r="R38" s="773"/>
      <c r="S38" s="927"/>
      <c r="T38" s="151"/>
      <c r="U38" s="151"/>
      <c r="V38" s="769"/>
      <c r="W38" s="90">
        <f t="shared" si="25"/>
        <v>0</v>
      </c>
      <c r="X38" s="123"/>
      <c r="Y38" s="123"/>
      <c r="Z38" s="124"/>
      <c r="AA38" s="124"/>
      <c r="AB38" s="928"/>
      <c r="AC38" s="928"/>
      <c r="AD38" s="769"/>
      <c r="AE38" s="769"/>
      <c r="AF38" s="48">
        <f t="shared" si="6"/>
        <v>0</v>
      </c>
      <c r="AG38" s="125" t="e">
        <f t="shared" si="7"/>
        <v>#DIV/0!</v>
      </c>
      <c r="AH38" s="944"/>
    </row>
    <row r="39" spans="1:34" ht="19.2" customHeight="1">
      <c r="A39" s="95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69"/>
      <c r="J39" s="113"/>
      <c r="K39" s="94"/>
      <c r="L39" s="95"/>
      <c r="M39" s="779"/>
      <c r="N39" s="44"/>
      <c r="O39" s="47"/>
      <c r="P39" s="116"/>
      <c r="Q39" s="49"/>
      <c r="R39" s="773"/>
      <c r="S39" s="927"/>
      <c r="T39" s="89"/>
      <c r="U39" s="89"/>
      <c r="V39" s="769"/>
      <c r="W39" s="90">
        <f t="shared" si="25"/>
        <v>0</v>
      </c>
      <c r="X39" s="123"/>
      <c r="Y39" s="123"/>
      <c r="Z39" s="124"/>
      <c r="AA39" s="124"/>
      <c r="AB39" s="928"/>
      <c r="AC39" s="928"/>
      <c r="AD39" s="769"/>
      <c r="AE39" s="769"/>
      <c r="AF39" s="116">
        <f t="shared" si="6"/>
        <v>0</v>
      </c>
      <c r="AG39" s="120" t="e">
        <f t="shared" si="7"/>
        <v>#DIV/0!</v>
      </c>
      <c r="AH39" s="944"/>
    </row>
    <row r="40" spans="1:34" ht="19.2" customHeight="1">
      <c r="A40" s="95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71"/>
      <c r="J40" s="46"/>
      <c r="K40" s="44"/>
      <c r="L40" s="47"/>
      <c r="M40" s="782"/>
      <c r="N40" s="44"/>
      <c r="O40" s="47"/>
      <c r="P40" s="116"/>
      <c r="Q40" s="49"/>
      <c r="R40" s="773"/>
      <c r="S40" s="927"/>
      <c r="T40" s="89"/>
      <c r="U40" s="89"/>
      <c r="V40" s="769"/>
      <c r="W40" s="90">
        <f>(U40-T40)*24*60</f>
        <v>0</v>
      </c>
      <c r="X40" s="123"/>
      <c r="Y40" s="123"/>
      <c r="Z40" s="124"/>
      <c r="AA40" s="124"/>
      <c r="AB40" s="928"/>
      <c r="AC40" s="928"/>
      <c r="AD40" s="769"/>
      <c r="AE40" s="769"/>
      <c r="AF40" s="48">
        <f t="shared" si="6"/>
        <v>0</v>
      </c>
      <c r="AG40" s="773" t="e">
        <f t="shared" si="7"/>
        <v>#DIV/0!</v>
      </c>
      <c r="AH40" s="944"/>
    </row>
    <row r="41" spans="1:34" ht="19.2" customHeight="1">
      <c r="A41" s="956"/>
      <c r="B41" s="76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69"/>
      <c r="J41" s="87"/>
      <c r="K41" s="57"/>
      <c r="L41" s="86"/>
      <c r="M41" s="779"/>
      <c r="N41" s="57"/>
      <c r="O41" s="86"/>
      <c r="P41" s="54"/>
      <c r="Q41" s="88"/>
      <c r="R41" s="770"/>
      <c r="S41" s="927"/>
      <c r="T41" s="89"/>
      <c r="U41" s="89"/>
      <c r="V41" s="769"/>
      <c r="W41" s="90">
        <f>(U41-T41)*24*60</f>
        <v>0</v>
      </c>
      <c r="X41" s="123"/>
      <c r="Y41" s="123"/>
      <c r="Z41" s="124"/>
      <c r="AA41" s="124"/>
      <c r="AB41" s="928"/>
      <c r="AC41" s="928"/>
      <c r="AD41" s="769"/>
      <c r="AE41" s="769"/>
      <c r="AF41" s="48"/>
      <c r="AG41" s="129"/>
      <c r="AH41" s="944"/>
    </row>
    <row r="42" spans="1:34" ht="19.2" customHeight="1">
      <c r="A42" s="956"/>
      <c r="B42" s="76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69"/>
      <c r="J42" s="87"/>
      <c r="K42" s="57"/>
      <c r="L42" s="86"/>
      <c r="M42" s="779" t="s">
        <v>15</v>
      </c>
      <c r="N42" s="57"/>
      <c r="O42" s="86"/>
      <c r="P42" s="54"/>
      <c r="Q42" s="88"/>
      <c r="R42" s="770"/>
      <c r="S42" s="927"/>
      <c r="T42" s="89"/>
      <c r="U42" s="89"/>
      <c r="V42" s="769"/>
      <c r="W42" s="90">
        <f t="shared" si="25"/>
        <v>0</v>
      </c>
      <c r="X42" s="123"/>
      <c r="Y42" s="123"/>
      <c r="Z42" s="124"/>
      <c r="AA42" s="124"/>
      <c r="AB42" s="928"/>
      <c r="AC42" s="928"/>
      <c r="AD42" s="769"/>
      <c r="AE42" s="769"/>
      <c r="AF42" s="48"/>
      <c r="AG42" s="129"/>
      <c r="AH42" s="944"/>
    </row>
    <row r="43" spans="1:34" ht="19.2" customHeight="1">
      <c r="A43" s="956"/>
      <c r="B43" s="121">
        <v>0</v>
      </c>
      <c r="C43" s="100" t="s">
        <v>1528</v>
      </c>
      <c r="D43" s="924" t="s">
        <v>1524</v>
      </c>
      <c r="E43" s="924"/>
      <c r="F43" s="277"/>
      <c r="G43" s="101"/>
      <c r="H43" s="102"/>
      <c r="I43" s="103"/>
      <c r="J43" s="101">
        <v>15.571428571428571</v>
      </c>
      <c r="K43" s="101">
        <v>2061.4285714285716</v>
      </c>
      <c r="L43" s="104">
        <v>139.41769874432413</v>
      </c>
      <c r="M43" s="101">
        <f t="shared" ref="M43:O43" si="26">AVERAGE(M31:M42)</f>
        <v>15.428571428571429</v>
      </c>
      <c r="N43" s="101">
        <f t="shared" si="26"/>
        <v>1814.7185182406286</v>
      </c>
      <c r="O43" s="104">
        <f t="shared" si="26"/>
        <v>123.67090981957838</v>
      </c>
      <c r="P43" s="54">
        <f>M43-J43</f>
        <v>-0.14285714285714235</v>
      </c>
      <c r="Q43" s="88">
        <f>N43-K43</f>
        <v>-246.710053187943</v>
      </c>
      <c r="R43" s="105">
        <f t="shared" ref="R43:R50" si="27">O43/L43</f>
        <v>0.88705315704842091</v>
      </c>
      <c r="S43" s="927"/>
      <c r="T43" s="89"/>
      <c r="U43" s="89"/>
      <c r="V43" s="769"/>
      <c r="W43" s="769"/>
      <c r="X43" s="123"/>
      <c r="Y43" s="123"/>
      <c r="Z43" s="132">
        <f>SUM(Z31:Z42)</f>
        <v>0</v>
      </c>
      <c r="AA43" s="132">
        <f>SUM(AA31:AA42)</f>
        <v>0</v>
      </c>
      <c r="AB43" s="928"/>
      <c r="AC43" s="928"/>
      <c r="AD43" s="107">
        <f>SUM(AD31:AD42)</f>
        <v>0</v>
      </c>
      <c r="AE43" s="107">
        <f>SUM(AE31:AE42)</f>
        <v>1</v>
      </c>
      <c r="AF43" s="48">
        <f t="shared" ref="AF43:AF54" si="28">N43-K43</f>
        <v>-246.710053187943</v>
      </c>
      <c r="AG43" s="774">
        <f t="shared" si="7"/>
        <v>0.88032083351936241</v>
      </c>
      <c r="AH43" s="944"/>
    </row>
    <row r="44" spans="1:34" s="145" customFormat="1" ht="19.2" customHeight="1">
      <c r="A44" s="966" t="s">
        <v>1529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2091</v>
      </c>
      <c r="H44" s="45">
        <f>F44*G44</f>
        <v>51710.43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2091.0000000000005</v>
      </c>
      <c r="O44" s="138">
        <f t="shared" ref="O44:O50" si="30">N44/M44</f>
        <v>418.2000000000001</v>
      </c>
      <c r="P44" s="51">
        <f t="shared" ref="P44:P50" si="31">M44-J44</f>
        <v>1</v>
      </c>
      <c r="Q44" s="139">
        <f t="shared" ref="Q44:Q50" si="32">O44-L44</f>
        <v>-81.799999999999898</v>
      </c>
      <c r="R44" s="140">
        <f t="shared" si="27"/>
        <v>0.83640000000000025</v>
      </c>
      <c r="S44" s="943">
        <f>R56</f>
        <v>0.8744950631836268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928"/>
      <c r="AC44" s="928"/>
      <c r="AD44" s="769"/>
      <c r="AE44" s="769"/>
      <c r="AF44" s="144">
        <f t="shared" si="28"/>
        <v>91.000000000000455</v>
      </c>
      <c r="AG44" s="776">
        <f t="shared" si="7"/>
        <v>1.0455000000000003</v>
      </c>
      <c r="AH44" s="960">
        <f>AG56</f>
        <v>0.9491916338216303</v>
      </c>
    </row>
    <row r="45" spans="1:34" s="145" customFormat="1" ht="19.2" customHeight="1">
      <c r="A45" s="967"/>
      <c r="B45" s="97" t="s">
        <v>104</v>
      </c>
      <c r="C45" s="133"/>
      <c r="D45" s="42" t="s">
        <v>73</v>
      </c>
      <c r="E45" s="43"/>
      <c r="F45" s="280">
        <v>24.73</v>
      </c>
      <c r="G45" s="134">
        <v>1919</v>
      </c>
      <c r="H45" s="45">
        <f>F45*G45</f>
        <v>47456.87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2093.454545454545</v>
      </c>
      <c r="O45" s="138">
        <f t="shared" si="30"/>
        <v>418.69090909090903</v>
      </c>
      <c r="P45" s="51">
        <f t="shared" si="31"/>
        <v>1</v>
      </c>
      <c r="Q45" s="139">
        <f t="shared" si="32"/>
        <v>-81.309090909090969</v>
      </c>
      <c r="R45" s="140">
        <f t="shared" si="27"/>
        <v>0.83738181818181812</v>
      </c>
      <c r="S45" s="943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928"/>
      <c r="AC45" s="928"/>
      <c r="AD45" s="769"/>
      <c r="AE45" s="769"/>
      <c r="AF45" s="144">
        <f t="shared" si="28"/>
        <v>93.454545454545041</v>
      </c>
      <c r="AG45" s="776">
        <f t="shared" si="7"/>
        <v>1.0467272727272725</v>
      </c>
      <c r="AH45" s="960"/>
    </row>
    <row r="46" spans="1:34" s="145" customFormat="1" ht="19.2" customHeight="1">
      <c r="A46" s="967"/>
      <c r="B46" s="97" t="s">
        <v>104</v>
      </c>
      <c r="C46" s="133"/>
      <c r="D46" s="42" t="s">
        <v>185</v>
      </c>
      <c r="E46" s="43"/>
      <c r="F46" s="280">
        <v>25.26</v>
      </c>
      <c r="G46" s="134">
        <v>560</v>
      </c>
      <c r="H46" s="45">
        <f t="shared" ref="H46:H55" si="34">F46*G46</f>
        <v>14145.6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1768.4210526315776</v>
      </c>
      <c r="O46" s="138">
        <f t="shared" si="30"/>
        <v>252.63157894736824</v>
      </c>
      <c r="P46" s="51">
        <f t="shared" si="31"/>
        <v>0</v>
      </c>
      <c r="Q46" s="139">
        <f t="shared" si="32"/>
        <v>-61.654135338346038</v>
      </c>
      <c r="R46" s="140">
        <f t="shared" si="27"/>
        <v>0.80382775119617167</v>
      </c>
      <c r="S46" s="943"/>
      <c r="T46" s="89">
        <v>0.21180555555555552</v>
      </c>
      <c r="U46" s="89">
        <v>0.22499999999999998</v>
      </c>
      <c r="V46" s="142">
        <v>5</v>
      </c>
      <c r="W46" s="143">
        <f t="shared" si="33"/>
        <v>19.000000000000014</v>
      </c>
      <c r="X46" s="123"/>
      <c r="Y46" s="123"/>
      <c r="Z46" s="124"/>
      <c r="AA46" s="124"/>
      <c r="AB46" s="928"/>
      <c r="AC46" s="928"/>
      <c r="AD46" s="769"/>
      <c r="AE46" s="769"/>
      <c r="AF46" s="144">
        <f t="shared" si="28"/>
        <v>-431.5789473684224</v>
      </c>
      <c r="AG46" s="776">
        <f t="shared" si="7"/>
        <v>0.80382775119617167</v>
      </c>
      <c r="AH46" s="960"/>
    </row>
    <row r="47" spans="1:34" s="145" customFormat="1" ht="19.2" customHeight="1">
      <c r="A47" s="967"/>
      <c r="B47" s="97" t="s">
        <v>103</v>
      </c>
      <c r="C47" s="133"/>
      <c r="D47" s="42" t="s">
        <v>65</v>
      </c>
      <c r="E47" s="148"/>
      <c r="F47" s="280">
        <v>31.43</v>
      </c>
      <c r="G47" s="137">
        <v>1964</v>
      </c>
      <c r="H47" s="45">
        <f t="shared" si="34"/>
        <v>61728.52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1419.7590361445784</v>
      </c>
      <c r="O47" s="138">
        <f t="shared" si="30"/>
        <v>202.8227194492255</v>
      </c>
      <c r="P47" s="51">
        <f t="shared" si="31"/>
        <v>0</v>
      </c>
      <c r="Q47" s="139">
        <f t="shared" si="32"/>
        <v>-11.462994836488775</v>
      </c>
      <c r="R47" s="140">
        <f t="shared" si="27"/>
        <v>0.94650602409638573</v>
      </c>
      <c r="S47" s="943"/>
      <c r="T47" s="89">
        <v>0.23194444444444443</v>
      </c>
      <c r="U47" s="89">
        <v>0.2895833333333333</v>
      </c>
      <c r="V47" s="137">
        <v>10</v>
      </c>
      <c r="W47" s="143">
        <f t="shared" si="33"/>
        <v>82.999999999999986</v>
      </c>
      <c r="X47" s="123"/>
      <c r="Y47" s="123"/>
      <c r="Z47" s="124"/>
      <c r="AA47" s="124"/>
      <c r="AB47" s="928"/>
      <c r="AC47" s="928"/>
      <c r="AD47" s="769"/>
      <c r="AE47" s="769"/>
      <c r="AF47" s="144">
        <f t="shared" si="28"/>
        <v>-80.240963855421569</v>
      </c>
      <c r="AG47" s="776">
        <f t="shared" si="7"/>
        <v>0.94650602409638562</v>
      </c>
      <c r="AH47" s="960"/>
    </row>
    <row r="48" spans="1:34" s="145" customFormat="1" ht="19.2" customHeight="1">
      <c r="A48" s="967"/>
      <c r="B48" s="97" t="s">
        <v>103</v>
      </c>
      <c r="C48" s="133"/>
      <c r="D48" s="42" t="s">
        <v>68</v>
      </c>
      <c r="E48" s="148"/>
      <c r="F48" s="280">
        <v>28</v>
      </c>
      <c r="G48" s="137">
        <v>3538</v>
      </c>
      <c r="H48" s="45">
        <f t="shared" si="34"/>
        <v>99064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1424.6979865771809</v>
      </c>
      <c r="O48" s="138">
        <f t="shared" si="30"/>
        <v>203.52828379674014</v>
      </c>
      <c r="P48" s="51">
        <f t="shared" si="31"/>
        <v>0</v>
      </c>
      <c r="Q48" s="139">
        <f t="shared" si="32"/>
        <v>-10.757430488974137</v>
      </c>
      <c r="R48" s="140">
        <f t="shared" si="27"/>
        <v>0.94979865771812066</v>
      </c>
      <c r="S48" s="943"/>
      <c r="T48" s="89">
        <v>0.30694444444444441</v>
      </c>
      <c r="U48" s="89">
        <v>0.41041666666666665</v>
      </c>
      <c r="V48" s="134">
        <v>25</v>
      </c>
      <c r="W48" s="143">
        <f t="shared" si="33"/>
        <v>149.00000000000003</v>
      </c>
      <c r="X48" s="123">
        <v>0.29444444444444445</v>
      </c>
      <c r="Y48" s="123">
        <v>0.30555555555555552</v>
      </c>
      <c r="Z48" s="124"/>
      <c r="AA48" s="124"/>
      <c r="AB48" s="928"/>
      <c r="AC48" s="928"/>
      <c r="AD48" s="769"/>
      <c r="AE48" s="769"/>
      <c r="AF48" s="144">
        <f t="shared" si="28"/>
        <v>-75.302013422819073</v>
      </c>
      <c r="AG48" s="776">
        <f t="shared" si="7"/>
        <v>0.94979865771812066</v>
      </c>
      <c r="AH48" s="960"/>
    </row>
    <row r="49" spans="1:34" s="145" customFormat="1" ht="19.2" customHeight="1">
      <c r="A49" s="967"/>
      <c r="B49" s="97" t="s">
        <v>103</v>
      </c>
      <c r="C49" s="133"/>
      <c r="D49" s="42" t="s">
        <v>148</v>
      </c>
      <c r="E49" s="148"/>
      <c r="F49" s="280">
        <v>11.86</v>
      </c>
      <c r="G49" s="134">
        <v>1557</v>
      </c>
      <c r="H49" s="45">
        <f t="shared" si="34"/>
        <v>18466.02</v>
      </c>
      <c r="I49" s="146"/>
      <c r="J49" s="136">
        <v>6</v>
      </c>
      <c r="K49" s="137">
        <v>1636</v>
      </c>
      <c r="L49" s="138">
        <v>272.66666666666669</v>
      </c>
      <c r="M49" s="149">
        <v>6</v>
      </c>
      <c r="N49" s="137">
        <f t="shared" si="29"/>
        <v>1459.6874999999995</v>
      </c>
      <c r="O49" s="138">
        <f t="shared" si="30"/>
        <v>243.28124999999991</v>
      </c>
      <c r="P49" s="51">
        <f t="shared" si="31"/>
        <v>0</v>
      </c>
      <c r="Q49" s="139">
        <f t="shared" si="32"/>
        <v>-29.385416666666771</v>
      </c>
      <c r="R49" s="140">
        <f t="shared" si="27"/>
        <v>0.89222952322738347</v>
      </c>
      <c r="S49" s="943"/>
      <c r="T49" s="89">
        <v>0.43472222222222223</v>
      </c>
      <c r="U49" s="89">
        <v>0.47916666666666669</v>
      </c>
      <c r="V49" s="134">
        <v>35</v>
      </c>
      <c r="W49" s="143">
        <f t="shared" si="33"/>
        <v>64.000000000000014</v>
      </c>
      <c r="X49" s="152">
        <v>0.4152777777777778</v>
      </c>
      <c r="Y49" s="152">
        <v>0.43402777777777773</v>
      </c>
      <c r="Z49" s="153"/>
      <c r="AA49" s="124"/>
      <c r="AB49" s="928"/>
      <c r="AC49" s="928"/>
      <c r="AD49" s="769"/>
      <c r="AE49" s="769"/>
      <c r="AF49" s="144">
        <f t="shared" si="28"/>
        <v>-176.31250000000045</v>
      </c>
      <c r="AG49" s="776">
        <f t="shared" si="7"/>
        <v>0.89222952322738358</v>
      </c>
      <c r="AH49" s="960"/>
    </row>
    <row r="50" spans="1:34" s="145" customFormat="1" ht="19.2" customHeight="1">
      <c r="A50" s="967"/>
      <c r="B50" s="97" t="s">
        <v>105</v>
      </c>
      <c r="C50" s="133"/>
      <c r="D50" s="42" t="s">
        <v>64</v>
      </c>
      <c r="E50" s="148"/>
      <c r="F50" s="280">
        <v>10.09</v>
      </c>
      <c r="G50" s="134">
        <v>3073.84</v>
      </c>
      <c r="H50" s="45">
        <f t="shared" si="34"/>
        <v>31015.045600000001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1452.2078740157476</v>
      </c>
      <c r="O50" s="138">
        <f t="shared" si="30"/>
        <v>242.03464566929128</v>
      </c>
      <c r="P50" s="51">
        <f t="shared" si="31"/>
        <v>0</v>
      </c>
      <c r="Q50" s="139">
        <f t="shared" si="32"/>
        <v>-7.9653543307087205</v>
      </c>
      <c r="R50" s="140">
        <f t="shared" si="27"/>
        <v>0.96813858267716513</v>
      </c>
      <c r="S50" s="943"/>
      <c r="T50" s="89">
        <v>0.50347222222222221</v>
      </c>
      <c r="U50" s="89">
        <v>0.59166666666666667</v>
      </c>
      <c r="V50" s="134">
        <v>35</v>
      </c>
      <c r="W50" s="143">
        <f t="shared" si="33"/>
        <v>127.00000000000003</v>
      </c>
      <c r="X50" s="152">
        <v>0.48333333333333334</v>
      </c>
      <c r="Y50" s="152">
        <v>0.50277777777777777</v>
      </c>
      <c r="Z50" s="153"/>
      <c r="AA50" s="153"/>
      <c r="AB50" s="928"/>
      <c r="AC50" s="928"/>
      <c r="AD50" s="769"/>
      <c r="AE50" s="769"/>
      <c r="AF50" s="144">
        <f t="shared" si="28"/>
        <v>-47.79212598425238</v>
      </c>
      <c r="AG50" s="776">
        <f t="shared" si="7"/>
        <v>0.96813858267716513</v>
      </c>
      <c r="AH50" s="960"/>
    </row>
    <row r="51" spans="1:34" s="145" customFormat="1" ht="19.2" customHeight="1">
      <c r="A51" s="967"/>
      <c r="B51" s="97" t="s">
        <v>105</v>
      </c>
      <c r="C51" s="133"/>
      <c r="D51" s="150" t="s">
        <v>64</v>
      </c>
      <c r="E51" s="148"/>
      <c r="F51" s="280">
        <v>10.09</v>
      </c>
      <c r="G51" s="134">
        <v>2235.52</v>
      </c>
      <c r="H51" s="45">
        <f t="shared" si="34"/>
        <v>22556.396799999999</v>
      </c>
      <c r="I51" s="146"/>
      <c r="J51" s="136"/>
      <c r="K51" s="137"/>
      <c r="L51" s="138"/>
      <c r="M51" s="149">
        <v>6</v>
      </c>
      <c r="N51" s="137"/>
      <c r="O51" s="138"/>
      <c r="P51" s="51"/>
      <c r="Q51" s="139"/>
      <c r="R51" s="140"/>
      <c r="S51" s="943"/>
      <c r="T51" s="151">
        <v>0.59722222222222221</v>
      </c>
      <c r="U51" s="151">
        <v>0.66111111111111109</v>
      </c>
      <c r="V51" s="134">
        <v>8</v>
      </c>
      <c r="W51" s="143">
        <f t="shared" si="33"/>
        <v>92</v>
      </c>
      <c r="X51" s="152"/>
      <c r="Y51" s="152"/>
      <c r="Z51" s="153"/>
      <c r="AA51" s="153"/>
      <c r="AB51" s="928"/>
      <c r="AC51" s="928"/>
      <c r="AD51" s="769"/>
      <c r="AE51" s="769"/>
      <c r="AF51" s="144">
        <f t="shared" si="28"/>
        <v>0</v>
      </c>
      <c r="AG51" s="776" t="e">
        <f t="shared" si="7"/>
        <v>#DIV/0!</v>
      </c>
      <c r="AH51" s="960"/>
    </row>
    <row r="52" spans="1:34" s="145" customFormat="1" ht="19.2" customHeight="1">
      <c r="A52" s="96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94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28"/>
      <c r="AC52" s="928"/>
      <c r="AD52" s="769"/>
      <c r="AE52" s="769"/>
      <c r="AF52" s="144">
        <f t="shared" si="28"/>
        <v>0</v>
      </c>
      <c r="AG52" s="776" t="e">
        <f t="shared" si="7"/>
        <v>#DIV/0!</v>
      </c>
      <c r="AH52" s="960"/>
    </row>
    <row r="53" spans="1:34" s="145" customFormat="1" ht="19.2" customHeight="1">
      <c r="A53" s="96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70"/>
      <c r="S53" s="94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28"/>
      <c r="AC53" s="928"/>
      <c r="AD53" s="769"/>
      <c r="AE53" s="769"/>
      <c r="AF53" s="144">
        <f t="shared" si="28"/>
        <v>0</v>
      </c>
      <c r="AG53" s="776" t="e">
        <f t="shared" si="7"/>
        <v>#DIV/0!</v>
      </c>
      <c r="AH53" s="960"/>
    </row>
    <row r="54" spans="1:34" s="145" customFormat="1" ht="19.2" customHeight="1">
      <c r="A54" s="96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70"/>
      <c r="S54" s="94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28"/>
      <c r="AC54" s="928"/>
      <c r="AD54" s="769"/>
      <c r="AE54" s="769"/>
      <c r="AF54" s="144">
        <f t="shared" si="28"/>
        <v>0</v>
      </c>
      <c r="AG54" s="776" t="e">
        <f t="shared" si="7"/>
        <v>#DIV/0!</v>
      </c>
      <c r="AH54" s="960"/>
    </row>
    <row r="55" spans="1:34" s="145" customFormat="1" ht="19.2" customHeight="1">
      <c r="A55" s="96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70"/>
      <c r="S55" s="94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28"/>
      <c r="AC55" s="928"/>
      <c r="AD55" s="769"/>
      <c r="AE55" s="769"/>
      <c r="AF55" s="144"/>
      <c r="AG55" s="776"/>
      <c r="AH55" s="960"/>
    </row>
    <row r="56" spans="1:34" ht="19.2" customHeight="1">
      <c r="A56" s="968"/>
      <c r="B56" s="157">
        <v>0</v>
      </c>
      <c r="C56" s="265" t="s">
        <v>1530</v>
      </c>
      <c r="D56" s="965" t="s">
        <v>1524</v>
      </c>
      <c r="E56" s="924"/>
      <c r="F56" s="277"/>
      <c r="G56" s="101"/>
      <c r="H56" s="102"/>
      <c r="I56" s="103"/>
      <c r="J56" s="101">
        <v>5.8571428571428568</v>
      </c>
      <c r="K56" s="101">
        <v>1762.2857142857142</v>
      </c>
      <c r="L56" s="104">
        <v>323.64625850340133</v>
      </c>
      <c r="M56" s="101">
        <f t="shared" ref="M56:O56" si="35">AVERAGE(M44:M55)</f>
        <v>6.125</v>
      </c>
      <c r="N56" s="101">
        <f t="shared" si="35"/>
        <v>1672.7468564033759</v>
      </c>
      <c r="O56" s="104">
        <f t="shared" si="35"/>
        <v>283.02705527907636</v>
      </c>
      <c r="P56" s="158">
        <f>M56-J56</f>
        <v>0.26785714285714324</v>
      </c>
      <c r="Q56" s="117">
        <f>N56-K56</f>
        <v>-89.538857882338334</v>
      </c>
      <c r="R56" s="159">
        <f t="shared" ref="R56:R61" si="36">O56/L56</f>
        <v>0.8744950631836268</v>
      </c>
      <c r="S56" s="943"/>
      <c r="T56" s="160"/>
      <c r="U56" s="160"/>
      <c r="V56" s="78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28"/>
      <c r="AC56" s="928"/>
      <c r="AD56" s="107">
        <f>SUM(AD44:AD55)</f>
        <v>0</v>
      </c>
      <c r="AE56" s="107">
        <f>SUM(AE44:AE55)</f>
        <v>0</v>
      </c>
      <c r="AF56" s="162">
        <f>N56-K56</f>
        <v>-89.538857882338334</v>
      </c>
      <c r="AG56" s="770">
        <f>N56/K56</f>
        <v>0.9491916338216303</v>
      </c>
      <c r="AH56" s="960"/>
    </row>
    <row r="57" spans="1:34" ht="19.2" customHeight="1">
      <c r="A57" s="955" t="s">
        <v>1531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1367</v>
      </c>
      <c r="H57" s="84">
        <f t="shared" ref="H57:H66" si="37">F57*G57</f>
        <v>38631.420000000006</v>
      </c>
      <c r="I57" s="769"/>
      <c r="J57" s="87">
        <v>7</v>
      </c>
      <c r="K57" s="57">
        <v>1500</v>
      </c>
      <c r="L57" s="86">
        <v>214.28571428571428</v>
      </c>
      <c r="M57" s="779">
        <v>7</v>
      </c>
      <c r="N57" s="57">
        <f t="shared" ref="N57:N61" si="38">G57/W57*60</f>
        <v>1438.9473684210525</v>
      </c>
      <c r="O57" s="86">
        <f t="shared" ref="O57:O61" si="39">N57/M57</f>
        <v>205.56390977443607</v>
      </c>
      <c r="P57" s="165">
        <f t="shared" ref="P57:P61" si="40">M57-J57</f>
        <v>0</v>
      </c>
      <c r="Q57" s="49">
        <f t="shared" ref="Q57:Q61" si="41">O57-L57</f>
        <v>-8.7218045112782079</v>
      </c>
      <c r="R57" s="773">
        <f t="shared" si="36"/>
        <v>0.95929824561403498</v>
      </c>
      <c r="S57" s="943">
        <f>R69</f>
        <v>0.95858954415945474</v>
      </c>
      <c r="T57" s="50">
        <v>0.125</v>
      </c>
      <c r="U57" s="50">
        <v>0.16458333333333333</v>
      </c>
      <c r="V57" s="771">
        <v>5</v>
      </c>
      <c r="W57" s="781">
        <f>(U57-T57)*24*60</f>
        <v>57</v>
      </c>
      <c r="X57" s="53"/>
      <c r="Y57" s="53"/>
      <c r="Z57" s="54"/>
      <c r="AA57" s="54"/>
      <c r="AB57" s="928"/>
      <c r="AC57" s="928"/>
      <c r="AD57" s="769"/>
      <c r="AE57" s="769"/>
      <c r="AF57" s="48">
        <f t="shared" si="6"/>
        <v>-61.052631578947512</v>
      </c>
      <c r="AG57" s="772">
        <f t="shared" si="7"/>
        <v>0.95929824561403498</v>
      </c>
      <c r="AH57" s="942">
        <f>AG69</f>
        <v>0.95815092970958493</v>
      </c>
    </row>
    <row r="58" spans="1:34" ht="19.2" customHeight="1">
      <c r="A58" s="956"/>
      <c r="B58" s="121" t="s">
        <v>103</v>
      </c>
      <c r="C58" s="769"/>
      <c r="D58" s="42" t="s">
        <v>171</v>
      </c>
      <c r="E58" s="43"/>
      <c r="F58" s="273">
        <v>28.47</v>
      </c>
      <c r="G58" s="44">
        <v>1031</v>
      </c>
      <c r="H58" s="45">
        <f t="shared" si="37"/>
        <v>29352.57</v>
      </c>
      <c r="I58" s="771"/>
      <c r="J58" s="46">
        <v>7</v>
      </c>
      <c r="K58" s="44">
        <v>1500</v>
      </c>
      <c r="L58" s="86">
        <v>214.28571428571428</v>
      </c>
      <c r="M58" s="782">
        <v>7</v>
      </c>
      <c r="N58" s="44">
        <f t="shared" si="38"/>
        <v>1405.909090909091</v>
      </c>
      <c r="O58" s="47">
        <f t="shared" si="39"/>
        <v>200.84415584415586</v>
      </c>
      <c r="P58" s="165">
        <f t="shared" si="40"/>
        <v>0</v>
      </c>
      <c r="Q58" s="49">
        <f t="shared" si="41"/>
        <v>-13.441558441558414</v>
      </c>
      <c r="R58" s="773">
        <f t="shared" si="36"/>
        <v>0.93727272727272737</v>
      </c>
      <c r="S58" s="943"/>
      <c r="T58" s="50">
        <v>0.16944444444444445</v>
      </c>
      <c r="U58" s="50">
        <v>0.2</v>
      </c>
      <c r="V58" s="771">
        <v>7</v>
      </c>
      <c r="W58" s="781">
        <f>(U58-T58)*24*60</f>
        <v>44</v>
      </c>
      <c r="X58" s="53"/>
      <c r="Y58" s="53"/>
      <c r="Z58" s="54"/>
      <c r="AA58" s="54"/>
      <c r="AB58" s="961"/>
      <c r="AC58" s="962"/>
      <c r="AD58" s="769"/>
      <c r="AE58" s="769"/>
      <c r="AF58" s="48">
        <f t="shared" si="6"/>
        <v>-94.090909090909008</v>
      </c>
      <c r="AG58" s="773">
        <f t="shared" si="7"/>
        <v>0.93727272727272737</v>
      </c>
      <c r="AH58" s="943"/>
    </row>
    <row r="59" spans="1:34" ht="19.2" customHeight="1">
      <c r="A59" s="956"/>
      <c r="B59" s="121" t="s">
        <v>103</v>
      </c>
      <c r="C59" s="769"/>
      <c r="D59" s="42" t="s">
        <v>67</v>
      </c>
      <c r="E59" s="43"/>
      <c r="F59" s="273">
        <v>27.88</v>
      </c>
      <c r="G59" s="44">
        <v>3759</v>
      </c>
      <c r="H59" s="45">
        <f t="shared" si="37"/>
        <v>104800.92</v>
      </c>
      <c r="I59" s="771"/>
      <c r="J59" s="46">
        <v>7</v>
      </c>
      <c r="K59" s="44">
        <v>1500</v>
      </c>
      <c r="L59" s="86">
        <v>214.28571428571428</v>
      </c>
      <c r="M59" s="782">
        <v>7</v>
      </c>
      <c r="N59" s="44">
        <f t="shared" si="38"/>
        <v>1445.7692307692309</v>
      </c>
      <c r="O59" s="47">
        <f t="shared" si="39"/>
        <v>206.53846153846158</v>
      </c>
      <c r="P59" s="165">
        <f t="shared" si="40"/>
        <v>0</v>
      </c>
      <c r="Q59" s="49">
        <f t="shared" si="41"/>
        <v>-7.747252747252702</v>
      </c>
      <c r="R59" s="773">
        <f t="shared" si="36"/>
        <v>0.96384615384615402</v>
      </c>
      <c r="S59" s="943"/>
      <c r="T59" s="50">
        <v>0.20486111111111113</v>
      </c>
      <c r="U59" s="50">
        <v>0.31319444444444444</v>
      </c>
      <c r="V59" s="142">
        <v>7</v>
      </c>
      <c r="W59" s="781">
        <f t="shared" ref="W59:W69" si="42">(U59-T59)*24*60</f>
        <v>155.99999999999997</v>
      </c>
      <c r="X59" s="53"/>
      <c r="Y59" s="53"/>
      <c r="Z59" s="54"/>
      <c r="AA59" s="54"/>
      <c r="AB59" s="928"/>
      <c r="AC59" s="928"/>
      <c r="AD59" s="769"/>
      <c r="AE59" s="769"/>
      <c r="AF59" s="48">
        <f t="shared" si="6"/>
        <v>-54.230769230769056</v>
      </c>
      <c r="AG59" s="773">
        <f t="shared" si="7"/>
        <v>0.96384615384615391</v>
      </c>
      <c r="AH59" s="943"/>
    </row>
    <row r="60" spans="1:34" ht="19.2" customHeight="1">
      <c r="A60" s="956"/>
      <c r="B60" s="121" t="s">
        <v>105</v>
      </c>
      <c r="C60" s="769"/>
      <c r="D60" s="42" t="s">
        <v>64</v>
      </c>
      <c r="E60" s="43"/>
      <c r="F60" s="273">
        <v>10.09</v>
      </c>
      <c r="G60" s="44">
        <v>4610.76</v>
      </c>
      <c r="H60" s="45">
        <f t="shared" si="37"/>
        <v>46522.568400000004</v>
      </c>
      <c r="I60" s="7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1448.4062827225134</v>
      </c>
      <c r="O60" s="47">
        <f t="shared" si="39"/>
        <v>241.40104712041889</v>
      </c>
      <c r="P60" s="165">
        <f t="shared" si="40"/>
        <v>0</v>
      </c>
      <c r="Q60" s="49">
        <f t="shared" si="41"/>
        <v>-8.5989528795811054</v>
      </c>
      <c r="R60" s="773">
        <f t="shared" si="36"/>
        <v>0.96560418848167562</v>
      </c>
      <c r="S60" s="943"/>
      <c r="T60" s="50">
        <v>0.33750000000000002</v>
      </c>
      <c r="U60" s="50">
        <v>0.47013888888888888</v>
      </c>
      <c r="V60" s="142">
        <v>35</v>
      </c>
      <c r="W60" s="781">
        <f t="shared" si="42"/>
        <v>190.99999999999997</v>
      </c>
      <c r="X60" s="53">
        <v>0.31805555555555554</v>
      </c>
      <c r="Y60" s="53">
        <v>0.33680555555555558</v>
      </c>
      <c r="Z60" s="54"/>
      <c r="AA60" s="54"/>
      <c r="AB60" s="928"/>
      <c r="AC60" s="928"/>
      <c r="AD60" s="769">
        <v>1</v>
      </c>
      <c r="AE60" s="769"/>
      <c r="AF60" s="48">
        <f t="shared" si="6"/>
        <v>-51.593717277486576</v>
      </c>
      <c r="AG60" s="772">
        <f t="shared" si="7"/>
        <v>0.96560418848167562</v>
      </c>
      <c r="AH60" s="943"/>
    </row>
    <row r="61" spans="1:34" ht="19.2" customHeight="1">
      <c r="A61" s="956"/>
      <c r="B61" s="121" t="s">
        <v>105</v>
      </c>
      <c r="C61" s="769"/>
      <c r="D61" s="42" t="s">
        <v>64</v>
      </c>
      <c r="E61" s="43"/>
      <c r="F61" s="273">
        <v>10.09</v>
      </c>
      <c r="G61" s="44">
        <v>4051.8799999999997</v>
      </c>
      <c r="H61" s="45">
        <f t="shared" si="37"/>
        <v>40883.4692</v>
      </c>
      <c r="I61" s="7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1447.0999999999992</v>
      </c>
      <c r="O61" s="47">
        <f t="shared" si="39"/>
        <v>241.1833333333332</v>
      </c>
      <c r="P61" s="165">
        <f t="shared" si="40"/>
        <v>0</v>
      </c>
      <c r="Q61" s="49">
        <f t="shared" si="41"/>
        <v>-8.816666666666805</v>
      </c>
      <c r="R61" s="773">
        <f t="shared" si="36"/>
        <v>0.96473333333333278</v>
      </c>
      <c r="S61" s="943"/>
      <c r="T61" s="50">
        <v>0.50138888888888888</v>
      </c>
      <c r="U61" s="50">
        <v>0.61805555555555558</v>
      </c>
      <c r="V61" s="142">
        <v>45</v>
      </c>
      <c r="W61" s="781">
        <f t="shared" si="42"/>
        <v>168.00000000000006</v>
      </c>
      <c r="X61" s="53">
        <v>0.47500000000000003</v>
      </c>
      <c r="Y61" s="53">
        <v>0.5</v>
      </c>
      <c r="Z61" s="54"/>
      <c r="AA61" s="54"/>
      <c r="AB61" s="928"/>
      <c r="AC61" s="928"/>
      <c r="AD61" s="769"/>
      <c r="AE61" s="769"/>
      <c r="AF61" s="48">
        <f t="shared" si="6"/>
        <v>-52.900000000000773</v>
      </c>
      <c r="AG61" s="773">
        <f t="shared" si="7"/>
        <v>0.96473333333333278</v>
      </c>
      <c r="AH61" s="943"/>
    </row>
    <row r="62" spans="1:34" ht="19.2" customHeight="1">
      <c r="A62" s="956"/>
      <c r="B62" s="121">
        <v>0</v>
      </c>
      <c r="C62" s="769"/>
      <c r="D62" s="42"/>
      <c r="E62" s="43"/>
      <c r="F62" s="273" t="s">
        <v>106</v>
      </c>
      <c r="G62" s="134"/>
      <c r="H62" s="45">
        <f t="shared" si="37"/>
        <v>0</v>
      </c>
      <c r="I62" s="771"/>
      <c r="J62" s="46"/>
      <c r="K62" s="44"/>
      <c r="L62" s="86"/>
      <c r="M62" s="62"/>
      <c r="N62" s="44"/>
      <c r="O62" s="47"/>
      <c r="P62" s="165"/>
      <c r="Q62" s="49"/>
      <c r="R62" s="773"/>
      <c r="S62" s="943"/>
      <c r="T62" s="166"/>
      <c r="U62" s="166"/>
      <c r="V62" s="142"/>
      <c r="W62" s="781">
        <f t="shared" si="42"/>
        <v>0</v>
      </c>
      <c r="X62" s="53"/>
      <c r="Y62" s="53"/>
      <c r="Z62" s="54"/>
      <c r="AA62" s="54"/>
      <c r="AB62" s="928"/>
      <c r="AC62" s="928"/>
      <c r="AD62" s="769"/>
      <c r="AE62" s="769"/>
      <c r="AF62" s="48">
        <f t="shared" si="6"/>
        <v>0</v>
      </c>
      <c r="AG62" s="773" t="e">
        <f t="shared" si="7"/>
        <v>#DIV/0!</v>
      </c>
      <c r="AH62" s="943"/>
    </row>
    <row r="63" spans="1:34" ht="19.2" customHeight="1">
      <c r="A63" s="956"/>
      <c r="B63" s="121">
        <v>0</v>
      </c>
      <c r="C63" s="769"/>
      <c r="D63" s="42"/>
      <c r="E63" s="43"/>
      <c r="F63" s="273" t="s">
        <v>106</v>
      </c>
      <c r="G63" s="134"/>
      <c r="H63" s="45">
        <f t="shared" si="37"/>
        <v>0</v>
      </c>
      <c r="I63" s="771"/>
      <c r="J63" s="46"/>
      <c r="K63" s="44"/>
      <c r="L63" s="86"/>
      <c r="M63" s="62" t="s">
        <v>15</v>
      </c>
      <c r="N63" s="44"/>
      <c r="O63" s="47"/>
      <c r="P63" s="165"/>
      <c r="Q63" s="49"/>
      <c r="R63" s="773"/>
      <c r="S63" s="943"/>
      <c r="T63" s="166"/>
      <c r="U63" s="166"/>
      <c r="V63" s="142"/>
      <c r="W63" s="781">
        <f t="shared" si="42"/>
        <v>0</v>
      </c>
      <c r="X63" s="53"/>
      <c r="Y63" s="53"/>
      <c r="Z63" s="54"/>
      <c r="AA63" s="54"/>
      <c r="AB63" s="928"/>
      <c r="AC63" s="928"/>
      <c r="AD63" s="769"/>
      <c r="AE63" s="769"/>
      <c r="AF63" s="48">
        <f t="shared" si="6"/>
        <v>0</v>
      </c>
      <c r="AG63" s="772" t="e">
        <f t="shared" si="7"/>
        <v>#DIV/0!</v>
      </c>
      <c r="AH63" s="943"/>
    </row>
    <row r="64" spans="1:34" ht="19.2" customHeight="1">
      <c r="A64" s="95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71"/>
      <c r="J64" s="167"/>
      <c r="K64" s="61"/>
      <c r="L64" s="86"/>
      <c r="M64" s="62"/>
      <c r="N64" s="44"/>
      <c r="O64" s="47"/>
      <c r="P64" s="165"/>
      <c r="Q64" s="49"/>
      <c r="R64" s="773"/>
      <c r="S64" s="943"/>
      <c r="T64" s="166"/>
      <c r="U64" s="166"/>
      <c r="V64" s="142"/>
      <c r="W64" s="781">
        <f t="shared" si="42"/>
        <v>0</v>
      </c>
      <c r="X64" s="771"/>
      <c r="Y64" s="771"/>
      <c r="Z64" s="54"/>
      <c r="AA64" s="54"/>
      <c r="AB64" s="928"/>
      <c r="AC64" s="928"/>
      <c r="AD64" s="769"/>
      <c r="AE64" s="769"/>
      <c r="AF64" s="48">
        <f t="shared" si="6"/>
        <v>0</v>
      </c>
      <c r="AG64" s="773" t="e">
        <f t="shared" si="7"/>
        <v>#DIV/0!</v>
      </c>
      <c r="AH64" s="943"/>
    </row>
    <row r="65" spans="1:34" ht="19.2" customHeight="1">
      <c r="A65" s="957"/>
      <c r="B65" s="97">
        <v>0</v>
      </c>
      <c r="C65" s="777"/>
      <c r="D65" s="42"/>
      <c r="E65" s="43"/>
      <c r="F65" s="273" t="s">
        <v>106</v>
      </c>
      <c r="G65" s="134"/>
      <c r="H65" s="45">
        <f t="shared" si="37"/>
        <v>0</v>
      </c>
      <c r="I65" s="771"/>
      <c r="J65" s="167"/>
      <c r="K65" s="61"/>
      <c r="L65" s="86"/>
      <c r="M65" s="62"/>
      <c r="N65" s="61"/>
      <c r="O65" s="77"/>
      <c r="P65" s="48"/>
      <c r="Q65" s="49"/>
      <c r="R65" s="773"/>
      <c r="S65" s="943"/>
      <c r="T65" s="166"/>
      <c r="U65" s="166"/>
      <c r="V65" s="142"/>
      <c r="W65" s="781">
        <f t="shared" si="42"/>
        <v>0</v>
      </c>
      <c r="X65" s="771"/>
      <c r="Y65" s="771"/>
      <c r="Z65" s="54"/>
      <c r="AA65" s="54"/>
      <c r="AB65" s="928"/>
      <c r="AC65" s="928"/>
      <c r="AD65" s="769"/>
      <c r="AE65" s="769"/>
      <c r="AF65" s="48">
        <f t="shared" si="6"/>
        <v>0</v>
      </c>
      <c r="AG65" s="773" t="e">
        <f t="shared" si="7"/>
        <v>#DIV/0!</v>
      </c>
      <c r="AH65" s="943"/>
    </row>
    <row r="66" spans="1:34" ht="19.2" customHeight="1">
      <c r="A66" s="957"/>
      <c r="B66" s="97">
        <v>0</v>
      </c>
      <c r="C66" s="777"/>
      <c r="D66" s="42"/>
      <c r="E66" s="43"/>
      <c r="F66" s="273" t="s">
        <v>106</v>
      </c>
      <c r="G66" s="134"/>
      <c r="H66" s="45">
        <f t="shared" si="37"/>
        <v>0</v>
      </c>
      <c r="I66" s="771"/>
      <c r="J66" s="167"/>
      <c r="K66" s="61"/>
      <c r="L66" s="86"/>
      <c r="M66" s="62"/>
      <c r="N66" s="61"/>
      <c r="O66" s="77"/>
      <c r="P66" s="48"/>
      <c r="Q66" s="49"/>
      <c r="R66" s="773"/>
      <c r="S66" s="943"/>
      <c r="T66" s="166"/>
      <c r="U66" s="166"/>
      <c r="V66" s="142"/>
      <c r="W66" s="781">
        <f t="shared" si="42"/>
        <v>0</v>
      </c>
      <c r="X66" s="771"/>
      <c r="Y66" s="771"/>
      <c r="Z66" s="54"/>
      <c r="AA66" s="54"/>
      <c r="AB66" s="928"/>
      <c r="AC66" s="928"/>
      <c r="AD66" s="769"/>
      <c r="AE66" s="769"/>
      <c r="AF66" s="48">
        <f t="shared" si="6"/>
        <v>0</v>
      </c>
      <c r="AG66" s="772" t="e">
        <f t="shared" si="7"/>
        <v>#DIV/0!</v>
      </c>
      <c r="AH66" s="943"/>
    </row>
    <row r="67" spans="1:34" ht="19.2" customHeight="1">
      <c r="A67" s="957"/>
      <c r="B67" s="97">
        <v>0</v>
      </c>
      <c r="C67" s="777"/>
      <c r="D67" s="42"/>
      <c r="E67" s="43"/>
      <c r="F67" s="273" t="s">
        <v>106</v>
      </c>
      <c r="G67" s="134"/>
      <c r="H67" s="45">
        <f>F67*G67</f>
        <v>0</v>
      </c>
      <c r="I67" s="771"/>
      <c r="J67" s="167"/>
      <c r="K67" s="61"/>
      <c r="L67" s="86"/>
      <c r="M67" s="62"/>
      <c r="N67" s="61"/>
      <c r="O67" s="77"/>
      <c r="P67" s="48"/>
      <c r="Q67" s="49"/>
      <c r="R67" s="773"/>
      <c r="S67" s="943"/>
      <c r="T67" s="166"/>
      <c r="U67" s="166"/>
      <c r="V67" s="142"/>
      <c r="W67" s="781">
        <f t="shared" si="42"/>
        <v>0</v>
      </c>
      <c r="X67" s="771"/>
      <c r="Y67" s="771"/>
      <c r="Z67" s="54"/>
      <c r="AA67" s="54"/>
      <c r="AB67" s="928"/>
      <c r="AC67" s="928"/>
      <c r="AD67" s="769"/>
      <c r="AE67" s="769"/>
      <c r="AF67" s="48">
        <f t="shared" si="6"/>
        <v>0</v>
      </c>
      <c r="AG67" s="773" t="e">
        <f t="shared" si="7"/>
        <v>#DIV/0!</v>
      </c>
      <c r="AH67" s="943"/>
    </row>
    <row r="68" spans="1:34" ht="19.2" customHeight="1">
      <c r="A68" s="957"/>
      <c r="B68" s="771">
        <v>0</v>
      </c>
      <c r="C68" s="777"/>
      <c r="D68" s="42"/>
      <c r="E68" s="43"/>
      <c r="F68" s="280" t="s">
        <v>106</v>
      </c>
      <c r="G68" s="134"/>
      <c r="H68" s="45">
        <f>F68*G68</f>
        <v>0</v>
      </c>
      <c r="I68" s="771"/>
      <c r="J68" s="167"/>
      <c r="K68" s="61"/>
      <c r="L68" s="86"/>
      <c r="M68" s="62"/>
      <c r="N68" s="61"/>
      <c r="O68" s="77"/>
      <c r="P68" s="48"/>
      <c r="Q68" s="49"/>
      <c r="R68" s="773"/>
      <c r="S68" s="943"/>
      <c r="T68" s="166"/>
      <c r="U68" s="166"/>
      <c r="V68" s="142"/>
      <c r="W68" s="781">
        <f t="shared" si="42"/>
        <v>0</v>
      </c>
      <c r="X68" s="771"/>
      <c r="Y68" s="771"/>
      <c r="Z68" s="54"/>
      <c r="AA68" s="54"/>
      <c r="AB68" s="928"/>
      <c r="AC68" s="928"/>
      <c r="AD68" s="769"/>
      <c r="AE68" s="769"/>
      <c r="AF68" s="48"/>
      <c r="AG68" s="773"/>
      <c r="AH68" s="943"/>
    </row>
    <row r="69" spans="1:34" ht="19.2" customHeight="1">
      <c r="A69" s="957"/>
      <c r="B69" s="168">
        <v>0</v>
      </c>
      <c r="C69" s="6" t="s">
        <v>1532</v>
      </c>
      <c r="D69" s="924" t="s">
        <v>1524</v>
      </c>
      <c r="E69" s="92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1437.2263945643774</v>
      </c>
      <c r="O69" s="73">
        <f t="shared" si="43"/>
        <v>219.10618152216111</v>
      </c>
      <c r="P69" s="48">
        <f>M69-J69</f>
        <v>0</v>
      </c>
      <c r="Q69" s="49">
        <f>N69-K69</f>
        <v>-62.773605435622585</v>
      </c>
      <c r="R69" s="172">
        <f t="shared" ref="R69:R75" si="44">O69/L69</f>
        <v>0.95858954415945474</v>
      </c>
      <c r="S69" s="943"/>
      <c r="T69" s="141"/>
      <c r="U69" s="141"/>
      <c r="V69" s="44"/>
      <c r="W69" s="78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28"/>
      <c r="AC69" s="928"/>
      <c r="AD69" s="107">
        <f>SUM(AD57:AD68)</f>
        <v>1</v>
      </c>
      <c r="AE69" s="107">
        <f>SUM(AE57:AE68)</f>
        <v>0</v>
      </c>
      <c r="AF69" s="48">
        <f t="shared" si="6"/>
        <v>-62.773605435622585</v>
      </c>
      <c r="AG69" s="773">
        <f t="shared" si="7"/>
        <v>0.95815092970958493</v>
      </c>
      <c r="AH69" s="943"/>
    </row>
    <row r="70" spans="1:34" ht="19.2" customHeight="1">
      <c r="A70" s="958" t="s">
        <v>1533</v>
      </c>
      <c r="B70" s="771" t="s">
        <v>105</v>
      </c>
      <c r="C70" s="97"/>
      <c r="D70" s="42" t="s">
        <v>115</v>
      </c>
      <c r="E70" s="43"/>
      <c r="F70" s="273">
        <v>54.09</v>
      </c>
      <c r="G70" s="57">
        <v>603.20000000000005</v>
      </c>
      <c r="H70" s="45">
        <f>F70*G70</f>
        <v>32627.088000000003</v>
      </c>
      <c r="I70" s="771"/>
      <c r="J70" s="46">
        <v>16</v>
      </c>
      <c r="K70" s="44">
        <v>1500</v>
      </c>
      <c r="L70" s="47">
        <v>93.75</v>
      </c>
      <c r="M70" s="782">
        <v>17</v>
      </c>
      <c r="N70" s="44">
        <f t="shared" ref="N70:N75" si="45">G70/W70*60</f>
        <v>1340.4444444444453</v>
      </c>
      <c r="O70" s="47">
        <f t="shared" ref="O70:O75" si="46">N70/M70</f>
        <v>78.849673202614426</v>
      </c>
      <c r="P70" s="48">
        <f t="shared" ref="P70:P75" si="47">M70-J70</f>
        <v>1</v>
      </c>
      <c r="Q70" s="49">
        <f t="shared" ref="Q70:Q75" si="48">O70-L70</f>
        <v>-14.900326797385574</v>
      </c>
      <c r="R70" s="773">
        <f t="shared" si="44"/>
        <v>0.84106318082788722</v>
      </c>
      <c r="S70" s="943">
        <f>R82</f>
        <v>0.88523839117652081</v>
      </c>
      <c r="T70" s="50">
        <v>0.25</v>
      </c>
      <c r="U70" s="50">
        <v>0.26874999999999999</v>
      </c>
      <c r="V70" s="771">
        <v>5</v>
      </c>
      <c r="W70" s="781">
        <f>(U70-T70)*24*60</f>
        <v>26.999999999999986</v>
      </c>
      <c r="X70" s="771"/>
      <c r="Y70" s="771"/>
      <c r="Z70" s="54"/>
      <c r="AA70" s="54"/>
      <c r="AB70" s="928"/>
      <c r="AC70" s="928"/>
      <c r="AD70" s="769"/>
      <c r="AE70" s="769"/>
      <c r="AF70" s="48">
        <f t="shared" si="6"/>
        <v>-159.55555555555475</v>
      </c>
      <c r="AG70" s="773">
        <f t="shared" si="7"/>
        <v>0.89362962962963022</v>
      </c>
      <c r="AH70" s="943">
        <f>AG82</f>
        <v>0.89394346002540837</v>
      </c>
    </row>
    <row r="71" spans="1:34" ht="19.2" customHeight="1">
      <c r="A71" s="958"/>
      <c r="B71" s="771" t="s">
        <v>101</v>
      </c>
      <c r="C71" s="41"/>
      <c r="D71" s="173" t="s">
        <v>183</v>
      </c>
      <c r="E71" s="43"/>
      <c r="F71" s="273">
        <v>65.27</v>
      </c>
      <c r="G71" s="44">
        <v>962</v>
      </c>
      <c r="H71" s="45">
        <f>F71*G71</f>
        <v>62789.74</v>
      </c>
      <c r="I71" s="771"/>
      <c r="J71" s="46">
        <v>18</v>
      </c>
      <c r="K71" s="174">
        <v>1440</v>
      </c>
      <c r="L71" s="47">
        <v>80</v>
      </c>
      <c r="M71" s="779">
        <v>18</v>
      </c>
      <c r="N71" s="44">
        <f t="shared" si="45"/>
        <v>1282.6666666666665</v>
      </c>
      <c r="O71" s="47">
        <f t="shared" si="46"/>
        <v>71.259259259259252</v>
      </c>
      <c r="P71" s="48">
        <f t="shared" si="47"/>
        <v>0</v>
      </c>
      <c r="Q71" s="49">
        <f t="shared" si="48"/>
        <v>-8.7407407407407476</v>
      </c>
      <c r="R71" s="773">
        <f t="shared" si="44"/>
        <v>0.89074074074074061</v>
      </c>
      <c r="S71" s="943"/>
      <c r="T71" s="50">
        <v>0.27361111111111108</v>
      </c>
      <c r="U71" s="50">
        <v>0.30486111111111108</v>
      </c>
      <c r="V71" s="771">
        <v>7</v>
      </c>
      <c r="W71" s="781">
        <f t="shared" ref="W71:W81" si="49">(U71-T71)*24*60</f>
        <v>45</v>
      </c>
      <c r="X71" s="53"/>
      <c r="Y71" s="53"/>
      <c r="Z71" s="54"/>
      <c r="AA71" s="54"/>
      <c r="AB71" s="928"/>
      <c r="AC71" s="928"/>
      <c r="AD71" s="769"/>
      <c r="AE71" s="769"/>
      <c r="AF71" s="48">
        <f>N71-K71</f>
        <v>-157.33333333333348</v>
      </c>
      <c r="AG71" s="773">
        <f>N71/K71</f>
        <v>0.89074074074074061</v>
      </c>
      <c r="AH71" s="943"/>
    </row>
    <row r="72" spans="1:34" ht="19.2" customHeight="1">
      <c r="A72" s="958"/>
      <c r="B72" s="771" t="s">
        <v>101</v>
      </c>
      <c r="C72" s="66"/>
      <c r="D72" s="173" t="s">
        <v>57</v>
      </c>
      <c r="E72" s="43"/>
      <c r="F72" s="273">
        <v>77.34</v>
      </c>
      <c r="G72" s="44">
        <v>1882.92</v>
      </c>
      <c r="H72" s="45">
        <f t="shared" ref="H72:H76" si="50">F72*G72</f>
        <v>145625.03280000002</v>
      </c>
      <c r="I72" s="771"/>
      <c r="J72" s="87">
        <v>18</v>
      </c>
      <c r="K72" s="57">
        <v>1440</v>
      </c>
      <c r="L72" s="86">
        <v>80</v>
      </c>
      <c r="M72" s="782">
        <v>18</v>
      </c>
      <c r="N72" s="44">
        <f t="shared" si="45"/>
        <v>1298.565517241379</v>
      </c>
      <c r="O72" s="47">
        <f t="shared" si="46"/>
        <v>72.142528735632169</v>
      </c>
      <c r="P72" s="48">
        <f t="shared" si="47"/>
        <v>0</v>
      </c>
      <c r="Q72" s="49">
        <f t="shared" si="48"/>
        <v>-7.8574712643678311</v>
      </c>
      <c r="R72" s="773">
        <f t="shared" si="44"/>
        <v>0.90178160919540207</v>
      </c>
      <c r="S72" s="943"/>
      <c r="T72" s="50">
        <v>0.31041666666666662</v>
      </c>
      <c r="U72" s="50">
        <v>0.37083333333333329</v>
      </c>
      <c r="V72" s="771">
        <v>8</v>
      </c>
      <c r="W72" s="781">
        <f t="shared" si="49"/>
        <v>87.000000000000014</v>
      </c>
      <c r="X72" s="53"/>
      <c r="Y72" s="53"/>
      <c r="Z72" s="54"/>
      <c r="AA72" s="54"/>
      <c r="AB72" s="928"/>
      <c r="AC72" s="928"/>
      <c r="AD72" s="769"/>
      <c r="AE72" s="769"/>
      <c r="AF72" s="48">
        <f>N72-K72</f>
        <v>-141.43448275862102</v>
      </c>
      <c r="AG72" s="773">
        <f>N72/K72</f>
        <v>0.90178160919540207</v>
      </c>
      <c r="AH72" s="943"/>
    </row>
    <row r="73" spans="1:34" ht="19.2" customHeight="1">
      <c r="A73" s="958"/>
      <c r="B73" s="771" t="s">
        <v>101</v>
      </c>
      <c r="C73" s="175"/>
      <c r="D73" s="176" t="s">
        <v>69</v>
      </c>
      <c r="E73" s="177"/>
      <c r="F73" s="273">
        <v>53.36</v>
      </c>
      <c r="G73" s="44">
        <v>3727.88</v>
      </c>
      <c r="H73" s="45">
        <f t="shared" si="50"/>
        <v>198919.67680000002</v>
      </c>
      <c r="I73" s="769"/>
      <c r="J73" s="178">
        <v>19</v>
      </c>
      <c r="K73" s="179">
        <v>1636</v>
      </c>
      <c r="L73" s="86">
        <v>86.10526315789474</v>
      </c>
      <c r="M73" s="782">
        <v>19</v>
      </c>
      <c r="N73" s="44">
        <f t="shared" si="45"/>
        <v>1406.7471698113206</v>
      </c>
      <c r="O73" s="47">
        <f t="shared" si="46"/>
        <v>74.039324726911616</v>
      </c>
      <c r="P73" s="48">
        <f t="shared" si="47"/>
        <v>0</v>
      </c>
      <c r="Q73" s="49">
        <f t="shared" si="48"/>
        <v>-12.065938430983124</v>
      </c>
      <c r="R73" s="773">
        <f t="shared" si="44"/>
        <v>0.85986990819762876</v>
      </c>
      <c r="S73" s="943"/>
      <c r="T73" s="50">
        <v>0.38680555555555551</v>
      </c>
      <c r="U73" s="50">
        <v>0.49722222222222218</v>
      </c>
      <c r="V73" s="771">
        <v>23</v>
      </c>
      <c r="W73" s="781">
        <f t="shared" si="49"/>
        <v>159</v>
      </c>
      <c r="X73" s="180">
        <v>0.375</v>
      </c>
      <c r="Y73" s="180">
        <v>0.38611111111111113</v>
      </c>
      <c r="Z73" s="124"/>
      <c r="AA73" s="124"/>
      <c r="AB73" s="928"/>
      <c r="AC73" s="928"/>
      <c r="AD73" s="769">
        <v>1</v>
      </c>
      <c r="AE73" s="769"/>
      <c r="AF73" s="48">
        <f>N73-K73</f>
        <v>-229.25283018867935</v>
      </c>
      <c r="AG73" s="773">
        <f>N73/K73</f>
        <v>0.85986990819762876</v>
      </c>
      <c r="AH73" s="943"/>
    </row>
    <row r="74" spans="1:34" ht="19.2" customHeight="1">
      <c r="A74" s="958"/>
      <c r="B74" s="771" t="s">
        <v>101</v>
      </c>
      <c r="C74" s="175"/>
      <c r="D74" s="176" t="s">
        <v>71</v>
      </c>
      <c r="E74" s="177"/>
      <c r="F74" s="273">
        <v>47.51</v>
      </c>
      <c r="G74" s="174">
        <v>1758</v>
      </c>
      <c r="H74" s="45">
        <f t="shared" si="50"/>
        <v>83522.58</v>
      </c>
      <c r="I74" s="771"/>
      <c r="J74" s="87">
        <v>17</v>
      </c>
      <c r="K74" s="57">
        <v>1440</v>
      </c>
      <c r="L74" s="86">
        <v>84.705882352941174</v>
      </c>
      <c r="M74" s="782">
        <v>17</v>
      </c>
      <c r="N74" s="44">
        <f t="shared" si="45"/>
        <v>1302.2222222222217</v>
      </c>
      <c r="O74" s="47">
        <f t="shared" si="46"/>
        <v>76.601307189542453</v>
      </c>
      <c r="P74" s="48">
        <f t="shared" si="47"/>
        <v>0</v>
      </c>
      <c r="Q74" s="49">
        <f t="shared" si="48"/>
        <v>-8.1045751633987209</v>
      </c>
      <c r="R74" s="773">
        <f t="shared" si="44"/>
        <v>0.90432098765432067</v>
      </c>
      <c r="S74" s="943"/>
      <c r="T74" s="50">
        <v>0.53749999999999998</v>
      </c>
      <c r="U74" s="50">
        <v>0.59375</v>
      </c>
      <c r="V74" s="771">
        <v>5</v>
      </c>
      <c r="W74" s="781">
        <f t="shared" si="49"/>
        <v>81.000000000000028</v>
      </c>
      <c r="X74" s="180"/>
      <c r="Y74" s="180"/>
      <c r="Z74" s="124"/>
      <c r="AA74" s="124"/>
      <c r="AB74" s="928"/>
      <c r="AC74" s="928"/>
      <c r="AD74" s="769">
        <v>1</v>
      </c>
      <c r="AE74" s="769"/>
      <c r="AF74" s="48">
        <f t="shared" ref="AF74:AF80" si="51">N74-K74</f>
        <v>-137.77777777777828</v>
      </c>
      <c r="AG74" s="773">
        <f t="shared" ref="AG74:AG80" si="52">N74/K74</f>
        <v>0.90432098765432067</v>
      </c>
      <c r="AH74" s="943"/>
    </row>
    <row r="75" spans="1:34" ht="19.2" customHeight="1">
      <c r="A75" s="958"/>
      <c r="B75" s="771" t="s">
        <v>101</v>
      </c>
      <c r="C75" s="66"/>
      <c r="D75" s="176" t="s">
        <v>70</v>
      </c>
      <c r="E75" s="177"/>
      <c r="F75" s="273">
        <v>53.76</v>
      </c>
      <c r="G75" s="174">
        <v>2820</v>
      </c>
      <c r="H75" s="45">
        <f t="shared" si="50"/>
        <v>151603.19999999998</v>
      </c>
      <c r="I75" s="771"/>
      <c r="J75" s="87">
        <v>16</v>
      </c>
      <c r="K75" s="57">
        <v>1440</v>
      </c>
      <c r="L75" s="86">
        <v>90</v>
      </c>
      <c r="M75" s="779">
        <v>16</v>
      </c>
      <c r="N75" s="44">
        <f t="shared" si="45"/>
        <v>1321.8749999999998</v>
      </c>
      <c r="O75" s="47">
        <f t="shared" si="46"/>
        <v>82.617187499999986</v>
      </c>
      <c r="P75" s="48">
        <f t="shared" si="47"/>
        <v>0</v>
      </c>
      <c r="Q75" s="49">
        <f t="shared" si="48"/>
        <v>-7.3828125000000142</v>
      </c>
      <c r="R75" s="773">
        <f t="shared" si="44"/>
        <v>0.91796874999999989</v>
      </c>
      <c r="S75" s="943"/>
      <c r="T75" s="50">
        <v>0.59861111111111109</v>
      </c>
      <c r="U75" s="50">
        <v>0.6875</v>
      </c>
      <c r="V75" s="771">
        <v>7</v>
      </c>
      <c r="W75" s="781">
        <f t="shared" si="49"/>
        <v>128.00000000000003</v>
      </c>
      <c r="X75" s="180"/>
      <c r="Y75" s="180"/>
      <c r="Z75" s="124"/>
      <c r="AA75" s="124"/>
      <c r="AB75" s="928"/>
      <c r="AC75" s="928"/>
      <c r="AD75" s="769"/>
      <c r="AE75" s="769"/>
      <c r="AF75" s="48">
        <f t="shared" si="51"/>
        <v>-118.12500000000023</v>
      </c>
      <c r="AG75" s="773">
        <f t="shared" si="52"/>
        <v>0.91796874999999989</v>
      </c>
      <c r="AH75" s="943"/>
    </row>
    <row r="76" spans="1:34" ht="19.2" customHeight="1">
      <c r="A76" s="958"/>
      <c r="B76" s="7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71">
        <v>1</v>
      </c>
      <c r="J76" s="178"/>
      <c r="K76" s="179"/>
      <c r="L76" s="86"/>
      <c r="M76" s="779"/>
      <c r="N76" s="44"/>
      <c r="O76" s="47"/>
      <c r="P76" s="48"/>
      <c r="Q76" s="49"/>
      <c r="R76" s="773"/>
      <c r="S76" s="943"/>
      <c r="T76" s="50"/>
      <c r="U76" s="50"/>
      <c r="V76" s="771"/>
      <c r="W76" s="781">
        <f t="shared" si="49"/>
        <v>0</v>
      </c>
      <c r="X76" s="180"/>
      <c r="Y76" s="180"/>
      <c r="Z76" s="124"/>
      <c r="AA76" s="124"/>
      <c r="AB76" s="928"/>
      <c r="AC76" s="928"/>
      <c r="AD76" s="769"/>
      <c r="AE76" s="769"/>
      <c r="AF76" s="48">
        <f t="shared" si="51"/>
        <v>0</v>
      </c>
      <c r="AG76" s="773" t="e">
        <f t="shared" si="52"/>
        <v>#DIV/0!</v>
      </c>
      <c r="AH76" s="943"/>
    </row>
    <row r="77" spans="1:34" ht="19.2" customHeight="1">
      <c r="A77" s="958"/>
      <c r="B77" s="771">
        <v>0</v>
      </c>
      <c r="C77" s="777"/>
      <c r="D77" s="42"/>
      <c r="E77" s="43"/>
      <c r="F77" s="273" t="s">
        <v>106</v>
      </c>
      <c r="G77" s="174"/>
      <c r="H77" s="45"/>
      <c r="I77" s="769"/>
      <c r="J77" s="46"/>
      <c r="K77" s="174"/>
      <c r="L77" s="47"/>
      <c r="M77" s="779"/>
      <c r="N77" s="44"/>
      <c r="O77" s="47"/>
      <c r="P77" s="48"/>
      <c r="Q77" s="49"/>
      <c r="R77" s="773"/>
      <c r="S77" s="943"/>
      <c r="T77" s="50"/>
      <c r="U77" s="50"/>
      <c r="V77" s="771"/>
      <c r="W77" s="781">
        <f t="shared" si="49"/>
        <v>0</v>
      </c>
      <c r="X77" s="180"/>
      <c r="Y77" s="180"/>
      <c r="Z77" s="124"/>
      <c r="AA77" s="124"/>
      <c r="AB77" s="928"/>
      <c r="AC77" s="928"/>
      <c r="AD77" s="769"/>
      <c r="AE77" s="769"/>
      <c r="AF77" s="48">
        <f t="shared" si="51"/>
        <v>0</v>
      </c>
      <c r="AG77" s="773" t="e">
        <f t="shared" si="52"/>
        <v>#DIV/0!</v>
      </c>
      <c r="AH77" s="943"/>
    </row>
    <row r="78" spans="1:34" ht="19.2" customHeight="1">
      <c r="A78" s="958"/>
      <c r="B78" s="771">
        <v>0</v>
      </c>
      <c r="C78" s="777"/>
      <c r="D78" s="42"/>
      <c r="E78" s="43"/>
      <c r="F78" s="273" t="s">
        <v>106</v>
      </c>
      <c r="G78" s="57"/>
      <c r="H78" s="45"/>
      <c r="I78" s="769"/>
      <c r="J78" s="87"/>
      <c r="K78" s="57"/>
      <c r="L78" s="86"/>
      <c r="M78" s="779"/>
      <c r="N78" s="44"/>
      <c r="O78" s="47"/>
      <c r="P78" s="48"/>
      <c r="Q78" s="49"/>
      <c r="R78" s="773"/>
      <c r="S78" s="943"/>
      <c r="T78" s="50"/>
      <c r="U78" s="50"/>
      <c r="V78" s="771"/>
      <c r="W78" s="781">
        <f t="shared" si="49"/>
        <v>0</v>
      </c>
      <c r="X78" s="180"/>
      <c r="Y78" s="180"/>
      <c r="Z78" s="124"/>
      <c r="AA78" s="124"/>
      <c r="AB78" s="928"/>
      <c r="AC78" s="928"/>
      <c r="AD78" s="769"/>
      <c r="AE78" s="769"/>
      <c r="AF78" s="48">
        <f t="shared" si="51"/>
        <v>0</v>
      </c>
      <c r="AG78" s="773" t="e">
        <f t="shared" si="52"/>
        <v>#DIV/0!</v>
      </c>
      <c r="AH78" s="943"/>
    </row>
    <row r="79" spans="1:34" ht="19.2" customHeight="1">
      <c r="A79" s="958"/>
      <c r="B79" s="771">
        <v>0</v>
      </c>
      <c r="C79" s="175"/>
      <c r="D79" s="176"/>
      <c r="E79" s="177"/>
      <c r="F79" s="273" t="s">
        <v>106</v>
      </c>
      <c r="G79" s="57"/>
      <c r="H79" s="45"/>
      <c r="I79" s="769"/>
      <c r="J79" s="87"/>
      <c r="K79" s="57"/>
      <c r="L79" s="86"/>
      <c r="M79" s="779"/>
      <c r="N79" s="57"/>
      <c r="O79" s="181"/>
      <c r="P79" s="108"/>
      <c r="Q79" s="182"/>
      <c r="R79" s="109"/>
      <c r="S79" s="943"/>
      <c r="T79" s="50"/>
      <c r="U79" s="50"/>
      <c r="V79" s="771"/>
      <c r="W79" s="781">
        <f t="shared" si="49"/>
        <v>0</v>
      </c>
      <c r="X79" s="180"/>
      <c r="Y79" s="180"/>
      <c r="Z79" s="124"/>
      <c r="AA79" s="124"/>
      <c r="AB79" s="928"/>
      <c r="AC79" s="928"/>
      <c r="AD79" s="769"/>
      <c r="AE79" s="769"/>
      <c r="AF79" s="48">
        <f t="shared" si="51"/>
        <v>0</v>
      </c>
      <c r="AG79" s="773" t="e">
        <f t="shared" si="52"/>
        <v>#DIV/0!</v>
      </c>
      <c r="AH79" s="943"/>
    </row>
    <row r="80" spans="1:34" ht="19.2" customHeight="1">
      <c r="A80" s="958"/>
      <c r="B80" s="771">
        <v>0</v>
      </c>
      <c r="C80" s="777"/>
      <c r="D80" s="42"/>
      <c r="E80" s="43"/>
      <c r="F80" s="273" t="s">
        <v>106</v>
      </c>
      <c r="G80" s="57"/>
      <c r="H80" s="45"/>
      <c r="I80" s="769"/>
      <c r="J80" s="87"/>
      <c r="K80" s="57"/>
      <c r="L80" s="86"/>
      <c r="M80" s="779"/>
      <c r="N80" s="57"/>
      <c r="O80" s="183"/>
      <c r="P80" s="54"/>
      <c r="Q80" s="88"/>
      <c r="R80" s="775"/>
      <c r="S80" s="943"/>
      <c r="T80" s="50"/>
      <c r="U80" s="50"/>
      <c r="V80" s="771"/>
      <c r="W80" s="781">
        <f t="shared" si="49"/>
        <v>0</v>
      </c>
      <c r="X80" s="180"/>
      <c r="Y80" s="180"/>
      <c r="Z80" s="124"/>
      <c r="AA80" s="124"/>
      <c r="AB80" s="928"/>
      <c r="AC80" s="928"/>
      <c r="AD80" s="769"/>
      <c r="AE80" s="769"/>
      <c r="AF80" s="48">
        <f t="shared" si="51"/>
        <v>0</v>
      </c>
      <c r="AG80" s="773" t="e">
        <f t="shared" si="52"/>
        <v>#DIV/0!</v>
      </c>
      <c r="AH80" s="943"/>
    </row>
    <row r="81" spans="1:34" ht="19.2" customHeight="1">
      <c r="A81" s="958"/>
      <c r="B81" s="771">
        <v>0</v>
      </c>
      <c r="C81" s="777"/>
      <c r="D81" s="42"/>
      <c r="E81" s="43"/>
      <c r="F81" s="273" t="s">
        <v>106</v>
      </c>
      <c r="G81" s="57"/>
      <c r="H81" s="84"/>
      <c r="I81" s="769"/>
      <c r="J81" s="87"/>
      <c r="K81" s="57"/>
      <c r="L81" s="86"/>
      <c r="M81" s="779"/>
      <c r="N81" s="57"/>
      <c r="O81" s="183"/>
      <c r="P81" s="54"/>
      <c r="Q81" s="88"/>
      <c r="R81" s="775"/>
      <c r="S81" s="943"/>
      <c r="T81" s="50"/>
      <c r="U81" s="50"/>
      <c r="V81" s="771"/>
      <c r="W81" s="781">
        <f t="shared" si="49"/>
        <v>0</v>
      </c>
      <c r="X81" s="180"/>
      <c r="Y81" s="180"/>
      <c r="Z81" s="124"/>
      <c r="AA81" s="124"/>
      <c r="AB81" s="928"/>
      <c r="AC81" s="928"/>
      <c r="AD81" s="769"/>
      <c r="AE81" s="769"/>
      <c r="AF81" s="48"/>
      <c r="AG81" s="125"/>
      <c r="AH81" s="943"/>
    </row>
    <row r="82" spans="1:34" ht="19.2" customHeight="1">
      <c r="A82" s="959"/>
      <c r="B82" s="168">
        <v>0</v>
      </c>
      <c r="C82" s="100" t="s">
        <v>1534</v>
      </c>
      <c r="D82" s="924" t="s">
        <v>1524</v>
      </c>
      <c r="E82" s="92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1325.4201700643389</v>
      </c>
      <c r="O82" s="184">
        <f t="shared" si="53"/>
        <v>75.918213435659993</v>
      </c>
      <c r="P82" s="116">
        <f>M82-J82</f>
        <v>0.16666666666666785</v>
      </c>
      <c r="Q82" s="117">
        <f>N82-K82</f>
        <v>-157.24649660232785</v>
      </c>
      <c r="R82" s="172">
        <f>O82/L82</f>
        <v>0.88523839117652081</v>
      </c>
      <c r="S82" s="943"/>
      <c r="T82" s="50"/>
      <c r="U82" s="50"/>
      <c r="V82" s="771"/>
      <c r="W82" s="44"/>
      <c r="X82" s="47"/>
      <c r="Y82" s="47"/>
      <c r="Z82" s="106">
        <f>SUM(Z70:Z81)</f>
        <v>0</v>
      </c>
      <c r="AA82" s="106">
        <f>SUM(AA70:AA81)</f>
        <v>0</v>
      </c>
      <c r="AB82" s="928"/>
      <c r="AC82" s="928"/>
      <c r="AD82" s="107">
        <f>SUM(AD70:AD81)</f>
        <v>2</v>
      </c>
      <c r="AE82" s="107">
        <f>SUM(AE70:AE81)</f>
        <v>0</v>
      </c>
      <c r="AF82" s="48">
        <f>N82-K82</f>
        <v>-157.24649660232785</v>
      </c>
      <c r="AG82" s="773">
        <f>N82/K82</f>
        <v>0.89394346002540837</v>
      </c>
      <c r="AH82" s="943"/>
    </row>
    <row r="83" spans="1:34" ht="19.2" customHeight="1">
      <c r="A83" s="951" t="s">
        <v>1535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1556.75</v>
      </c>
      <c r="H83" s="84">
        <f t="shared" ref="H83:H94" si="54">F83*G83</f>
        <v>67158.195000000007</v>
      </c>
      <c r="I83" s="769"/>
      <c r="J83" s="87">
        <v>17</v>
      </c>
      <c r="K83" s="57">
        <v>1500</v>
      </c>
      <c r="L83" s="86">
        <v>88.235294117647058</v>
      </c>
      <c r="M83" s="779">
        <v>16</v>
      </c>
      <c r="N83" s="57">
        <f t="shared" ref="N83:N90" si="55">G83/W83*60</f>
        <v>1353.695652173913</v>
      </c>
      <c r="O83" s="183">
        <f t="shared" ref="O83:O90" si="56">N83/M83</f>
        <v>84.605978260869563</v>
      </c>
      <c r="P83" s="54">
        <f t="shared" ref="P83:P85" si="57">M83-J83</f>
        <v>-1</v>
      </c>
      <c r="Q83" s="88">
        <f t="shared" ref="Q83:Q85" si="58">O83-L83</f>
        <v>-3.6293158567774952</v>
      </c>
      <c r="R83" s="185">
        <f t="shared" ref="R83:R85" si="59">O83/L83</f>
        <v>0.95886775362318843</v>
      </c>
      <c r="S83" s="943">
        <f>R95</f>
        <v>0.89997677178711155</v>
      </c>
      <c r="T83" s="50">
        <v>0.33333333333333331</v>
      </c>
      <c r="U83" s="50">
        <v>0.38124999999999998</v>
      </c>
      <c r="V83" s="771">
        <v>5</v>
      </c>
      <c r="W83" s="781">
        <f t="shared" ref="W83:W93" si="60">(U83-T83)*24*60</f>
        <v>69</v>
      </c>
      <c r="X83" s="53"/>
      <c r="Y83" s="53"/>
      <c r="Z83" s="54"/>
      <c r="AA83" s="54"/>
      <c r="AB83" s="928"/>
      <c r="AC83" s="928"/>
      <c r="AD83" s="769"/>
      <c r="AE83" s="769"/>
      <c r="AF83" s="48">
        <f t="shared" ref="AF83:AF173" si="61">N83-K83</f>
        <v>-146.304347826087</v>
      </c>
      <c r="AG83" s="773">
        <f t="shared" ref="AG83:AG173" si="62">N83/K83</f>
        <v>0.90246376811594198</v>
      </c>
      <c r="AH83" s="943">
        <f>AG95</f>
        <v>0.88394642793430522</v>
      </c>
    </row>
    <row r="84" spans="1:34" ht="19.2" customHeight="1">
      <c r="A84" s="952"/>
      <c r="B84" s="110" t="s">
        <v>101</v>
      </c>
      <c r="C84" s="777"/>
      <c r="D84" s="186" t="s">
        <v>154</v>
      </c>
      <c r="E84" s="43"/>
      <c r="F84" s="280">
        <v>61.02</v>
      </c>
      <c r="G84" s="44">
        <v>2918</v>
      </c>
      <c r="H84" s="84">
        <f t="shared" si="54"/>
        <v>178056.36000000002</v>
      </c>
      <c r="I84" s="771"/>
      <c r="J84" s="87">
        <v>16</v>
      </c>
      <c r="K84" s="57">
        <v>1440</v>
      </c>
      <c r="L84" s="86">
        <v>90</v>
      </c>
      <c r="M84" s="779">
        <v>15</v>
      </c>
      <c r="N84" s="57">
        <f t="shared" si="55"/>
        <v>1357.2093023255811</v>
      </c>
      <c r="O84" s="183">
        <f t="shared" si="56"/>
        <v>90.480620155038736</v>
      </c>
      <c r="P84" s="54">
        <f t="shared" si="57"/>
        <v>-1</v>
      </c>
      <c r="Q84" s="88">
        <f t="shared" si="58"/>
        <v>0.48062015503873567</v>
      </c>
      <c r="R84" s="185">
        <f t="shared" si="59"/>
        <v>1.0053402239448748</v>
      </c>
      <c r="S84" s="943"/>
      <c r="T84" s="50">
        <v>0.39652777777777776</v>
      </c>
      <c r="U84" s="50">
        <v>0.4861111111111111</v>
      </c>
      <c r="V84" s="771">
        <v>22</v>
      </c>
      <c r="W84" s="781">
        <f t="shared" si="60"/>
        <v>129.00000000000003</v>
      </c>
      <c r="X84" s="53">
        <v>0.38541666666666669</v>
      </c>
      <c r="Y84" s="53">
        <v>0.39583333333333331</v>
      </c>
      <c r="Z84" s="54"/>
      <c r="AA84" s="54"/>
      <c r="AB84" s="928"/>
      <c r="AC84" s="928"/>
      <c r="AD84" s="769">
        <v>1</v>
      </c>
      <c r="AE84" s="769"/>
      <c r="AF84" s="48">
        <f t="shared" si="61"/>
        <v>-82.79069767441888</v>
      </c>
      <c r="AG84" s="773">
        <f t="shared" si="62"/>
        <v>0.94250645994832027</v>
      </c>
      <c r="AH84" s="943"/>
    </row>
    <row r="85" spans="1:34" ht="19.2" customHeight="1">
      <c r="A85" s="952"/>
      <c r="B85" s="110" t="s">
        <v>101</v>
      </c>
      <c r="C85" s="122"/>
      <c r="D85" s="186" t="s">
        <v>161</v>
      </c>
      <c r="E85" s="43"/>
      <c r="F85" s="280">
        <v>61.09</v>
      </c>
      <c r="G85" s="44">
        <v>2248</v>
      </c>
      <c r="H85" s="84">
        <f t="shared" si="54"/>
        <v>137330.32</v>
      </c>
      <c r="I85" s="771"/>
      <c r="J85" s="87">
        <v>17</v>
      </c>
      <c r="K85" s="57">
        <v>1440</v>
      </c>
      <c r="L85" s="86">
        <v>84.705882352941174</v>
      </c>
      <c r="M85" s="779">
        <v>17</v>
      </c>
      <c r="N85" s="57">
        <f t="shared" si="55"/>
        <v>1309.5145631067967</v>
      </c>
      <c r="O85" s="183">
        <f t="shared" si="56"/>
        <v>77.030268418046859</v>
      </c>
      <c r="P85" s="54">
        <f t="shared" si="57"/>
        <v>0</v>
      </c>
      <c r="Q85" s="88">
        <f t="shared" si="58"/>
        <v>-7.6756139348943151</v>
      </c>
      <c r="R85" s="185">
        <f t="shared" si="59"/>
        <v>0.90938511326860882</v>
      </c>
      <c r="S85" s="943"/>
      <c r="T85" s="50">
        <v>0.52638888888888891</v>
      </c>
      <c r="U85" s="50">
        <v>0.59791666666666665</v>
      </c>
      <c r="V85" s="771">
        <v>5</v>
      </c>
      <c r="W85" s="781">
        <f t="shared" si="60"/>
        <v>102.99999999999996</v>
      </c>
      <c r="X85" s="53"/>
      <c r="Y85" s="53"/>
      <c r="Z85" s="54"/>
      <c r="AA85" s="54"/>
      <c r="AB85" s="928"/>
      <c r="AC85" s="928"/>
      <c r="AD85" s="769"/>
      <c r="AE85" s="769"/>
      <c r="AF85" s="48">
        <f t="shared" si="61"/>
        <v>-130.48543689320331</v>
      </c>
      <c r="AG85" s="773">
        <f t="shared" si="62"/>
        <v>0.90938511326860882</v>
      </c>
      <c r="AH85" s="943"/>
    </row>
    <row r="86" spans="1:34" ht="19.2" customHeight="1">
      <c r="A86" s="952"/>
      <c r="B86" s="110" t="s">
        <v>102</v>
      </c>
      <c r="C86" s="97"/>
      <c r="D86" s="186" t="s">
        <v>164</v>
      </c>
      <c r="E86" s="43"/>
      <c r="F86" s="280">
        <v>50.67</v>
      </c>
      <c r="G86" s="44">
        <v>895.84</v>
      </c>
      <c r="H86" s="84">
        <f t="shared" si="54"/>
        <v>45392.212800000001</v>
      </c>
      <c r="I86" s="771">
        <v>1</v>
      </c>
      <c r="J86" s="87">
        <v>19</v>
      </c>
      <c r="K86" s="57">
        <v>1500</v>
      </c>
      <c r="L86" s="86">
        <v>78.94736842105263</v>
      </c>
      <c r="M86" s="779">
        <v>19</v>
      </c>
      <c r="N86" s="57">
        <f t="shared" si="55"/>
        <v>1343.7599999999995</v>
      </c>
      <c r="O86" s="183">
        <f t="shared" si="56"/>
        <v>70.724210526315758</v>
      </c>
      <c r="P86" s="54">
        <f>M86-J86</f>
        <v>0</v>
      </c>
      <c r="Q86" s="88">
        <f>O86-L86</f>
        <v>-8.2231578947368718</v>
      </c>
      <c r="R86" s="185">
        <f>O86/L86</f>
        <v>0.89583999999999964</v>
      </c>
      <c r="S86" s="943"/>
      <c r="T86" s="50">
        <v>0.60277777777777775</v>
      </c>
      <c r="U86" s="50">
        <v>0.63055555555555554</v>
      </c>
      <c r="V86" s="771">
        <v>7</v>
      </c>
      <c r="W86" s="781">
        <f t="shared" si="60"/>
        <v>40.000000000000014</v>
      </c>
      <c r="X86" s="53"/>
      <c r="Y86" s="53"/>
      <c r="Z86" s="54"/>
      <c r="AA86" s="54"/>
      <c r="AB86" s="928"/>
      <c r="AC86" s="928"/>
      <c r="AD86" s="769"/>
      <c r="AE86" s="769"/>
      <c r="AF86" s="48">
        <f>N86-K86</f>
        <v>-156.24000000000046</v>
      </c>
      <c r="AG86" s="773">
        <f>N86/K86</f>
        <v>0.89583999999999964</v>
      </c>
      <c r="AH86" s="943"/>
    </row>
    <row r="87" spans="1:34" ht="19.2" customHeight="1">
      <c r="A87" s="952"/>
      <c r="B87" s="110" t="s">
        <v>102</v>
      </c>
      <c r="C87" s="97"/>
      <c r="D87" s="186" t="s">
        <v>187</v>
      </c>
      <c r="E87" s="43"/>
      <c r="F87" s="280">
        <v>53.27</v>
      </c>
      <c r="G87" s="44">
        <v>633.20000000000005</v>
      </c>
      <c r="H87" s="84">
        <f t="shared" si="54"/>
        <v>33730.564000000006</v>
      </c>
      <c r="I87" s="771">
        <v>1</v>
      </c>
      <c r="J87" s="87">
        <v>17</v>
      </c>
      <c r="K87" s="57">
        <v>1565</v>
      </c>
      <c r="L87" s="86">
        <v>92.058823529411768</v>
      </c>
      <c r="M87" s="779">
        <v>17</v>
      </c>
      <c r="N87" s="57">
        <f t="shared" si="55"/>
        <v>1266.3999999999978</v>
      </c>
      <c r="O87" s="183">
        <f t="shared" si="56"/>
        <v>74.494117647058701</v>
      </c>
      <c r="P87" s="54">
        <f>M87-J87</f>
        <v>0</v>
      </c>
      <c r="Q87" s="88">
        <f>O87-L87</f>
        <v>-17.564705882353067</v>
      </c>
      <c r="R87" s="185">
        <f>O87/L87</f>
        <v>0.80920127795527019</v>
      </c>
      <c r="S87" s="943"/>
      <c r="T87" s="50">
        <v>0.64583333333333326</v>
      </c>
      <c r="U87" s="50">
        <v>0.66666666666666663</v>
      </c>
      <c r="V87" s="771">
        <v>22</v>
      </c>
      <c r="W87" s="781">
        <f t="shared" si="60"/>
        <v>30.000000000000053</v>
      </c>
      <c r="X87" s="53">
        <v>0.63472222222222219</v>
      </c>
      <c r="Y87" s="53">
        <v>0.64444444444444449</v>
      </c>
      <c r="Z87" s="54"/>
      <c r="AA87" s="54"/>
      <c r="AB87" s="928"/>
      <c r="AC87" s="928"/>
      <c r="AD87" s="769"/>
      <c r="AE87" s="769"/>
      <c r="AF87" s="48">
        <f>N87-K87</f>
        <v>-298.60000000000218</v>
      </c>
      <c r="AG87" s="773">
        <f>N87/K87</f>
        <v>0.80920127795527019</v>
      </c>
      <c r="AH87" s="943"/>
    </row>
    <row r="88" spans="1:34" ht="19.2" customHeight="1">
      <c r="A88" s="952"/>
      <c r="B88" s="110" t="s">
        <v>102</v>
      </c>
      <c r="C88" s="777"/>
      <c r="D88" s="42" t="s">
        <v>168</v>
      </c>
      <c r="E88" s="43"/>
      <c r="F88" s="280">
        <v>44.3</v>
      </c>
      <c r="G88" s="57">
        <v>594.92999999999995</v>
      </c>
      <c r="H88" s="84">
        <f t="shared" si="54"/>
        <v>26355.398999999998</v>
      </c>
      <c r="I88" s="771">
        <v>1</v>
      </c>
      <c r="J88" s="87">
        <v>18</v>
      </c>
      <c r="K88" s="57">
        <v>1565</v>
      </c>
      <c r="L88" s="86">
        <v>86.944444444444443</v>
      </c>
      <c r="M88" s="779">
        <v>18</v>
      </c>
      <c r="N88" s="57">
        <f t="shared" si="55"/>
        <v>1274.8499999999972</v>
      </c>
      <c r="O88" s="183">
        <f t="shared" si="56"/>
        <v>70.824999999999847</v>
      </c>
      <c r="P88" s="54">
        <f t="shared" ref="P88" si="63">M88-J88</f>
        <v>0</v>
      </c>
      <c r="Q88" s="88">
        <f t="shared" ref="Q88" si="64">O88-L88</f>
        <v>-16.119444444444596</v>
      </c>
      <c r="R88" s="185">
        <f t="shared" ref="R88" si="65">O88/L88</f>
        <v>0.81460063897763402</v>
      </c>
      <c r="S88" s="943"/>
      <c r="T88" s="50">
        <v>0.67152777777777772</v>
      </c>
      <c r="U88" s="50">
        <v>0.69097222222222221</v>
      </c>
      <c r="V88" s="771">
        <v>7</v>
      </c>
      <c r="W88" s="781">
        <f t="shared" si="60"/>
        <v>28.00000000000006</v>
      </c>
      <c r="X88" s="53"/>
      <c r="Y88" s="53"/>
      <c r="Z88" s="54"/>
      <c r="AA88" s="54"/>
      <c r="AB88" s="928"/>
      <c r="AC88" s="928"/>
      <c r="AD88" s="769"/>
      <c r="AE88" s="769"/>
      <c r="AF88" s="48">
        <f>N88-K88</f>
        <v>-290.15000000000282</v>
      </c>
      <c r="AG88" s="773">
        <f>N88/K88</f>
        <v>0.81460063897763402</v>
      </c>
      <c r="AH88" s="943"/>
    </row>
    <row r="89" spans="1:34" ht="19.2" customHeight="1">
      <c r="A89" s="952"/>
      <c r="B89" s="110" t="s">
        <v>102</v>
      </c>
      <c r="C89" s="777"/>
      <c r="D89" s="42" t="s">
        <v>149</v>
      </c>
      <c r="E89" s="43"/>
      <c r="F89" s="280">
        <v>49.91</v>
      </c>
      <c r="G89" s="114">
        <v>1513.05</v>
      </c>
      <c r="H89" s="84">
        <f t="shared" si="54"/>
        <v>75516.325499999992</v>
      </c>
      <c r="I89" s="771">
        <v>1</v>
      </c>
      <c r="J89" s="87">
        <v>17</v>
      </c>
      <c r="K89" s="57">
        <v>1565</v>
      </c>
      <c r="L89" s="86">
        <v>92.058823529411768</v>
      </c>
      <c r="M89" s="779">
        <v>17</v>
      </c>
      <c r="N89" s="57">
        <f t="shared" si="55"/>
        <v>1418.4843750000014</v>
      </c>
      <c r="O89" s="183">
        <f t="shared" si="56"/>
        <v>83.440257352941259</v>
      </c>
      <c r="P89" s="54">
        <f>M89-J89</f>
        <v>0</v>
      </c>
      <c r="Q89" s="88">
        <f>O89-L89</f>
        <v>-8.6185661764705088</v>
      </c>
      <c r="R89" s="185">
        <f>O89/L89</f>
        <v>0.90637979233226929</v>
      </c>
      <c r="S89" s="943"/>
      <c r="T89" s="50">
        <v>0.69652777777777775</v>
      </c>
      <c r="U89" s="50">
        <v>0.74097222222222214</v>
      </c>
      <c r="V89" s="771">
        <v>8</v>
      </c>
      <c r="W89" s="781">
        <f t="shared" si="60"/>
        <v>63.999999999999929</v>
      </c>
      <c r="X89" s="53"/>
      <c r="Y89" s="53"/>
      <c r="Z89" s="54"/>
      <c r="AA89" s="54"/>
      <c r="AB89" s="928"/>
      <c r="AC89" s="928"/>
      <c r="AD89" s="769"/>
      <c r="AE89" s="769"/>
      <c r="AF89" s="48">
        <f>N89-K89</f>
        <v>-146.51562499999864</v>
      </c>
      <c r="AG89" s="773">
        <f>N89/K89</f>
        <v>0.90637979233226929</v>
      </c>
      <c r="AH89" s="943"/>
    </row>
    <row r="90" spans="1:34" ht="19.2" customHeight="1">
      <c r="A90" s="952"/>
      <c r="B90" s="110" t="s">
        <v>101</v>
      </c>
      <c r="C90" s="777"/>
      <c r="D90" s="42" t="s">
        <v>57</v>
      </c>
      <c r="E90" s="43"/>
      <c r="F90" s="280">
        <v>77.34</v>
      </c>
      <c r="G90" s="44">
        <v>886.08</v>
      </c>
      <c r="H90" s="84">
        <f t="shared" si="54"/>
        <v>68529.427200000006</v>
      </c>
      <c r="I90" s="187"/>
      <c r="J90" s="87">
        <v>18</v>
      </c>
      <c r="K90" s="57">
        <v>1440</v>
      </c>
      <c r="L90" s="86">
        <v>80</v>
      </c>
      <c r="M90" s="779">
        <v>18</v>
      </c>
      <c r="N90" s="57">
        <f t="shared" si="55"/>
        <v>1296.7024390243898</v>
      </c>
      <c r="O90" s="183">
        <f t="shared" si="56"/>
        <v>72.039024390243881</v>
      </c>
      <c r="P90" s="54">
        <f>M90-J90</f>
        <v>0</v>
      </c>
      <c r="Q90" s="88">
        <f>O90-L90</f>
        <v>-7.9609756097561188</v>
      </c>
      <c r="R90" s="185">
        <f>O90/L90</f>
        <v>0.90048780487804847</v>
      </c>
      <c r="S90" s="943"/>
      <c r="T90" s="50">
        <v>0.74652777777777768</v>
      </c>
      <c r="U90" s="50">
        <v>0.77499999999999991</v>
      </c>
      <c r="V90" s="771">
        <v>8</v>
      </c>
      <c r="W90" s="781">
        <f t="shared" si="60"/>
        <v>41.000000000000014</v>
      </c>
      <c r="X90" s="188"/>
      <c r="Y90" s="188"/>
      <c r="Z90" s="54"/>
      <c r="AA90" s="54"/>
      <c r="AB90" s="928"/>
      <c r="AC90" s="928"/>
      <c r="AD90" s="769"/>
      <c r="AE90" s="769"/>
      <c r="AF90" s="48">
        <f t="shared" si="61"/>
        <v>-143.29756097561017</v>
      </c>
      <c r="AG90" s="773">
        <f t="shared" si="62"/>
        <v>0.90048780487804847</v>
      </c>
      <c r="AH90" s="943"/>
    </row>
    <row r="91" spans="1:34" ht="19.2" customHeight="1">
      <c r="A91" s="952"/>
      <c r="B91" s="110">
        <v>0</v>
      </c>
      <c r="C91" s="77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79"/>
      <c r="N91" s="57"/>
      <c r="O91" s="183"/>
      <c r="P91" s="54"/>
      <c r="Q91" s="88"/>
      <c r="R91" s="185"/>
      <c r="S91" s="944"/>
      <c r="T91" s="50"/>
      <c r="U91" s="50"/>
      <c r="V91" s="771"/>
      <c r="W91" s="781">
        <f t="shared" si="60"/>
        <v>0</v>
      </c>
      <c r="X91" s="115"/>
      <c r="Y91" s="115"/>
      <c r="Z91" s="54"/>
      <c r="AA91" s="54"/>
      <c r="AB91" s="928"/>
      <c r="AC91" s="928"/>
      <c r="AD91" s="769"/>
      <c r="AE91" s="769"/>
      <c r="AF91" s="48">
        <f t="shared" si="61"/>
        <v>0</v>
      </c>
      <c r="AG91" s="773" t="e">
        <f t="shared" si="62"/>
        <v>#DIV/0!</v>
      </c>
      <c r="AH91" s="944"/>
    </row>
    <row r="92" spans="1:34" ht="19.2" customHeight="1">
      <c r="A92" s="952"/>
      <c r="B92" s="110">
        <v>0</v>
      </c>
      <c r="C92" s="77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44"/>
      <c r="T92" s="50"/>
      <c r="U92" s="50"/>
      <c r="V92" s="771"/>
      <c r="W92" s="781">
        <f t="shared" si="60"/>
        <v>0</v>
      </c>
      <c r="X92" s="180"/>
      <c r="Y92" s="180"/>
      <c r="Z92" s="124"/>
      <c r="AA92" s="124"/>
      <c r="AB92" s="928"/>
      <c r="AC92" s="928"/>
      <c r="AD92" s="769"/>
      <c r="AE92" s="769"/>
      <c r="AF92" s="48">
        <f t="shared" si="61"/>
        <v>0</v>
      </c>
      <c r="AG92" s="773" t="e">
        <f t="shared" si="62"/>
        <v>#DIV/0!</v>
      </c>
      <c r="AH92" s="944"/>
    </row>
    <row r="93" spans="1:34" ht="19.2" customHeight="1">
      <c r="A93" s="952"/>
      <c r="B93" s="78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79"/>
      <c r="N93" s="57"/>
      <c r="O93" s="86"/>
      <c r="P93" s="54"/>
      <c r="Q93" s="88"/>
      <c r="R93" s="770"/>
      <c r="S93" s="953"/>
      <c r="T93" s="63"/>
      <c r="U93" s="63"/>
      <c r="V93" s="783"/>
      <c r="W93" s="781">
        <f t="shared" si="60"/>
        <v>0</v>
      </c>
      <c r="X93" s="194"/>
      <c r="Y93" s="194"/>
      <c r="Z93" s="124"/>
      <c r="AA93" s="124"/>
      <c r="AB93" s="928"/>
      <c r="AC93" s="928"/>
      <c r="AD93" s="769"/>
      <c r="AE93" s="769"/>
      <c r="AF93" s="48">
        <f t="shared" si="61"/>
        <v>0</v>
      </c>
      <c r="AG93" s="773" t="e">
        <f t="shared" si="62"/>
        <v>#DIV/0!</v>
      </c>
      <c r="AH93" s="944"/>
    </row>
    <row r="94" spans="1:34" ht="19.2" customHeight="1">
      <c r="A94" s="952"/>
      <c r="B94" s="78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70"/>
      <c r="S94" s="953"/>
      <c r="T94" s="63"/>
      <c r="U94" s="63"/>
      <c r="V94" s="783"/>
      <c r="W94" s="781">
        <f>(U94-T94)*24*60</f>
        <v>0</v>
      </c>
      <c r="X94" s="194"/>
      <c r="Y94" s="194"/>
      <c r="Z94" s="124"/>
      <c r="AA94" s="124"/>
      <c r="AB94" s="928"/>
      <c r="AC94" s="928"/>
      <c r="AD94" s="769"/>
      <c r="AE94" s="769"/>
      <c r="AF94" s="48">
        <f t="shared" si="61"/>
        <v>0</v>
      </c>
      <c r="AG94" s="773" t="e">
        <f t="shared" si="62"/>
        <v>#DIV/0!</v>
      </c>
      <c r="AH94" s="944"/>
    </row>
    <row r="95" spans="1:34" ht="19.2" customHeight="1">
      <c r="A95" s="952"/>
      <c r="B95" s="197">
        <v>0</v>
      </c>
      <c r="C95" s="100" t="s">
        <v>1536</v>
      </c>
      <c r="D95" s="924" t="s">
        <v>1524</v>
      </c>
      <c r="E95" s="924"/>
      <c r="F95" s="274"/>
      <c r="G95" s="70"/>
      <c r="H95" s="198"/>
      <c r="I95" s="103"/>
      <c r="J95" s="199">
        <v>17.375</v>
      </c>
      <c r="K95" s="199">
        <v>1501.875</v>
      </c>
      <c r="L95" s="200">
        <v>86.618829549363596</v>
      </c>
      <c r="M95" s="199">
        <f t="shared" ref="M95:O95" si="66">AVERAGE(M83:M94)</f>
        <v>17.125</v>
      </c>
      <c r="N95" s="199">
        <f t="shared" si="66"/>
        <v>1327.5770414538347</v>
      </c>
      <c r="O95" s="200">
        <f t="shared" si="66"/>
        <v>77.954934593814315</v>
      </c>
      <c r="P95" s="201">
        <f>M95-J95</f>
        <v>-0.25</v>
      </c>
      <c r="Q95" s="202">
        <f t="shared" ref="Q95:Q101" si="67">O95-L95</f>
        <v>-8.6638949555492815</v>
      </c>
      <c r="R95" s="203">
        <f>O95/L95</f>
        <v>0.89997677178711155</v>
      </c>
      <c r="S95" s="94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28"/>
      <c r="AC95" s="928"/>
      <c r="AD95" s="107">
        <f>SUM(AD83:AD94)</f>
        <v>1</v>
      </c>
      <c r="AE95" s="107">
        <f>SUM(AE83:AE94)</f>
        <v>0</v>
      </c>
      <c r="AF95" s="65">
        <f t="shared" si="61"/>
        <v>-174.29795854616532</v>
      </c>
      <c r="AG95" s="774">
        <f t="shared" si="62"/>
        <v>0.88394642793430522</v>
      </c>
      <c r="AH95" s="944"/>
    </row>
    <row r="96" spans="1:34" ht="19.2" customHeight="1">
      <c r="A96" s="954" t="s">
        <v>1537</v>
      </c>
      <c r="B96" s="771" t="s">
        <v>105</v>
      </c>
      <c r="C96" s="97"/>
      <c r="D96" s="42" t="s">
        <v>75</v>
      </c>
      <c r="E96" s="43"/>
      <c r="F96" s="273">
        <v>56.43</v>
      </c>
      <c r="G96" s="44">
        <v>1659.6999999999998</v>
      </c>
      <c r="H96" s="45">
        <f t="shared" ref="H96:H105" si="68">F96*G96</f>
        <v>93656.870999999985</v>
      </c>
      <c r="I96" s="771"/>
      <c r="J96" s="46">
        <v>18</v>
      </c>
      <c r="K96" s="44">
        <v>1500</v>
      </c>
      <c r="L96" s="47">
        <v>83.333333333333329</v>
      </c>
      <c r="M96" s="782">
        <v>18</v>
      </c>
      <c r="N96" s="44">
        <f t="shared" ref="N96:N101" si="69">G96/W96*60</f>
        <v>1276.6923076923083</v>
      </c>
      <c r="O96" s="47">
        <f t="shared" ref="O96:O101" si="70">N96/M96</f>
        <v>70.927350427350461</v>
      </c>
      <c r="P96" s="48">
        <f t="shared" ref="P96:P101" si="71">M96-J96</f>
        <v>0</v>
      </c>
      <c r="Q96" s="49">
        <f t="shared" si="67"/>
        <v>-12.405982905982867</v>
      </c>
      <c r="R96" s="773">
        <f t="shared" ref="R96:R101" si="72">O96/L96</f>
        <v>0.85112820512820564</v>
      </c>
      <c r="S96" s="943">
        <f>R108</f>
        <v>0.86465030222233941</v>
      </c>
      <c r="T96" s="89">
        <v>0.33333333333333331</v>
      </c>
      <c r="U96" s="89">
        <v>0.38749999999999996</v>
      </c>
      <c r="V96" s="769">
        <v>5</v>
      </c>
      <c r="W96" s="90">
        <f t="shared" ref="W96:W133" si="73">(U96-T96)*24*60</f>
        <v>77.999999999999957</v>
      </c>
      <c r="X96" s="96"/>
      <c r="Y96" s="96"/>
      <c r="Z96" s="54"/>
      <c r="AA96" s="54"/>
      <c r="AB96" s="928"/>
      <c r="AC96" s="928"/>
      <c r="AD96" s="769"/>
      <c r="AE96" s="769"/>
      <c r="AF96" s="54">
        <f t="shared" si="61"/>
        <v>-223.3076923076917</v>
      </c>
      <c r="AG96" s="770">
        <f t="shared" si="62"/>
        <v>0.85112820512820553</v>
      </c>
      <c r="AH96" s="927">
        <f>AG108</f>
        <v>0.87175608242081903</v>
      </c>
    </row>
    <row r="97" spans="1:34" s="212" customFormat="1" ht="19.2" customHeight="1">
      <c r="A97" s="954"/>
      <c r="B97" s="771" t="s">
        <v>103</v>
      </c>
      <c r="C97" s="204"/>
      <c r="D97" s="205" t="s">
        <v>63</v>
      </c>
      <c r="E97" s="56"/>
      <c r="F97" s="284">
        <v>29.113149847094796</v>
      </c>
      <c r="G97" s="206">
        <v>3000.8</v>
      </c>
      <c r="H97" s="207">
        <f t="shared" si="68"/>
        <v>87362.740061162069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1276.9361702127655</v>
      </c>
      <c r="O97" s="47">
        <f t="shared" si="70"/>
        <v>63.846808510638276</v>
      </c>
      <c r="P97" s="48">
        <f t="shared" si="71"/>
        <v>0</v>
      </c>
      <c r="Q97" s="49">
        <f t="shared" si="67"/>
        <v>-5.4031914893617241</v>
      </c>
      <c r="R97" s="773">
        <f t="shared" si="72"/>
        <v>0.92197557416084153</v>
      </c>
      <c r="S97" s="943"/>
      <c r="T97" s="208">
        <v>0.40277777777777773</v>
      </c>
      <c r="U97" s="208">
        <v>0.50069444444444444</v>
      </c>
      <c r="V97" s="209">
        <v>22</v>
      </c>
      <c r="W97" s="90">
        <f t="shared" si="73"/>
        <v>141.00000000000006</v>
      </c>
      <c r="X97" s="53">
        <v>0.39166666666666666</v>
      </c>
      <c r="Y97" s="53">
        <v>0.40138888888888885</v>
      </c>
      <c r="Z97" s="54"/>
      <c r="AA97" s="54"/>
      <c r="AB97" s="928"/>
      <c r="AC97" s="928"/>
      <c r="AD97" s="209">
        <v>1</v>
      </c>
      <c r="AE97" s="209"/>
      <c r="AF97" s="210">
        <f t="shared" si="61"/>
        <v>-108.06382978723445</v>
      </c>
      <c r="AG97" s="211">
        <f t="shared" si="62"/>
        <v>0.92197557416084153</v>
      </c>
      <c r="AH97" s="927"/>
    </row>
    <row r="98" spans="1:34" s="215" customFormat="1" ht="19.2" customHeight="1">
      <c r="A98" s="954"/>
      <c r="B98" s="771" t="s">
        <v>101</v>
      </c>
      <c r="C98" s="55"/>
      <c r="D98" s="42" t="s">
        <v>58</v>
      </c>
      <c r="E98" s="83"/>
      <c r="F98" s="284">
        <v>59.54</v>
      </c>
      <c r="G98" s="57">
        <v>1473</v>
      </c>
      <c r="H98" s="207">
        <f t="shared" si="68"/>
        <v>87702.42</v>
      </c>
      <c r="I98" s="76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1244.7887323943648</v>
      </c>
      <c r="O98" s="47">
        <f t="shared" si="70"/>
        <v>69.154929577464713</v>
      </c>
      <c r="P98" s="48">
        <f t="shared" si="71"/>
        <v>0</v>
      </c>
      <c r="Q98" s="49">
        <f t="shared" si="67"/>
        <v>-7.7895148669797294</v>
      </c>
      <c r="R98" s="773">
        <f t="shared" si="72"/>
        <v>0.89876442772156306</v>
      </c>
      <c r="S98" s="943"/>
      <c r="T98" s="89">
        <v>0.54097222222222219</v>
      </c>
      <c r="U98" s="89">
        <v>0.59027777777777779</v>
      </c>
      <c r="V98" s="769">
        <v>5</v>
      </c>
      <c r="W98" s="90">
        <f t="shared" si="73"/>
        <v>71.000000000000071</v>
      </c>
      <c r="X98" s="213"/>
      <c r="Y98" s="213"/>
      <c r="Z98" s="214"/>
      <c r="AA98" s="214"/>
      <c r="AB98" s="928"/>
      <c r="AC98" s="928"/>
      <c r="AD98" s="769"/>
      <c r="AE98" s="769"/>
      <c r="AF98" s="54">
        <f t="shared" si="61"/>
        <v>-140.21126760563516</v>
      </c>
      <c r="AG98" s="770">
        <f t="shared" si="62"/>
        <v>0.89876442772156306</v>
      </c>
      <c r="AH98" s="927"/>
    </row>
    <row r="99" spans="1:34" ht="19.2" customHeight="1">
      <c r="A99" s="954"/>
      <c r="B99" s="771" t="s">
        <v>105</v>
      </c>
      <c r="C99" s="81"/>
      <c r="D99" s="82" t="s">
        <v>177</v>
      </c>
      <c r="E99" s="83"/>
      <c r="F99" s="284">
        <v>51.44</v>
      </c>
      <c r="G99" s="57">
        <v>1495</v>
      </c>
      <c r="H99" s="207">
        <f t="shared" si="68"/>
        <v>76902.8</v>
      </c>
      <c r="I99" s="769"/>
      <c r="J99" s="46">
        <v>20</v>
      </c>
      <c r="K99" s="44">
        <v>1440</v>
      </c>
      <c r="L99" s="47">
        <v>72</v>
      </c>
      <c r="M99" s="782">
        <v>21</v>
      </c>
      <c r="N99" s="44">
        <f t="shared" si="69"/>
        <v>1263.3802816901398</v>
      </c>
      <c r="O99" s="47">
        <f t="shared" si="70"/>
        <v>60.160965794768558</v>
      </c>
      <c r="P99" s="48">
        <f t="shared" si="71"/>
        <v>1</v>
      </c>
      <c r="Q99" s="49">
        <f t="shared" si="67"/>
        <v>-11.839034205231442</v>
      </c>
      <c r="R99" s="773">
        <f t="shared" si="72"/>
        <v>0.83556896937178549</v>
      </c>
      <c r="S99" s="943"/>
      <c r="T99" s="89">
        <v>0.59513888888888888</v>
      </c>
      <c r="U99" s="89">
        <v>0.64444444444444449</v>
      </c>
      <c r="V99" s="769">
        <v>7</v>
      </c>
      <c r="W99" s="90">
        <f t="shared" si="73"/>
        <v>71.000000000000071</v>
      </c>
      <c r="X99" s="180"/>
      <c r="Y99" s="180"/>
      <c r="Z99" s="124"/>
      <c r="AA99" s="124"/>
      <c r="AB99" s="928"/>
      <c r="AC99" s="928"/>
      <c r="AD99" s="769"/>
      <c r="AE99" s="769"/>
      <c r="AF99" s="210">
        <f t="shared" si="61"/>
        <v>-176.61971830986022</v>
      </c>
      <c r="AG99" s="211">
        <f t="shared" si="62"/>
        <v>0.87734741784037484</v>
      </c>
      <c r="AH99" s="927"/>
    </row>
    <row r="100" spans="1:34" s="215" customFormat="1" ht="19.2" customHeight="1">
      <c r="A100" s="954"/>
      <c r="B100" s="771" t="s">
        <v>105</v>
      </c>
      <c r="C100" s="55"/>
      <c r="D100" s="42" t="s">
        <v>75</v>
      </c>
      <c r="E100" s="83"/>
      <c r="F100" s="284">
        <v>56.43</v>
      </c>
      <c r="G100" s="57">
        <v>711.3</v>
      </c>
      <c r="H100" s="207">
        <f t="shared" si="68"/>
        <v>40138.659</v>
      </c>
      <c r="I100" s="769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1255.2352941176455</v>
      </c>
      <c r="O100" s="47">
        <f t="shared" si="70"/>
        <v>69.735294117646973</v>
      </c>
      <c r="P100" s="48">
        <f t="shared" si="71"/>
        <v>0</v>
      </c>
      <c r="Q100" s="49">
        <f t="shared" si="67"/>
        <v>-13.598039215686356</v>
      </c>
      <c r="R100" s="773">
        <f t="shared" si="72"/>
        <v>0.83682352941176374</v>
      </c>
      <c r="S100" s="943"/>
      <c r="T100" s="208">
        <v>0.66041666666666665</v>
      </c>
      <c r="U100" s="208">
        <v>0.68402777777777779</v>
      </c>
      <c r="V100" s="209">
        <v>23</v>
      </c>
      <c r="W100" s="90">
        <f t="shared" si="73"/>
        <v>34.000000000000043</v>
      </c>
      <c r="X100" s="216">
        <v>0.64861111111111114</v>
      </c>
      <c r="Y100" s="216">
        <v>0.65972222222222221</v>
      </c>
      <c r="Z100" s="214"/>
      <c r="AA100" s="214"/>
      <c r="AB100" s="928"/>
      <c r="AC100" s="928"/>
      <c r="AD100" s="769"/>
      <c r="AE100" s="769"/>
      <c r="AF100" s="54">
        <f t="shared" si="61"/>
        <v>-244.76470588235452</v>
      </c>
      <c r="AG100" s="770">
        <f t="shared" si="62"/>
        <v>0.83682352941176363</v>
      </c>
      <c r="AH100" s="927"/>
    </row>
    <row r="101" spans="1:34" s="215" customFormat="1" ht="19.2" customHeight="1">
      <c r="A101" s="954"/>
      <c r="B101" s="771" t="s">
        <v>101</v>
      </c>
      <c r="C101" s="55"/>
      <c r="D101" s="82" t="s">
        <v>69</v>
      </c>
      <c r="E101" s="83"/>
      <c r="F101" s="284">
        <v>53.36</v>
      </c>
      <c r="G101" s="57">
        <v>1836.1200000000001</v>
      </c>
      <c r="H101" s="207">
        <f t="shared" si="68"/>
        <v>97975.363200000007</v>
      </c>
      <c r="I101" s="769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1394.5215189873411</v>
      </c>
      <c r="O101" s="47">
        <f t="shared" si="70"/>
        <v>73.395869420386376</v>
      </c>
      <c r="P101" s="48">
        <f t="shared" si="71"/>
        <v>0</v>
      </c>
      <c r="Q101" s="49">
        <f t="shared" si="67"/>
        <v>-12.709393737508364</v>
      </c>
      <c r="R101" s="773">
        <f t="shared" si="72"/>
        <v>0.8523970164959298</v>
      </c>
      <c r="S101" s="943"/>
      <c r="T101" s="208">
        <v>0.68888888888888888</v>
      </c>
      <c r="U101" s="89">
        <v>0.74375000000000002</v>
      </c>
      <c r="V101" s="209">
        <v>7</v>
      </c>
      <c r="W101" s="90">
        <f t="shared" si="73"/>
        <v>79.000000000000043</v>
      </c>
      <c r="X101" s="217"/>
      <c r="Y101" s="217"/>
      <c r="Z101" s="214"/>
      <c r="AA101" s="214"/>
      <c r="AB101" s="928"/>
      <c r="AC101" s="928"/>
      <c r="AD101" s="769"/>
      <c r="AE101" s="769"/>
      <c r="AF101" s="210">
        <f t="shared" si="61"/>
        <v>-241.4784810126589</v>
      </c>
      <c r="AG101" s="211">
        <f t="shared" si="62"/>
        <v>0.8523970164959298</v>
      </c>
      <c r="AH101" s="927"/>
    </row>
    <row r="102" spans="1:34" s="215" customFormat="1" ht="19.2" customHeight="1">
      <c r="A102" s="954"/>
      <c r="B102" s="77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71"/>
      <c r="J102" s="46"/>
      <c r="K102" s="44"/>
      <c r="L102" s="47"/>
      <c r="M102" s="87"/>
      <c r="N102" s="44"/>
      <c r="O102" s="47"/>
      <c r="P102" s="48"/>
      <c r="Q102" s="49"/>
      <c r="R102" s="773"/>
      <c r="S102" s="94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928"/>
      <c r="AC102" s="928"/>
      <c r="AD102" s="769"/>
      <c r="AE102" s="769"/>
      <c r="AF102" s="54">
        <f t="shared" si="61"/>
        <v>0</v>
      </c>
      <c r="AG102" s="770" t="e">
        <f t="shared" si="62"/>
        <v>#DIV/0!</v>
      </c>
      <c r="AH102" s="927"/>
    </row>
    <row r="103" spans="1:34" s="215" customFormat="1" ht="19.2" customHeight="1">
      <c r="A103" s="954"/>
      <c r="B103" s="7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73"/>
      <c r="S103" s="94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928"/>
      <c r="AC103" s="928"/>
      <c r="AD103" s="769"/>
      <c r="AE103" s="769"/>
      <c r="AF103" s="54">
        <f t="shared" si="61"/>
        <v>0</v>
      </c>
      <c r="AG103" s="770" t="e">
        <f t="shared" si="62"/>
        <v>#DIV/0!</v>
      </c>
      <c r="AH103" s="927"/>
    </row>
    <row r="104" spans="1:34" s="215" customFormat="1" ht="19.2" customHeight="1">
      <c r="A104" s="954"/>
      <c r="B104" s="7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73"/>
      <c r="S104" s="94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928"/>
      <c r="AC104" s="928"/>
      <c r="AD104" s="769"/>
      <c r="AE104" s="769"/>
      <c r="AF104" s="210">
        <f t="shared" si="61"/>
        <v>0</v>
      </c>
      <c r="AG104" s="211" t="e">
        <f t="shared" si="62"/>
        <v>#DIV/0!</v>
      </c>
      <c r="AH104" s="927"/>
    </row>
    <row r="105" spans="1:34" s="215" customFormat="1" ht="19.2" customHeight="1">
      <c r="A105" s="954"/>
      <c r="B105" s="7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73"/>
      <c r="S105" s="94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928"/>
      <c r="AC105" s="928"/>
      <c r="AD105" s="769"/>
      <c r="AE105" s="769"/>
      <c r="AF105" s="54">
        <f t="shared" si="61"/>
        <v>0</v>
      </c>
      <c r="AG105" s="770" t="e">
        <f t="shared" si="62"/>
        <v>#DIV/0!</v>
      </c>
      <c r="AH105" s="927"/>
    </row>
    <row r="106" spans="1:34" s="215" customFormat="1" ht="19.2" customHeight="1">
      <c r="A106" s="95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73"/>
      <c r="S106" s="95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928"/>
      <c r="AC106" s="928"/>
      <c r="AD106" s="769"/>
      <c r="AE106" s="769"/>
      <c r="AF106" s="54">
        <f t="shared" si="61"/>
        <v>0</v>
      </c>
      <c r="AG106" s="770" t="e">
        <f t="shared" si="62"/>
        <v>#DIV/0!</v>
      </c>
      <c r="AH106" s="927"/>
    </row>
    <row r="107" spans="1:34" s="215" customFormat="1" ht="19.2" customHeight="1">
      <c r="A107" s="95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70"/>
      <c r="S107" s="95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928"/>
      <c r="AC107" s="928"/>
      <c r="AD107" s="769"/>
      <c r="AE107" s="769"/>
      <c r="AF107" s="214"/>
      <c r="AG107" s="770"/>
      <c r="AH107" s="927"/>
    </row>
    <row r="108" spans="1:34" ht="19.2" customHeight="1">
      <c r="A108" s="954"/>
      <c r="B108" s="110">
        <v>0</v>
      </c>
      <c r="C108" s="100" t="s">
        <v>1538</v>
      </c>
      <c r="D108" s="924" t="s">
        <v>1524</v>
      </c>
      <c r="E108" s="924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19</v>
      </c>
      <c r="N108" s="101">
        <f t="shared" si="74"/>
        <v>1285.2590508490941</v>
      </c>
      <c r="O108" s="104">
        <f t="shared" si="74"/>
        <v>67.870202974709215</v>
      </c>
      <c r="P108" s="54">
        <f t="shared" ref="P108:P116" si="75">M108-J108</f>
        <v>0.16666666666666785</v>
      </c>
      <c r="Q108" s="88">
        <f t="shared" ref="Q108:Q116" si="76">O108-L108</f>
        <v>-10.624192736791755</v>
      </c>
      <c r="R108" s="105">
        <f t="shared" ref="R108:R116" si="77">O108/L108</f>
        <v>0.86465030222233941</v>
      </c>
      <c r="S108" s="94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28"/>
      <c r="AC108" s="928"/>
      <c r="AD108" s="107">
        <f>SUM(AD96:AD107)</f>
        <v>1</v>
      </c>
      <c r="AE108" s="107">
        <f>SUM(AE96:AE107)</f>
        <v>0</v>
      </c>
      <c r="AF108" s="54">
        <f t="shared" si="61"/>
        <v>-189.07428248423912</v>
      </c>
      <c r="AG108" s="770">
        <f t="shared" si="62"/>
        <v>0.87175608242081903</v>
      </c>
      <c r="AH108" s="927"/>
    </row>
    <row r="109" spans="1:34" ht="19.2" customHeight="1">
      <c r="A109" s="945" t="s">
        <v>1539</v>
      </c>
      <c r="B109" s="771" t="s">
        <v>104</v>
      </c>
      <c r="C109" s="777"/>
      <c r="D109" s="320" t="s">
        <v>176</v>
      </c>
      <c r="E109" s="43"/>
      <c r="F109" s="273">
        <v>29.965493443754308</v>
      </c>
      <c r="G109" s="44">
        <v>1779</v>
      </c>
      <c r="H109" s="45">
        <f t="shared" ref="H109:H119" si="78">F109*G109</f>
        <v>53308.612836438915</v>
      </c>
      <c r="I109" s="771"/>
      <c r="J109" s="46">
        <v>18</v>
      </c>
      <c r="K109" s="44">
        <v>1200</v>
      </c>
      <c r="L109" s="47">
        <v>66.666666666666671</v>
      </c>
      <c r="M109" s="782">
        <v>18</v>
      </c>
      <c r="N109" s="44">
        <f t="shared" ref="N109:N116" si="79">G109/W109*60</f>
        <v>1123.5789473684213</v>
      </c>
      <c r="O109" s="47">
        <f t="shared" ref="O109:O116" si="80">N109/M109</f>
        <v>62.421052631578959</v>
      </c>
      <c r="P109" s="48">
        <f t="shared" si="75"/>
        <v>0</v>
      </c>
      <c r="Q109" s="49">
        <f t="shared" si="76"/>
        <v>-4.2456140350877121</v>
      </c>
      <c r="R109" s="773">
        <f t="shared" si="77"/>
        <v>0.93631578947368432</v>
      </c>
      <c r="S109" s="948">
        <f>R121</f>
        <v>0.94664731337591634</v>
      </c>
      <c r="T109" s="223">
        <v>0.5</v>
      </c>
      <c r="U109" s="223">
        <v>0.56597222222222221</v>
      </c>
      <c r="V109" s="224">
        <v>5</v>
      </c>
      <c r="W109" s="781">
        <f t="shared" si="73"/>
        <v>94.999999999999986</v>
      </c>
      <c r="X109" s="53"/>
      <c r="Y109" s="53"/>
      <c r="Z109" s="54"/>
      <c r="AA109" s="54"/>
      <c r="AB109" s="928"/>
      <c r="AC109" s="928"/>
      <c r="AD109" s="769"/>
      <c r="AE109" s="769"/>
      <c r="AF109" s="48">
        <f t="shared" si="61"/>
        <v>-76.421052631578732</v>
      </c>
      <c r="AG109" s="125">
        <f t="shared" si="62"/>
        <v>0.93631578947368443</v>
      </c>
      <c r="AH109" s="927">
        <f>AG121</f>
        <v>0.90797732080190197</v>
      </c>
    </row>
    <row r="110" spans="1:34" ht="19.2" customHeight="1">
      <c r="A110" s="946"/>
      <c r="B110" s="771" t="s">
        <v>104</v>
      </c>
      <c r="C110" s="175"/>
      <c r="D110" s="42" t="s">
        <v>175</v>
      </c>
      <c r="E110" s="177"/>
      <c r="F110" s="273">
        <v>30.13</v>
      </c>
      <c r="G110" s="174">
        <v>1270.5</v>
      </c>
      <c r="H110" s="45">
        <f t="shared" si="78"/>
        <v>38280.165000000001</v>
      </c>
      <c r="I110" s="771">
        <v>1</v>
      </c>
      <c r="J110" s="46">
        <v>18</v>
      </c>
      <c r="K110" s="44">
        <v>1200</v>
      </c>
      <c r="L110" s="47">
        <v>66.666666666666671</v>
      </c>
      <c r="M110" s="782">
        <v>18</v>
      </c>
      <c r="N110" s="44">
        <f t="shared" si="79"/>
        <v>1104.7826086956509</v>
      </c>
      <c r="O110" s="47">
        <f t="shared" si="80"/>
        <v>61.376811594202827</v>
      </c>
      <c r="P110" s="48">
        <f t="shared" si="75"/>
        <v>0</v>
      </c>
      <c r="Q110" s="49">
        <f t="shared" si="76"/>
        <v>-5.289855072463844</v>
      </c>
      <c r="R110" s="773">
        <f t="shared" si="77"/>
        <v>0.92065217391304233</v>
      </c>
      <c r="S110" s="934"/>
      <c r="T110" s="223">
        <v>0.5708333333333333</v>
      </c>
      <c r="U110" s="223">
        <v>0.61875000000000002</v>
      </c>
      <c r="V110" s="224">
        <v>7</v>
      </c>
      <c r="W110" s="781">
        <f t="shared" si="73"/>
        <v>69.000000000000071</v>
      </c>
      <c r="X110" s="188"/>
      <c r="Y110" s="188"/>
      <c r="Z110" s="54"/>
      <c r="AA110" s="54"/>
      <c r="AB110" s="928"/>
      <c r="AC110" s="928"/>
      <c r="AD110" s="769"/>
      <c r="AE110" s="769"/>
      <c r="AF110" s="48">
        <f t="shared" si="61"/>
        <v>-95.217391304349121</v>
      </c>
      <c r="AG110" s="125">
        <f t="shared" si="62"/>
        <v>0.92065217391304244</v>
      </c>
      <c r="AH110" s="927"/>
    </row>
    <row r="111" spans="1:34" ht="19.2" customHeight="1">
      <c r="A111" s="946"/>
      <c r="B111" s="771" t="s">
        <v>105</v>
      </c>
      <c r="C111" s="175"/>
      <c r="D111" s="176" t="s">
        <v>160</v>
      </c>
      <c r="E111" s="177"/>
      <c r="F111" s="273">
        <v>53.27</v>
      </c>
      <c r="G111" s="57">
        <v>1463</v>
      </c>
      <c r="H111" s="45">
        <f t="shared" si="78"/>
        <v>77934.010000000009</v>
      </c>
      <c r="I111" s="76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1371.5625000000016</v>
      </c>
      <c r="O111" s="47">
        <f t="shared" si="80"/>
        <v>85.722656250000099</v>
      </c>
      <c r="P111" s="48">
        <f t="shared" si="75"/>
        <v>0</v>
      </c>
      <c r="Q111" s="49">
        <f t="shared" si="76"/>
        <v>-8.0273437499999005</v>
      </c>
      <c r="R111" s="773">
        <f t="shared" si="77"/>
        <v>0.91437500000000105</v>
      </c>
      <c r="S111" s="934"/>
      <c r="T111" s="223">
        <v>0.63402777777777775</v>
      </c>
      <c r="U111" s="223">
        <v>0.67847222222222214</v>
      </c>
      <c r="V111" s="224">
        <v>22</v>
      </c>
      <c r="W111" s="781">
        <f t="shared" si="73"/>
        <v>63.999999999999929</v>
      </c>
      <c r="X111" s="53">
        <v>0.62361111111111112</v>
      </c>
      <c r="Y111" s="53">
        <v>0.6333333333333333</v>
      </c>
      <c r="Z111" s="54"/>
      <c r="AA111" s="54"/>
      <c r="AB111" s="928"/>
      <c r="AC111" s="928"/>
      <c r="AD111" s="769"/>
      <c r="AE111" s="769"/>
      <c r="AF111" s="48">
        <f t="shared" si="61"/>
        <v>-128.43749999999841</v>
      </c>
      <c r="AG111" s="125">
        <f t="shared" si="62"/>
        <v>0.91437500000000105</v>
      </c>
      <c r="AH111" s="927"/>
    </row>
    <row r="112" spans="1:34" ht="19.2" customHeight="1">
      <c r="A112" s="946"/>
      <c r="B112" s="771" t="s">
        <v>103</v>
      </c>
      <c r="C112" s="175"/>
      <c r="D112" s="176" t="s">
        <v>63</v>
      </c>
      <c r="E112" s="83"/>
      <c r="F112" s="273">
        <v>29.113149847094796</v>
      </c>
      <c r="G112" s="57">
        <v>750.2</v>
      </c>
      <c r="H112" s="45">
        <f t="shared" si="78"/>
        <v>21840.685015290517</v>
      </c>
      <c r="I112" s="769">
        <v>1</v>
      </c>
      <c r="J112" s="46">
        <v>20</v>
      </c>
      <c r="K112" s="44">
        <v>1385</v>
      </c>
      <c r="L112" s="47">
        <v>69.25</v>
      </c>
      <c r="M112" s="782">
        <v>20</v>
      </c>
      <c r="N112" s="44">
        <f t="shared" si="79"/>
        <v>1250.3333333333326</v>
      </c>
      <c r="O112" s="47">
        <f t="shared" si="80"/>
        <v>62.51666666666663</v>
      </c>
      <c r="P112" s="48">
        <f t="shared" si="75"/>
        <v>0</v>
      </c>
      <c r="Q112" s="49">
        <f t="shared" si="76"/>
        <v>-6.7333333333333698</v>
      </c>
      <c r="R112" s="773">
        <f t="shared" si="77"/>
        <v>0.90276774969915707</v>
      </c>
      <c r="S112" s="934"/>
      <c r="T112" s="223">
        <v>0.68333333333333324</v>
      </c>
      <c r="U112" s="223">
        <v>0.70833333333333326</v>
      </c>
      <c r="V112" s="224">
        <v>7</v>
      </c>
      <c r="W112" s="781">
        <f t="shared" si="73"/>
        <v>36.000000000000028</v>
      </c>
      <c r="X112" s="213"/>
      <c r="Y112" s="213"/>
      <c r="Z112" s="54"/>
      <c r="AA112" s="54"/>
      <c r="AB112" s="928"/>
      <c r="AC112" s="928"/>
      <c r="AD112" s="769">
        <v>1</v>
      </c>
      <c r="AE112" s="769">
        <v>1</v>
      </c>
      <c r="AF112" s="48">
        <f t="shared" si="61"/>
        <v>-134.66666666666742</v>
      </c>
      <c r="AG112" s="125">
        <f t="shared" si="62"/>
        <v>0.90276774969915707</v>
      </c>
      <c r="AH112" s="927"/>
    </row>
    <row r="113" spans="1:34" s="215" customFormat="1" ht="19.2" customHeight="1">
      <c r="A113" s="946"/>
      <c r="B113" s="771" t="s">
        <v>105</v>
      </c>
      <c r="C113" s="175"/>
      <c r="D113" s="176" t="s">
        <v>76</v>
      </c>
      <c r="E113" s="83"/>
      <c r="F113" s="273">
        <v>55.56</v>
      </c>
      <c r="G113" s="57">
        <v>1335</v>
      </c>
      <c r="H113" s="45">
        <f t="shared" si="78"/>
        <v>74172.600000000006</v>
      </c>
      <c r="I113" s="769">
        <v>1</v>
      </c>
      <c r="J113" s="46">
        <v>16</v>
      </c>
      <c r="K113" s="44">
        <v>1440</v>
      </c>
      <c r="L113" s="47">
        <v>90</v>
      </c>
      <c r="M113" s="779">
        <v>16</v>
      </c>
      <c r="N113" s="44">
        <f t="shared" si="79"/>
        <v>1313.114754098362</v>
      </c>
      <c r="O113" s="47">
        <f t="shared" si="80"/>
        <v>82.069672131147627</v>
      </c>
      <c r="P113" s="48">
        <f t="shared" si="75"/>
        <v>0</v>
      </c>
      <c r="Q113" s="49">
        <f t="shared" si="76"/>
        <v>-7.9303278688523733</v>
      </c>
      <c r="R113" s="773">
        <f t="shared" si="77"/>
        <v>0.91188524590164033</v>
      </c>
      <c r="S113" s="934"/>
      <c r="T113" s="223">
        <v>0.74861111111111101</v>
      </c>
      <c r="U113" s="223">
        <v>0.79097222222222208</v>
      </c>
      <c r="V113" s="224">
        <v>5</v>
      </c>
      <c r="W113" s="781">
        <f t="shared" si="73"/>
        <v>60.999999999999943</v>
      </c>
      <c r="X113" s="213"/>
      <c r="Y113" s="213"/>
      <c r="Z113" s="214"/>
      <c r="AA113" s="214"/>
      <c r="AB113" s="928"/>
      <c r="AC113" s="928"/>
      <c r="AD113" s="218"/>
      <c r="AE113" s="218"/>
      <c r="AF113" s="48">
        <f t="shared" si="61"/>
        <v>-126.88524590163797</v>
      </c>
      <c r="AG113" s="125">
        <f t="shared" si="62"/>
        <v>0.91188524590164033</v>
      </c>
      <c r="AH113" s="927"/>
    </row>
    <row r="114" spans="1:34" s="215" customFormat="1" ht="19.2" customHeight="1">
      <c r="A114" s="946"/>
      <c r="B114" s="771" t="s">
        <v>105</v>
      </c>
      <c r="C114" s="175"/>
      <c r="D114" s="82" t="s">
        <v>474</v>
      </c>
      <c r="E114" s="43"/>
      <c r="F114" s="273">
        <v>58.17</v>
      </c>
      <c r="G114" s="44">
        <v>1795</v>
      </c>
      <c r="H114" s="45">
        <f t="shared" si="78"/>
        <v>104415.15000000001</v>
      </c>
      <c r="I114" s="769"/>
      <c r="J114" s="46">
        <v>15</v>
      </c>
      <c r="K114" s="44">
        <v>1440</v>
      </c>
      <c r="L114" s="47">
        <v>96</v>
      </c>
      <c r="M114" s="779">
        <v>13</v>
      </c>
      <c r="N114" s="44">
        <f t="shared" si="79"/>
        <v>1313.4146341463411</v>
      </c>
      <c r="O114" s="47">
        <f t="shared" si="80"/>
        <v>101.03189493433393</v>
      </c>
      <c r="P114" s="48">
        <f t="shared" si="75"/>
        <v>-2</v>
      </c>
      <c r="Q114" s="49">
        <f t="shared" si="76"/>
        <v>5.0318949343339341</v>
      </c>
      <c r="R114" s="773">
        <f t="shared" si="77"/>
        <v>1.0524155722326451</v>
      </c>
      <c r="S114" s="934"/>
      <c r="T114" s="223">
        <v>0.79583333333333317</v>
      </c>
      <c r="U114" s="223">
        <v>0.85277777777777763</v>
      </c>
      <c r="V114" s="224">
        <v>7</v>
      </c>
      <c r="W114" s="781">
        <f t="shared" si="73"/>
        <v>82.000000000000028</v>
      </c>
      <c r="X114" s="213"/>
      <c r="Y114" s="213"/>
      <c r="Z114" s="214"/>
      <c r="AA114" s="214"/>
      <c r="AB114" s="928"/>
      <c r="AC114" s="928"/>
      <c r="AD114" s="218"/>
      <c r="AE114" s="218"/>
      <c r="AF114" s="48">
        <f t="shared" si="61"/>
        <v>-126.58536585365891</v>
      </c>
      <c r="AG114" s="125">
        <f t="shared" si="62"/>
        <v>0.91209349593495914</v>
      </c>
      <c r="AH114" s="927"/>
    </row>
    <row r="115" spans="1:34" s="215" customFormat="1" ht="19.2" customHeight="1">
      <c r="A115" s="946"/>
      <c r="B115" s="771" t="s">
        <v>105</v>
      </c>
      <c r="C115" s="175"/>
      <c r="D115" s="82" t="s">
        <v>162</v>
      </c>
      <c r="E115" s="83"/>
      <c r="F115" s="273">
        <v>51.06</v>
      </c>
      <c r="G115" s="226">
        <v>1604</v>
      </c>
      <c r="H115" s="45">
        <f t="shared" si="78"/>
        <v>81900.240000000005</v>
      </c>
      <c r="I115" s="769"/>
      <c r="J115" s="46">
        <v>16</v>
      </c>
      <c r="K115" s="44">
        <v>1500</v>
      </c>
      <c r="L115" s="47">
        <v>93.75</v>
      </c>
      <c r="M115" s="779">
        <v>14</v>
      </c>
      <c r="N115" s="44">
        <f t="shared" si="79"/>
        <v>1318.3561643835606</v>
      </c>
      <c r="O115" s="47">
        <f t="shared" si="80"/>
        <v>94.168297455968613</v>
      </c>
      <c r="P115" s="48">
        <f t="shared" si="75"/>
        <v>-2</v>
      </c>
      <c r="Q115" s="49">
        <f t="shared" si="76"/>
        <v>0.41829745596861301</v>
      </c>
      <c r="R115" s="773">
        <f t="shared" si="77"/>
        <v>1.004461839530332</v>
      </c>
      <c r="S115" s="934"/>
      <c r="T115" s="223">
        <v>0.86805555555555536</v>
      </c>
      <c r="U115" s="223">
        <v>0.91874999999999984</v>
      </c>
      <c r="V115" s="224">
        <v>22</v>
      </c>
      <c r="W115" s="781">
        <f t="shared" si="73"/>
        <v>73.000000000000057</v>
      </c>
      <c r="X115" s="213">
        <v>0.8569444444444444</v>
      </c>
      <c r="Y115" s="213">
        <v>0.8666666666666667</v>
      </c>
      <c r="Z115" s="214"/>
      <c r="AA115" s="214"/>
      <c r="AB115" s="928"/>
      <c r="AC115" s="928"/>
      <c r="AD115" s="218"/>
      <c r="AE115" s="218"/>
      <c r="AF115" s="48">
        <f t="shared" si="61"/>
        <v>-181.64383561643945</v>
      </c>
      <c r="AG115" s="125">
        <f t="shared" si="62"/>
        <v>0.87890410958904042</v>
      </c>
      <c r="AH115" s="927"/>
    </row>
    <row r="116" spans="1:34" s="215" customFormat="1" ht="19.2" customHeight="1">
      <c r="A116" s="946"/>
      <c r="B116" s="771" t="s">
        <v>105</v>
      </c>
      <c r="C116" s="55"/>
      <c r="D116" s="82" t="s">
        <v>184</v>
      </c>
      <c r="E116" s="83"/>
      <c r="F116" s="273">
        <v>54.09</v>
      </c>
      <c r="G116" s="226">
        <v>1567</v>
      </c>
      <c r="H116" s="45">
        <f t="shared" si="78"/>
        <v>84759.03</v>
      </c>
      <c r="I116" s="769"/>
      <c r="J116" s="46">
        <v>19</v>
      </c>
      <c r="K116" s="44">
        <v>1440</v>
      </c>
      <c r="L116" s="47">
        <v>75.78947368421052</v>
      </c>
      <c r="M116" s="779">
        <v>19</v>
      </c>
      <c r="N116" s="44">
        <f t="shared" si="79"/>
        <v>1287.945205479451</v>
      </c>
      <c r="O116" s="47">
        <f t="shared" si="80"/>
        <v>67.786589762076375</v>
      </c>
      <c r="P116" s="48">
        <f t="shared" si="75"/>
        <v>0</v>
      </c>
      <c r="Q116" s="49">
        <f t="shared" si="76"/>
        <v>-8.0028839221341457</v>
      </c>
      <c r="R116" s="773">
        <f t="shared" si="77"/>
        <v>0.8944063926940633</v>
      </c>
      <c r="S116" s="934"/>
      <c r="T116" s="223">
        <v>0.92361111111111094</v>
      </c>
      <c r="U116" s="223">
        <v>0.97430555555555542</v>
      </c>
      <c r="V116" s="224">
        <v>7</v>
      </c>
      <c r="W116" s="781">
        <f t="shared" si="73"/>
        <v>73.000000000000057</v>
      </c>
      <c r="X116" s="213"/>
      <c r="Y116" s="213"/>
      <c r="Z116" s="214"/>
      <c r="AA116" s="214"/>
      <c r="AB116" s="928"/>
      <c r="AC116" s="928"/>
      <c r="AD116" s="218"/>
      <c r="AE116" s="218"/>
      <c r="AF116" s="48">
        <f t="shared" si="61"/>
        <v>-152.05479452054897</v>
      </c>
      <c r="AG116" s="125">
        <f t="shared" si="62"/>
        <v>0.89440639269406319</v>
      </c>
      <c r="AH116" s="927"/>
    </row>
    <row r="117" spans="1:34" s="215" customFormat="1" ht="19.2" customHeight="1">
      <c r="A117" s="946"/>
      <c r="B117" s="77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69"/>
      <c r="J117" s="46"/>
      <c r="K117" s="44"/>
      <c r="L117" s="47"/>
      <c r="M117" s="779"/>
      <c r="N117" s="44"/>
      <c r="O117" s="47"/>
      <c r="P117" s="48"/>
      <c r="Q117" s="49"/>
      <c r="R117" s="773"/>
      <c r="S117" s="934"/>
      <c r="T117" s="223"/>
      <c r="U117" s="223"/>
      <c r="V117" s="224"/>
      <c r="W117" s="781">
        <f t="shared" si="73"/>
        <v>0</v>
      </c>
      <c r="X117" s="213"/>
      <c r="Y117" s="213"/>
      <c r="Z117" s="214"/>
      <c r="AA117" s="214"/>
      <c r="AB117" s="928"/>
      <c r="AC117" s="928"/>
      <c r="AD117" s="218"/>
      <c r="AE117" s="218"/>
      <c r="AF117" s="48">
        <f t="shared" si="61"/>
        <v>0</v>
      </c>
      <c r="AG117" s="125" t="e">
        <f t="shared" si="62"/>
        <v>#DIV/0!</v>
      </c>
      <c r="AH117" s="927"/>
    </row>
    <row r="118" spans="1:34" s="215" customFormat="1" ht="19.2" customHeight="1">
      <c r="A118" s="946"/>
      <c r="B118" s="7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69"/>
      <c r="J118" s="46"/>
      <c r="K118" s="44"/>
      <c r="L118" s="47"/>
      <c r="M118" s="779"/>
      <c r="N118" s="44"/>
      <c r="O118" s="47"/>
      <c r="P118" s="48"/>
      <c r="Q118" s="49"/>
      <c r="R118" s="773"/>
      <c r="S118" s="934"/>
      <c r="T118" s="223"/>
      <c r="U118" s="223"/>
      <c r="V118" s="224"/>
      <c r="W118" s="781">
        <f t="shared" si="73"/>
        <v>0</v>
      </c>
      <c r="X118" s="213"/>
      <c r="Y118" s="213"/>
      <c r="Z118" s="214"/>
      <c r="AA118" s="214"/>
      <c r="AB118" s="928"/>
      <c r="AC118" s="928"/>
      <c r="AD118" s="218"/>
      <c r="AE118" s="218"/>
      <c r="AF118" s="48">
        <f t="shared" si="61"/>
        <v>0</v>
      </c>
      <c r="AG118" s="125" t="e">
        <f t="shared" si="62"/>
        <v>#DIV/0!</v>
      </c>
      <c r="AH118" s="927"/>
    </row>
    <row r="119" spans="1:34" s="215" customFormat="1" ht="19.2" customHeight="1">
      <c r="A119" s="946"/>
      <c r="B119" s="7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69"/>
      <c r="J119" s="46"/>
      <c r="K119" s="44"/>
      <c r="L119" s="47"/>
      <c r="M119" s="779"/>
      <c r="N119" s="44"/>
      <c r="O119" s="47"/>
      <c r="P119" s="48"/>
      <c r="Q119" s="49"/>
      <c r="R119" s="773"/>
      <c r="S119" s="934"/>
      <c r="T119" s="223"/>
      <c r="U119" s="223"/>
      <c r="V119" s="224"/>
      <c r="W119" s="781">
        <f t="shared" si="73"/>
        <v>0</v>
      </c>
      <c r="X119" s="213"/>
      <c r="Y119" s="213"/>
      <c r="Z119" s="214"/>
      <c r="AA119" s="214"/>
      <c r="AB119" s="928"/>
      <c r="AC119" s="928"/>
      <c r="AD119" s="218"/>
      <c r="AE119" s="218"/>
      <c r="AF119" s="48">
        <f t="shared" si="61"/>
        <v>0</v>
      </c>
      <c r="AG119" s="125" t="e">
        <f t="shared" si="62"/>
        <v>#DIV/0!</v>
      </c>
      <c r="AH119" s="927"/>
    </row>
    <row r="120" spans="1:34" s="215" customFormat="1" ht="19.2" customHeight="1">
      <c r="A120" s="946"/>
      <c r="B120" s="7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69"/>
      <c r="J120" s="178"/>
      <c r="K120" s="228"/>
      <c r="L120" s="47"/>
      <c r="M120" s="779"/>
      <c r="N120" s="179"/>
      <c r="O120" s="221"/>
      <c r="P120" s="165"/>
      <c r="Q120" s="49"/>
      <c r="R120" s="773"/>
      <c r="S120" s="934"/>
      <c r="T120" s="223"/>
      <c r="U120" s="223"/>
      <c r="V120" s="224"/>
      <c r="W120" s="781">
        <f t="shared" si="73"/>
        <v>0</v>
      </c>
      <c r="X120" s="213"/>
      <c r="Y120" s="213"/>
      <c r="Z120" s="214"/>
      <c r="AA120" s="214"/>
      <c r="AB120" s="928"/>
      <c r="AC120" s="928"/>
      <c r="AD120" s="218"/>
      <c r="AE120" s="218"/>
      <c r="AF120" s="48">
        <f t="shared" si="61"/>
        <v>0</v>
      </c>
      <c r="AG120" s="125" t="e">
        <f t="shared" si="62"/>
        <v>#DIV/0!</v>
      </c>
      <c r="AH120" s="927"/>
    </row>
    <row r="121" spans="1:34" ht="19.2" customHeight="1">
      <c r="A121" s="947"/>
      <c r="B121" s="121">
        <v>0</v>
      </c>
      <c r="C121" s="100" t="s">
        <v>1540</v>
      </c>
      <c r="D121" s="229" t="s">
        <v>1524</v>
      </c>
      <c r="E121" s="230"/>
      <c r="F121" s="282"/>
      <c r="G121" s="231"/>
      <c r="H121" s="232"/>
      <c r="I121" s="233"/>
      <c r="J121" s="199">
        <v>17.25</v>
      </c>
      <c r="K121" s="199">
        <v>1388.125</v>
      </c>
      <c r="L121" s="200">
        <v>81.484100877192986</v>
      </c>
      <c r="M121" s="199">
        <f t="shared" ref="M121:O121" si="81">AVERAGE(M109:M120)</f>
        <v>16.75</v>
      </c>
      <c r="N121" s="199">
        <f t="shared" si="81"/>
        <v>1260.3860184381401</v>
      </c>
      <c r="O121" s="200">
        <f t="shared" si="81"/>
        <v>77.136705178246885</v>
      </c>
      <c r="P121" s="48">
        <f t="shared" ref="P121:P129" si="82">M121-J121</f>
        <v>-0.5</v>
      </c>
      <c r="Q121" s="49">
        <f t="shared" ref="Q121:Q129" si="83">O121-L121</f>
        <v>-4.3473956989461016</v>
      </c>
      <c r="R121" s="172">
        <f t="shared" ref="R121:R129" si="84">O121/L121</f>
        <v>0.94664731337591634</v>
      </c>
      <c r="S121" s="942"/>
      <c r="T121" s="50"/>
      <c r="U121" s="50"/>
      <c r="V121" s="44"/>
      <c r="W121" s="78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28"/>
      <c r="AC121" s="928"/>
      <c r="AD121" s="107">
        <f>SUM(AD109:AD120)</f>
        <v>1</v>
      </c>
      <c r="AE121" s="107">
        <f>SUM(AE109:AE120)</f>
        <v>1</v>
      </c>
      <c r="AF121" s="48">
        <f>N121-K121</f>
        <v>-127.73898156185987</v>
      </c>
      <c r="AG121" s="125">
        <f>N121/K121</f>
        <v>0.90797732080190197</v>
      </c>
      <c r="AH121" s="927"/>
    </row>
    <row r="122" spans="1:34" ht="19.2" customHeight="1">
      <c r="A122" s="949" t="s">
        <v>1541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1694</v>
      </c>
      <c r="H122" s="45">
        <f t="shared" ref="H122:H132" si="85">F122*G122</f>
        <v>99386.98</v>
      </c>
      <c r="I122" s="771"/>
      <c r="J122" s="46">
        <v>19</v>
      </c>
      <c r="K122" s="44">
        <v>1440</v>
      </c>
      <c r="L122" s="47">
        <v>75.78947368421052</v>
      </c>
      <c r="M122" s="782">
        <v>19</v>
      </c>
      <c r="N122" s="174">
        <f t="shared" ref="N122:N129" si="86">G122/W122*60</f>
        <v>1319.9999999999993</v>
      </c>
      <c r="O122" s="234">
        <f t="shared" ref="O122:O129" si="87">N122/M122</f>
        <v>69.473684210526287</v>
      </c>
      <c r="P122" s="108">
        <f t="shared" si="82"/>
        <v>0</v>
      </c>
      <c r="Q122" s="182">
        <f t="shared" si="83"/>
        <v>-6.3157894736842337</v>
      </c>
      <c r="R122" s="109">
        <f t="shared" si="84"/>
        <v>0.91666666666666641</v>
      </c>
      <c r="S122" s="943">
        <f>R134</f>
        <v>0.90645262837982088</v>
      </c>
      <c r="T122" s="50">
        <v>0.5</v>
      </c>
      <c r="U122" s="50">
        <v>0.55347222222222225</v>
      </c>
      <c r="V122" s="224">
        <v>5</v>
      </c>
      <c r="W122" s="781">
        <f t="shared" si="73"/>
        <v>77.000000000000043</v>
      </c>
      <c r="X122" s="53"/>
      <c r="Y122" s="53"/>
      <c r="Z122" s="54"/>
      <c r="AA122" s="54"/>
      <c r="AB122" s="928"/>
      <c r="AC122" s="928"/>
      <c r="AD122" s="769"/>
      <c r="AE122" s="769"/>
      <c r="AF122" s="48">
        <f t="shared" si="61"/>
        <v>-120.00000000000068</v>
      </c>
      <c r="AG122" s="773">
        <f t="shared" si="62"/>
        <v>0.91666666666666619</v>
      </c>
      <c r="AH122" s="942">
        <f>AG134</f>
        <v>0.89912550840169259</v>
      </c>
    </row>
    <row r="123" spans="1:34" ht="19.2" customHeight="1">
      <c r="A123" s="94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2079</v>
      </c>
      <c r="H123" s="45">
        <f t="shared" si="85"/>
        <v>123742.08</v>
      </c>
      <c r="I123" s="769"/>
      <c r="J123" s="46">
        <v>21</v>
      </c>
      <c r="K123" s="44">
        <v>1385</v>
      </c>
      <c r="L123" s="47">
        <v>65.952380952380949</v>
      </c>
      <c r="M123" s="779">
        <v>21</v>
      </c>
      <c r="N123" s="57">
        <f t="shared" si="86"/>
        <v>1260.0000000000005</v>
      </c>
      <c r="O123" s="86">
        <f t="shared" si="87"/>
        <v>60.000000000000021</v>
      </c>
      <c r="P123" s="54">
        <f t="shared" si="82"/>
        <v>0</v>
      </c>
      <c r="Q123" s="88">
        <f t="shared" si="83"/>
        <v>-5.9523809523809277</v>
      </c>
      <c r="R123" s="770">
        <f t="shared" si="84"/>
        <v>0.90974729241877295</v>
      </c>
      <c r="S123" s="943"/>
      <c r="T123" s="50">
        <v>0.55902777777777779</v>
      </c>
      <c r="U123" s="50">
        <v>0.62777777777777777</v>
      </c>
      <c r="V123" s="224">
        <v>8</v>
      </c>
      <c r="W123" s="781">
        <f t="shared" si="73"/>
        <v>98.999999999999972</v>
      </c>
      <c r="X123" s="53"/>
      <c r="Y123" s="53"/>
      <c r="Z123" s="54"/>
      <c r="AA123" s="54"/>
      <c r="AB123" s="928"/>
      <c r="AC123" s="928"/>
      <c r="AD123" s="769"/>
      <c r="AE123" s="769"/>
      <c r="AF123" s="48">
        <f t="shared" si="61"/>
        <v>-124.99999999999955</v>
      </c>
      <c r="AG123" s="773">
        <f t="shared" si="62"/>
        <v>0.90974729241877295</v>
      </c>
      <c r="AH123" s="943"/>
    </row>
    <row r="124" spans="1:34" ht="19.2" customHeight="1">
      <c r="A124" s="949"/>
      <c r="B124" s="130" t="s">
        <v>103</v>
      </c>
      <c r="C124" s="175"/>
      <c r="D124" s="176" t="s">
        <v>60</v>
      </c>
      <c r="E124" s="177"/>
      <c r="F124" s="273">
        <v>43.14</v>
      </c>
      <c r="G124" s="174">
        <v>838.25</v>
      </c>
      <c r="H124" s="45">
        <f t="shared" si="85"/>
        <v>36162.105000000003</v>
      </c>
      <c r="I124" s="235">
        <v>1</v>
      </c>
      <c r="J124" s="46">
        <v>17</v>
      </c>
      <c r="K124" s="44">
        <v>1500</v>
      </c>
      <c r="L124" s="47">
        <v>88.235294117647058</v>
      </c>
      <c r="M124" s="782">
        <v>16</v>
      </c>
      <c r="N124" s="174">
        <f t="shared" si="86"/>
        <v>1359.3243243243232</v>
      </c>
      <c r="O124" s="234">
        <f t="shared" si="87"/>
        <v>84.957770270270203</v>
      </c>
      <c r="P124" s="108">
        <f t="shared" si="82"/>
        <v>-1</v>
      </c>
      <c r="Q124" s="182">
        <f t="shared" si="83"/>
        <v>-3.2775238473768553</v>
      </c>
      <c r="R124" s="109">
        <f t="shared" si="84"/>
        <v>0.96285472972972896</v>
      </c>
      <c r="S124" s="950"/>
      <c r="T124" s="50">
        <v>0.64305555555555549</v>
      </c>
      <c r="U124" s="50">
        <v>0.66874999999999996</v>
      </c>
      <c r="V124" s="224">
        <v>22</v>
      </c>
      <c r="W124" s="781">
        <f t="shared" si="73"/>
        <v>37.000000000000028</v>
      </c>
      <c r="X124" s="188">
        <v>0.63194444444444442</v>
      </c>
      <c r="Y124" s="188">
        <v>0.64236111111111105</v>
      </c>
      <c r="Z124" s="54"/>
      <c r="AA124" s="54"/>
      <c r="AB124" s="928"/>
      <c r="AC124" s="928"/>
      <c r="AD124" s="769"/>
      <c r="AE124" s="769"/>
      <c r="AF124" s="108">
        <f t="shared" si="61"/>
        <v>-140.67567567567676</v>
      </c>
      <c r="AG124" s="109">
        <f t="shared" si="62"/>
        <v>0.90621621621621551</v>
      </c>
      <c r="AH124" s="943"/>
    </row>
    <row r="125" spans="1:34" ht="19.2" customHeight="1">
      <c r="A125" s="94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1511</v>
      </c>
      <c r="H125" s="45">
        <f t="shared" si="85"/>
        <v>85809.69</v>
      </c>
      <c r="I125" s="771"/>
      <c r="J125" s="46">
        <v>18</v>
      </c>
      <c r="K125" s="44">
        <v>1636</v>
      </c>
      <c r="L125" s="47">
        <v>90.888888888888886</v>
      </c>
      <c r="M125" s="782">
        <v>18</v>
      </c>
      <c r="N125" s="174">
        <f t="shared" si="86"/>
        <v>1416.5625000000016</v>
      </c>
      <c r="O125" s="234">
        <f t="shared" si="87"/>
        <v>78.697916666666757</v>
      </c>
      <c r="P125" s="108">
        <f t="shared" si="82"/>
        <v>0</v>
      </c>
      <c r="Q125" s="182">
        <f t="shared" si="83"/>
        <v>-12.190972222222129</v>
      </c>
      <c r="R125" s="109">
        <f t="shared" si="84"/>
        <v>0.86586949877750718</v>
      </c>
      <c r="S125" s="950"/>
      <c r="T125" s="50">
        <v>0.7090277777777777</v>
      </c>
      <c r="U125" s="50">
        <v>0.7534722222222221</v>
      </c>
      <c r="V125" s="224">
        <v>5</v>
      </c>
      <c r="W125" s="781">
        <f t="shared" si="73"/>
        <v>63.999999999999929</v>
      </c>
      <c r="X125" s="64"/>
      <c r="Y125" s="64"/>
      <c r="Z125" s="54"/>
      <c r="AA125" s="54"/>
      <c r="AB125" s="928"/>
      <c r="AC125" s="928"/>
      <c r="AD125" s="769"/>
      <c r="AE125" s="769"/>
      <c r="AF125" s="48">
        <f t="shared" si="61"/>
        <v>-219.43749999999841</v>
      </c>
      <c r="AG125" s="773">
        <f t="shared" si="62"/>
        <v>0.86586949877750707</v>
      </c>
      <c r="AH125" s="944"/>
    </row>
    <row r="126" spans="1:34" ht="19.2" customHeight="1">
      <c r="A126" s="949"/>
      <c r="B126" s="130" t="s">
        <v>105</v>
      </c>
      <c r="C126" s="769"/>
      <c r="D126" s="321" t="s">
        <v>80</v>
      </c>
      <c r="E126" s="177"/>
      <c r="F126" s="273">
        <v>56.87</v>
      </c>
      <c r="G126" s="57">
        <v>1216</v>
      </c>
      <c r="H126" s="45">
        <f t="shared" si="85"/>
        <v>69153.919999999998</v>
      </c>
      <c r="I126" s="769"/>
      <c r="J126" s="46">
        <v>18</v>
      </c>
      <c r="K126" s="44">
        <v>1636</v>
      </c>
      <c r="L126" s="47">
        <v>90.888888888888886</v>
      </c>
      <c r="M126" s="779">
        <v>18</v>
      </c>
      <c r="N126" s="57">
        <f t="shared" si="86"/>
        <v>1403.0769230769238</v>
      </c>
      <c r="O126" s="86">
        <f t="shared" si="87"/>
        <v>77.948717948717984</v>
      </c>
      <c r="P126" s="54">
        <f t="shared" si="82"/>
        <v>0</v>
      </c>
      <c r="Q126" s="88">
        <f t="shared" si="83"/>
        <v>-12.940170940170901</v>
      </c>
      <c r="R126" s="770">
        <f t="shared" si="84"/>
        <v>0.85762648109836415</v>
      </c>
      <c r="S126" s="950"/>
      <c r="T126" s="50">
        <v>0.75833333333333319</v>
      </c>
      <c r="U126" s="50">
        <v>0.79444444444444429</v>
      </c>
      <c r="V126" s="224">
        <v>7</v>
      </c>
      <c r="W126" s="781">
        <f t="shared" si="73"/>
        <v>51.999999999999972</v>
      </c>
      <c r="X126" s="64"/>
      <c r="Y126" s="64"/>
      <c r="Z126" s="54"/>
      <c r="AA126" s="54"/>
      <c r="AB126" s="928"/>
      <c r="AC126" s="928"/>
      <c r="AD126" s="769"/>
      <c r="AE126" s="769"/>
      <c r="AF126" s="108">
        <f t="shared" si="61"/>
        <v>-232.92307692307622</v>
      </c>
      <c r="AG126" s="109">
        <f t="shared" si="62"/>
        <v>0.85762648109836415</v>
      </c>
      <c r="AH126" s="944"/>
    </row>
    <row r="127" spans="1:34" ht="19.2" customHeight="1">
      <c r="A127" s="94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1502</v>
      </c>
      <c r="H127" s="45">
        <f t="shared" si="85"/>
        <v>71495.199999999997</v>
      </c>
      <c r="I127" s="218"/>
      <c r="J127" s="46">
        <v>19</v>
      </c>
      <c r="K127" s="44">
        <v>1440</v>
      </c>
      <c r="L127" s="47">
        <v>75.78947368421052</v>
      </c>
      <c r="M127" s="782">
        <v>19</v>
      </c>
      <c r="N127" s="57">
        <f t="shared" si="86"/>
        <v>1306.0869565217379</v>
      </c>
      <c r="O127" s="86">
        <f t="shared" si="87"/>
        <v>68.741418764301997</v>
      </c>
      <c r="P127" s="54">
        <f t="shared" si="82"/>
        <v>0</v>
      </c>
      <c r="Q127" s="88">
        <f t="shared" si="83"/>
        <v>-7.0480549199085232</v>
      </c>
      <c r="R127" s="770">
        <f t="shared" si="84"/>
        <v>0.90700483091787365</v>
      </c>
      <c r="S127" s="950"/>
      <c r="T127" s="50">
        <v>0.79930555555555538</v>
      </c>
      <c r="U127" s="50">
        <v>0.8472222222222221</v>
      </c>
      <c r="V127" s="771">
        <v>7</v>
      </c>
      <c r="W127" s="781">
        <f t="shared" si="73"/>
        <v>69.000000000000071</v>
      </c>
      <c r="X127" s="64"/>
      <c r="Y127" s="64"/>
      <c r="Z127" s="54"/>
      <c r="AA127" s="54"/>
      <c r="AB127" s="928"/>
      <c r="AC127" s="928"/>
      <c r="AD127" s="769"/>
      <c r="AE127" s="769"/>
      <c r="AF127" s="108">
        <f t="shared" si="61"/>
        <v>-133.91304347826213</v>
      </c>
      <c r="AG127" s="109">
        <f t="shared" si="62"/>
        <v>0.90700483091787354</v>
      </c>
      <c r="AH127" s="944"/>
    </row>
    <row r="128" spans="1:34" ht="19.2" customHeight="1">
      <c r="A128" s="94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1385</v>
      </c>
      <c r="H128" s="45">
        <f t="shared" si="85"/>
        <v>70177.95</v>
      </c>
      <c r="I128" s="76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1385.0000000000011</v>
      </c>
      <c r="O128" s="86">
        <f t="shared" si="87"/>
        <v>76.944444444444514</v>
      </c>
      <c r="P128" s="54">
        <f t="shared" si="82"/>
        <v>0</v>
      </c>
      <c r="Q128" s="88">
        <f t="shared" si="83"/>
        <v>-6.3888888888888147</v>
      </c>
      <c r="R128" s="770">
        <f t="shared" si="84"/>
        <v>0.92333333333333423</v>
      </c>
      <c r="S128" s="950"/>
      <c r="T128" s="50">
        <v>0.86249999999999982</v>
      </c>
      <c r="U128" s="50">
        <v>0.90416666666666645</v>
      </c>
      <c r="V128" s="771">
        <v>22</v>
      </c>
      <c r="W128" s="781">
        <f t="shared" si="73"/>
        <v>59.999999999999943</v>
      </c>
      <c r="X128" s="64">
        <v>0.85138888888888886</v>
      </c>
      <c r="Y128" s="64">
        <v>0.86111111111111116</v>
      </c>
      <c r="Z128" s="54"/>
      <c r="AA128" s="54"/>
      <c r="AB128" s="928"/>
      <c r="AC128" s="928"/>
      <c r="AD128" s="769">
        <v>1</v>
      </c>
      <c r="AE128" s="769"/>
      <c r="AF128" s="48">
        <f t="shared" si="61"/>
        <v>-114.99999999999886</v>
      </c>
      <c r="AG128" s="773">
        <f t="shared" si="62"/>
        <v>0.92333333333333412</v>
      </c>
      <c r="AH128" s="944"/>
    </row>
    <row r="129" spans="1:34" ht="19.2" customHeight="1">
      <c r="A129" s="94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1077</v>
      </c>
      <c r="H129" s="45">
        <f t="shared" si="85"/>
        <v>61712.1</v>
      </c>
      <c r="I129" s="769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1318.7755102040819</v>
      </c>
      <c r="O129" s="86">
        <f t="shared" si="87"/>
        <v>69.409237379162207</v>
      </c>
      <c r="P129" s="54">
        <f t="shared" si="82"/>
        <v>0</v>
      </c>
      <c r="Q129" s="88">
        <f t="shared" si="83"/>
        <v>-6.3802363050483137</v>
      </c>
      <c r="R129" s="770">
        <f t="shared" si="84"/>
        <v>0.91581632653061251</v>
      </c>
      <c r="S129" s="950"/>
      <c r="T129" s="50">
        <v>0.90902777777777755</v>
      </c>
      <c r="U129" s="50">
        <v>0.94305555555555531</v>
      </c>
      <c r="V129" s="771">
        <v>7</v>
      </c>
      <c r="W129" s="781">
        <f t="shared" si="73"/>
        <v>48.999999999999986</v>
      </c>
      <c r="X129" s="64"/>
      <c r="Y129" s="64"/>
      <c r="Z129" s="54"/>
      <c r="AA129" s="54"/>
      <c r="AB129" s="928"/>
      <c r="AC129" s="928"/>
      <c r="AD129" s="769"/>
      <c r="AE129" s="769"/>
      <c r="AF129" s="108">
        <f t="shared" si="61"/>
        <v>-121.22448979591809</v>
      </c>
      <c r="AG129" s="109">
        <f t="shared" si="62"/>
        <v>0.9158163265306124</v>
      </c>
      <c r="AH129" s="944"/>
    </row>
    <row r="130" spans="1:34" ht="19.2" customHeight="1">
      <c r="A130" s="949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973</v>
      </c>
      <c r="H130" s="45">
        <f t="shared" si="85"/>
        <v>56599.41</v>
      </c>
      <c r="I130" s="769"/>
      <c r="J130" s="46"/>
      <c r="K130" s="44"/>
      <c r="L130" s="47"/>
      <c r="M130" s="779">
        <v>16</v>
      </c>
      <c r="N130" s="57"/>
      <c r="O130" s="86"/>
      <c r="P130" s="54"/>
      <c r="Q130" s="88"/>
      <c r="R130" s="770"/>
      <c r="S130" s="950"/>
      <c r="T130" s="50">
        <v>0.94722222222222197</v>
      </c>
      <c r="U130" s="50">
        <v>0.9756944444444442</v>
      </c>
      <c r="V130" s="771">
        <v>6</v>
      </c>
      <c r="W130" s="781">
        <f t="shared" si="73"/>
        <v>41.000000000000014</v>
      </c>
      <c r="X130" s="64"/>
      <c r="Y130" s="64"/>
      <c r="Z130" s="54"/>
      <c r="AA130" s="54"/>
      <c r="AB130" s="928"/>
      <c r="AC130" s="928"/>
      <c r="AD130" s="769"/>
      <c r="AE130" s="769"/>
      <c r="AF130" s="108">
        <f t="shared" si="61"/>
        <v>0</v>
      </c>
      <c r="AG130" s="109" t="e">
        <f t="shared" si="62"/>
        <v>#DIV/0!</v>
      </c>
      <c r="AH130" s="944"/>
    </row>
    <row r="131" spans="1:34" ht="19.2" customHeight="1">
      <c r="A131" s="94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70"/>
      <c r="S131" s="950"/>
      <c r="T131" s="50"/>
      <c r="U131" s="50"/>
      <c r="V131" s="771"/>
      <c r="W131" s="781">
        <f t="shared" si="73"/>
        <v>0</v>
      </c>
      <c r="X131" s="64"/>
      <c r="Y131" s="64"/>
      <c r="Z131" s="54"/>
      <c r="AA131" s="54"/>
      <c r="AB131" s="928"/>
      <c r="AC131" s="928"/>
      <c r="AD131" s="769"/>
      <c r="AE131" s="769"/>
      <c r="AF131" s="48">
        <f t="shared" si="61"/>
        <v>0</v>
      </c>
      <c r="AG131" s="773" t="e">
        <f t="shared" si="62"/>
        <v>#DIV/0!</v>
      </c>
      <c r="AH131" s="944"/>
    </row>
    <row r="132" spans="1:34" ht="19.2" customHeight="1">
      <c r="A132" s="94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69"/>
      <c r="J132" s="87"/>
      <c r="K132" s="57"/>
      <c r="L132" s="86"/>
      <c r="M132" s="779"/>
      <c r="N132" s="57"/>
      <c r="O132" s="86"/>
      <c r="P132" s="54"/>
      <c r="Q132" s="88"/>
      <c r="R132" s="770"/>
      <c r="S132" s="950"/>
      <c r="T132" s="50"/>
      <c r="U132" s="50"/>
      <c r="V132" s="771"/>
      <c r="W132" s="781">
        <f t="shared" si="73"/>
        <v>0</v>
      </c>
      <c r="X132" s="64"/>
      <c r="Y132" s="64"/>
      <c r="Z132" s="54"/>
      <c r="AA132" s="54"/>
      <c r="AB132" s="928"/>
      <c r="AC132" s="928"/>
      <c r="AD132" s="769"/>
      <c r="AE132" s="769"/>
      <c r="AF132" s="65"/>
      <c r="AG132" s="774"/>
      <c r="AH132" s="944"/>
    </row>
    <row r="133" spans="1:34" ht="19.2" customHeight="1">
      <c r="A133" s="94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69"/>
      <c r="J133" s="87"/>
      <c r="K133" s="57"/>
      <c r="L133" s="86"/>
      <c r="M133" s="779"/>
      <c r="N133" s="57"/>
      <c r="O133" s="86"/>
      <c r="P133" s="54"/>
      <c r="Q133" s="88"/>
      <c r="R133" s="770"/>
      <c r="S133" s="950"/>
      <c r="T133" s="50"/>
      <c r="U133" s="50"/>
      <c r="V133" s="771"/>
      <c r="W133" s="236">
        <f t="shared" si="73"/>
        <v>0</v>
      </c>
      <c r="X133" s="64"/>
      <c r="Y133" s="64"/>
      <c r="Z133" s="54"/>
      <c r="AA133" s="54"/>
      <c r="AB133" s="928"/>
      <c r="AC133" s="928"/>
      <c r="AD133" s="769"/>
      <c r="AE133" s="769"/>
      <c r="AF133" s="65"/>
      <c r="AG133" s="774"/>
      <c r="AH133" s="944"/>
    </row>
    <row r="134" spans="1:34" ht="19.2" customHeight="1">
      <c r="A134" s="949"/>
      <c r="B134" s="168">
        <v>0</v>
      </c>
      <c r="C134" s="100" t="s">
        <v>1542</v>
      </c>
      <c r="D134" s="924" t="s">
        <v>1524</v>
      </c>
      <c r="E134" s="924"/>
      <c r="F134" s="283"/>
      <c r="G134" s="101"/>
      <c r="H134" s="102"/>
      <c r="I134" s="238"/>
      <c r="J134" s="239">
        <v>18.625</v>
      </c>
      <c r="K134" s="239">
        <v>1497.125</v>
      </c>
      <c r="L134" s="240">
        <v>80.833400904221349</v>
      </c>
      <c r="M134" s="239">
        <f t="shared" ref="M134:O134" si="88">AVERAGE(M122:M133)</f>
        <v>18.222222222222221</v>
      </c>
      <c r="N134" s="239">
        <f t="shared" si="88"/>
        <v>1346.1032767658839</v>
      </c>
      <c r="O134" s="240">
        <f t="shared" si="88"/>
        <v>73.271648710511229</v>
      </c>
      <c r="P134" s="51">
        <f t="shared" ref="P134:P143" si="89">M134-J134</f>
        <v>-0.40277777777777857</v>
      </c>
      <c r="Q134" s="139">
        <f t="shared" ref="Q134:Q143" si="90">O134-L134</f>
        <v>-7.5617521937101202</v>
      </c>
      <c r="R134" s="241">
        <f t="shared" ref="R134:R143" si="91">O134/L134</f>
        <v>0.90645262837982088</v>
      </c>
      <c r="S134" s="943"/>
      <c r="T134" s="50"/>
      <c r="U134" s="50"/>
      <c r="V134" s="771"/>
      <c r="W134" s="771"/>
      <c r="X134" s="53"/>
      <c r="Y134" s="53"/>
      <c r="Z134" s="106">
        <f>SUM(Z122:Z133)</f>
        <v>0</v>
      </c>
      <c r="AA134" s="106">
        <f>SUM(AA122:AA133)</f>
        <v>0</v>
      </c>
      <c r="AB134" s="928"/>
      <c r="AC134" s="928"/>
      <c r="AD134" s="107">
        <f>SUM(AD122:AD133)</f>
        <v>1</v>
      </c>
      <c r="AE134" s="107">
        <f>SUM(AE122:AE133)</f>
        <v>0</v>
      </c>
      <c r="AF134" s="48">
        <f t="shared" si="61"/>
        <v>-151.02172323411605</v>
      </c>
      <c r="AG134" s="773">
        <f t="shared" si="62"/>
        <v>0.89912550840169259</v>
      </c>
      <c r="AH134" s="944"/>
    </row>
    <row r="135" spans="1:34" ht="19.2" customHeight="1">
      <c r="A135" s="930" t="s">
        <v>1543</v>
      </c>
      <c r="B135" s="771" t="s">
        <v>105</v>
      </c>
      <c r="C135" s="769"/>
      <c r="D135" s="82" t="s">
        <v>115</v>
      </c>
      <c r="E135" s="83"/>
      <c r="F135" s="273">
        <v>54.09</v>
      </c>
      <c r="G135" s="57">
        <v>2412.8000000000002</v>
      </c>
      <c r="H135" s="242">
        <f t="shared" ref="H135:H146" si="92">F135*G135</f>
        <v>130508.35200000001</v>
      </c>
      <c r="I135" s="76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1392.0000000000009</v>
      </c>
      <c r="O135" s="115">
        <f t="shared" ref="O135:O143" si="94">N135/M135</f>
        <v>81.882352941176521</v>
      </c>
      <c r="P135" s="54">
        <f t="shared" si="89"/>
        <v>1</v>
      </c>
      <c r="Q135" s="88">
        <f t="shared" si="90"/>
        <v>-11.867647058823479</v>
      </c>
      <c r="R135" s="770">
        <f t="shared" si="91"/>
        <v>0.87341176470588289</v>
      </c>
      <c r="S135" s="934">
        <f>R147</f>
        <v>0.8852317540091843</v>
      </c>
      <c r="T135" s="243">
        <v>0.5</v>
      </c>
      <c r="U135" s="50">
        <v>0.57222222222222219</v>
      </c>
      <c r="V135" s="142">
        <v>5</v>
      </c>
      <c r="W135" s="244">
        <f t="shared" ref="W135:W147" si="95">(U135-T135)*24*60</f>
        <v>103.99999999999994</v>
      </c>
      <c r="X135" s="53"/>
      <c r="Y135" s="53"/>
      <c r="Z135" s="54"/>
      <c r="AA135" s="54"/>
      <c r="AB135" s="928"/>
      <c r="AC135" s="928"/>
      <c r="AD135" s="769"/>
      <c r="AE135" s="769"/>
      <c r="AF135" s="116">
        <f t="shared" si="61"/>
        <v>-107.99999999999909</v>
      </c>
      <c r="AG135" s="120">
        <f t="shared" si="62"/>
        <v>0.9280000000000006</v>
      </c>
      <c r="AH135" s="927">
        <f>AG147</f>
        <v>0.90648961650231308</v>
      </c>
    </row>
    <row r="136" spans="1:34" ht="19.2" customHeight="1">
      <c r="A136" s="931"/>
      <c r="B136" s="771" t="s">
        <v>105</v>
      </c>
      <c r="C136" s="769"/>
      <c r="D136" s="82" t="s">
        <v>74</v>
      </c>
      <c r="E136" s="83"/>
      <c r="F136" s="273">
        <v>57.734999999999999</v>
      </c>
      <c r="G136" s="57">
        <v>1872</v>
      </c>
      <c r="H136" s="84">
        <f t="shared" si="92"/>
        <v>108079.92</v>
      </c>
      <c r="I136" s="769"/>
      <c r="J136" s="46">
        <v>16</v>
      </c>
      <c r="K136" s="57">
        <v>1565</v>
      </c>
      <c r="L136" s="86">
        <v>97.8125</v>
      </c>
      <c r="M136" s="779">
        <v>16</v>
      </c>
      <c r="N136" s="57">
        <f t="shared" si="93"/>
        <v>1353.2530120481924</v>
      </c>
      <c r="O136" s="86">
        <f t="shared" si="94"/>
        <v>84.578313253012027</v>
      </c>
      <c r="P136" s="54">
        <f t="shared" si="89"/>
        <v>0</v>
      </c>
      <c r="Q136" s="88">
        <f t="shared" si="90"/>
        <v>-13.234186746987973</v>
      </c>
      <c r="R136" s="770">
        <f t="shared" si="91"/>
        <v>0.86469841025443606</v>
      </c>
      <c r="S136" s="934"/>
      <c r="T136" s="243">
        <v>0.58819444444444446</v>
      </c>
      <c r="U136" s="50">
        <v>0.64583333333333337</v>
      </c>
      <c r="V136" s="142">
        <v>23</v>
      </c>
      <c r="W136" s="244">
        <f t="shared" si="95"/>
        <v>83.000000000000028</v>
      </c>
      <c r="X136" s="53">
        <v>0.57638888888888895</v>
      </c>
      <c r="Y136" s="53">
        <v>0.58750000000000002</v>
      </c>
      <c r="Z136" s="54"/>
      <c r="AA136" s="54"/>
      <c r="AB136" s="928"/>
      <c r="AC136" s="928"/>
      <c r="AD136" s="769">
        <v>1</v>
      </c>
      <c r="AE136" s="769"/>
      <c r="AF136" s="48">
        <f t="shared" si="61"/>
        <v>-211.74698795180757</v>
      </c>
      <c r="AG136" s="125">
        <f t="shared" si="62"/>
        <v>0.86469841025443606</v>
      </c>
      <c r="AH136" s="927"/>
    </row>
    <row r="137" spans="1:34" ht="19.2" customHeight="1">
      <c r="A137" s="931"/>
      <c r="B137" s="771" t="s">
        <v>105</v>
      </c>
      <c r="C137" s="769"/>
      <c r="D137" s="82" t="s">
        <v>146</v>
      </c>
      <c r="E137" s="83"/>
      <c r="F137" s="273">
        <v>50.67</v>
      </c>
      <c r="G137" s="206">
        <v>1399</v>
      </c>
      <c r="H137" s="84">
        <f t="shared" si="92"/>
        <v>70887.33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1376.0655737704931</v>
      </c>
      <c r="O137" s="86">
        <f t="shared" si="94"/>
        <v>76.448087431694063</v>
      </c>
      <c r="P137" s="54">
        <f t="shared" si="89"/>
        <v>0</v>
      </c>
      <c r="Q137" s="88">
        <f t="shared" si="90"/>
        <v>-6.8852459016392658</v>
      </c>
      <c r="R137" s="770">
        <f t="shared" si="91"/>
        <v>0.91737704918032881</v>
      </c>
      <c r="S137" s="934"/>
      <c r="T137" s="50">
        <v>0.65069444444444446</v>
      </c>
      <c r="U137" s="50">
        <v>0.69305555555555554</v>
      </c>
      <c r="V137" s="246">
        <v>7</v>
      </c>
      <c r="W137" s="244">
        <f t="shared" si="95"/>
        <v>60.999999999999943</v>
      </c>
      <c r="X137" s="53"/>
      <c r="Y137" s="53"/>
      <c r="Z137" s="54"/>
      <c r="AA137" s="54"/>
      <c r="AB137" s="928"/>
      <c r="AC137" s="928"/>
      <c r="AD137" s="769"/>
      <c r="AE137" s="769">
        <v>1</v>
      </c>
      <c r="AF137" s="48">
        <f t="shared" si="61"/>
        <v>-123.93442622950693</v>
      </c>
      <c r="AG137" s="125">
        <f t="shared" si="62"/>
        <v>0.9173770491803287</v>
      </c>
      <c r="AH137" s="927"/>
    </row>
    <row r="138" spans="1:34" ht="19.2" customHeight="1">
      <c r="A138" s="931"/>
      <c r="B138" s="771" t="s">
        <v>105</v>
      </c>
      <c r="C138" s="220"/>
      <c r="D138" s="82" t="s">
        <v>83</v>
      </c>
      <c r="E138" s="83"/>
      <c r="F138" s="273">
        <v>50.98</v>
      </c>
      <c r="G138" s="57">
        <v>1678</v>
      </c>
      <c r="H138" s="84">
        <f t="shared" si="92"/>
        <v>85544.439999999988</v>
      </c>
      <c r="I138" s="76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1324.7368421052622</v>
      </c>
      <c r="O138" s="86">
        <f t="shared" si="94"/>
        <v>66.236842105263108</v>
      </c>
      <c r="P138" s="54">
        <f t="shared" si="89"/>
        <v>0</v>
      </c>
      <c r="Q138" s="88">
        <f t="shared" si="90"/>
        <v>-5.7631578947368922</v>
      </c>
      <c r="R138" s="775">
        <f t="shared" si="91"/>
        <v>0.91995614035087647</v>
      </c>
      <c r="S138" s="934"/>
      <c r="T138" s="50">
        <v>0.73333333333333328</v>
      </c>
      <c r="U138" s="50">
        <v>0.78611111111111109</v>
      </c>
      <c r="V138" s="246">
        <v>5</v>
      </c>
      <c r="W138" s="244">
        <f t="shared" si="95"/>
        <v>76.000000000000057</v>
      </c>
      <c r="X138" s="53"/>
      <c r="Y138" s="53"/>
      <c r="Z138" s="54"/>
      <c r="AA138" s="54"/>
      <c r="AB138" s="928"/>
      <c r="AC138" s="928"/>
      <c r="AD138" s="769"/>
      <c r="AE138" s="769"/>
      <c r="AF138" s="48">
        <f t="shared" si="61"/>
        <v>-115.26315789473779</v>
      </c>
      <c r="AG138" s="125">
        <f t="shared" si="62"/>
        <v>0.91995614035087658</v>
      </c>
      <c r="AH138" s="927"/>
    </row>
    <row r="139" spans="1:34" ht="19.2" customHeight="1">
      <c r="A139" s="931"/>
      <c r="B139" s="771" t="s">
        <v>105</v>
      </c>
      <c r="C139" s="777"/>
      <c r="D139" s="42" t="s">
        <v>82</v>
      </c>
      <c r="E139" s="43"/>
      <c r="F139" s="273">
        <v>50.67</v>
      </c>
      <c r="G139" s="57">
        <v>1044</v>
      </c>
      <c r="H139" s="84">
        <f t="shared" si="92"/>
        <v>52899.48</v>
      </c>
      <c r="I139" s="76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1332.7659574468087</v>
      </c>
      <c r="O139" s="115">
        <f t="shared" si="94"/>
        <v>78.397997496871099</v>
      </c>
      <c r="P139" s="54">
        <f t="shared" si="89"/>
        <v>0</v>
      </c>
      <c r="Q139" s="88">
        <f t="shared" si="90"/>
        <v>-9.8372966207759589</v>
      </c>
      <c r="R139" s="770">
        <f t="shared" si="91"/>
        <v>0.88851063829787247</v>
      </c>
      <c r="S139" s="934"/>
      <c r="T139" s="50">
        <v>0.79097222222222219</v>
      </c>
      <c r="U139" s="50">
        <v>0.82361111111111107</v>
      </c>
      <c r="V139" s="247">
        <v>7</v>
      </c>
      <c r="W139" s="244">
        <f t="shared" si="95"/>
        <v>46.999999999999993</v>
      </c>
      <c r="X139" s="53"/>
      <c r="Y139" s="53"/>
      <c r="Z139" s="54"/>
      <c r="AA139" s="54"/>
      <c r="AB139" s="928"/>
      <c r="AC139" s="928"/>
      <c r="AD139" s="769"/>
      <c r="AE139" s="769"/>
      <c r="AF139" s="48">
        <f t="shared" si="61"/>
        <v>-167.23404255319133</v>
      </c>
      <c r="AG139" s="125">
        <f t="shared" si="62"/>
        <v>0.88851063829787247</v>
      </c>
      <c r="AH139" s="927"/>
    </row>
    <row r="140" spans="1:34" ht="19.2" customHeight="1">
      <c r="A140" s="932"/>
      <c r="B140" s="771" t="s">
        <v>105</v>
      </c>
      <c r="C140" s="777"/>
      <c r="D140" s="248" t="s">
        <v>84</v>
      </c>
      <c r="E140" s="83"/>
      <c r="F140" s="273">
        <v>50.92</v>
      </c>
      <c r="G140" s="57">
        <v>2048</v>
      </c>
      <c r="H140" s="84">
        <f t="shared" si="92"/>
        <v>104284.16</v>
      </c>
      <c r="I140" s="76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1321.2903225806454</v>
      </c>
      <c r="O140" s="86">
        <f t="shared" si="94"/>
        <v>69.541595925297131</v>
      </c>
      <c r="P140" s="54">
        <f t="shared" si="89"/>
        <v>0</v>
      </c>
      <c r="Q140" s="88">
        <f t="shared" si="90"/>
        <v>-6.2478777589133898</v>
      </c>
      <c r="R140" s="770">
        <f t="shared" si="91"/>
        <v>0.91756272401433725</v>
      </c>
      <c r="S140" s="935"/>
      <c r="T140" s="63">
        <v>0.82847222222222217</v>
      </c>
      <c r="U140" s="249">
        <v>0.89305555555555549</v>
      </c>
      <c r="V140" s="250">
        <v>7</v>
      </c>
      <c r="W140" s="244">
        <f t="shared" si="95"/>
        <v>92.999999999999986</v>
      </c>
      <c r="X140" s="53"/>
      <c r="Y140" s="53"/>
      <c r="Z140" s="54"/>
      <c r="AA140" s="54"/>
      <c r="AB140" s="928"/>
      <c r="AC140" s="928"/>
      <c r="AD140" s="769"/>
      <c r="AE140" s="769"/>
      <c r="AF140" s="48">
        <f t="shared" si="61"/>
        <v>-118.70967741935465</v>
      </c>
      <c r="AG140" s="125">
        <f t="shared" si="62"/>
        <v>0.91756272401433703</v>
      </c>
      <c r="AH140" s="927"/>
    </row>
    <row r="141" spans="1:34" ht="19.2" customHeight="1">
      <c r="A141" s="932"/>
      <c r="B141" s="771" t="s">
        <v>105</v>
      </c>
      <c r="C141" s="777"/>
      <c r="D141" s="42" t="s">
        <v>85</v>
      </c>
      <c r="E141" s="251"/>
      <c r="F141" s="273">
        <v>50.67</v>
      </c>
      <c r="G141" s="57">
        <v>835</v>
      </c>
      <c r="H141" s="84">
        <f t="shared" si="92"/>
        <v>42309.450000000004</v>
      </c>
      <c r="I141" s="76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1318.421052631578</v>
      </c>
      <c r="O141" s="86">
        <f t="shared" si="94"/>
        <v>77.55417956656342</v>
      </c>
      <c r="P141" s="54">
        <f t="shared" si="89"/>
        <v>0</v>
      </c>
      <c r="Q141" s="88">
        <f t="shared" si="90"/>
        <v>-7.1517027863777543</v>
      </c>
      <c r="R141" s="770">
        <f t="shared" si="91"/>
        <v>0.91557017543859598</v>
      </c>
      <c r="S141" s="935"/>
      <c r="T141" s="63">
        <v>0.90902777777777777</v>
      </c>
      <c r="U141" s="249">
        <v>0.93541666666666667</v>
      </c>
      <c r="V141" s="55">
        <v>23</v>
      </c>
      <c r="W141" s="244">
        <f t="shared" si="95"/>
        <v>38.000000000000028</v>
      </c>
      <c r="X141" s="53">
        <v>0.89722222222222225</v>
      </c>
      <c r="Y141" s="53">
        <v>0.90833333333333333</v>
      </c>
      <c r="Z141" s="54"/>
      <c r="AA141" s="54"/>
      <c r="AB141" s="928"/>
      <c r="AC141" s="928"/>
      <c r="AD141" s="769"/>
      <c r="AE141" s="769"/>
      <c r="AF141" s="48">
        <f t="shared" si="61"/>
        <v>-121.57894736842195</v>
      </c>
      <c r="AG141" s="125">
        <f t="shared" si="62"/>
        <v>0.91557017543859587</v>
      </c>
      <c r="AH141" s="927"/>
    </row>
    <row r="142" spans="1:34" ht="19.2" customHeight="1">
      <c r="A142" s="932"/>
      <c r="B142" s="771" t="s">
        <v>105</v>
      </c>
      <c r="C142" s="777"/>
      <c r="D142" s="42" t="s">
        <v>86</v>
      </c>
      <c r="E142" s="251"/>
      <c r="F142" s="273">
        <v>50.49</v>
      </c>
      <c r="G142" s="57">
        <v>1254</v>
      </c>
      <c r="H142" s="84">
        <f t="shared" si="92"/>
        <v>63314.46</v>
      </c>
      <c r="I142" s="76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1297.2413793103458</v>
      </c>
      <c r="O142" s="86">
        <f t="shared" si="94"/>
        <v>86.482758620689722</v>
      </c>
      <c r="P142" s="54">
        <f t="shared" si="89"/>
        <v>1</v>
      </c>
      <c r="Q142" s="88">
        <f t="shared" si="90"/>
        <v>-16.374384236453139</v>
      </c>
      <c r="R142" s="775">
        <f t="shared" si="91"/>
        <v>0.84080459770115001</v>
      </c>
      <c r="S142" s="935"/>
      <c r="T142" s="63">
        <v>0.94027777777777777</v>
      </c>
      <c r="U142" s="249">
        <v>0.98055555555555551</v>
      </c>
      <c r="V142" s="55">
        <v>7</v>
      </c>
      <c r="W142" s="244">
        <f t="shared" si="95"/>
        <v>57.999999999999957</v>
      </c>
      <c r="X142" s="53"/>
      <c r="Y142" s="53"/>
      <c r="Z142" s="54"/>
      <c r="AA142" s="54"/>
      <c r="AB142" s="928"/>
      <c r="AC142" s="928"/>
      <c r="AD142" s="769"/>
      <c r="AE142" s="769"/>
      <c r="AF142" s="48">
        <f t="shared" si="61"/>
        <v>-142.75862068965421</v>
      </c>
      <c r="AG142" s="125">
        <f t="shared" si="62"/>
        <v>0.9008620689655179</v>
      </c>
      <c r="AH142" s="927"/>
    </row>
    <row r="143" spans="1:34" ht="19.2" customHeight="1">
      <c r="A143" s="932"/>
      <c r="B143" s="771" t="s">
        <v>105</v>
      </c>
      <c r="C143" s="252"/>
      <c r="D143" s="82" t="s">
        <v>166</v>
      </c>
      <c r="E143" s="83"/>
      <c r="F143" s="273">
        <v>56.43</v>
      </c>
      <c r="G143" s="57">
        <v>1136</v>
      </c>
      <c r="H143" s="84">
        <f t="shared" si="92"/>
        <v>64104.480000000003</v>
      </c>
      <c r="I143" s="76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1363.1999999999962</v>
      </c>
      <c r="O143" s="115">
        <f t="shared" si="94"/>
        <v>80.188235294117419</v>
      </c>
      <c r="P143" s="54">
        <f t="shared" si="89"/>
        <v>1</v>
      </c>
      <c r="Q143" s="88">
        <f t="shared" si="90"/>
        <v>-13.561764705882581</v>
      </c>
      <c r="R143" s="770">
        <f t="shared" si="91"/>
        <v>0.85534117647058583</v>
      </c>
      <c r="S143" s="935"/>
      <c r="T143" s="63">
        <v>0.98541666666666661</v>
      </c>
      <c r="U143" s="249">
        <v>1.0201388888888889</v>
      </c>
      <c r="V143" s="55">
        <v>7</v>
      </c>
      <c r="W143" s="244">
        <f t="shared" si="95"/>
        <v>50.000000000000142</v>
      </c>
      <c r="X143" s="53"/>
      <c r="Y143" s="53"/>
      <c r="Z143" s="54"/>
      <c r="AA143" s="54"/>
      <c r="AB143" s="928"/>
      <c r="AC143" s="928"/>
      <c r="AD143" s="769"/>
      <c r="AE143" s="769"/>
      <c r="AF143" s="48">
        <f t="shared" si="61"/>
        <v>-136.80000000000382</v>
      </c>
      <c r="AG143" s="125">
        <f t="shared" si="62"/>
        <v>0.9087999999999975</v>
      </c>
      <c r="AH143" s="927"/>
    </row>
    <row r="144" spans="1:34" ht="19.2" customHeight="1">
      <c r="A144" s="932"/>
      <c r="B144" s="771">
        <v>0</v>
      </c>
      <c r="C144" s="777"/>
      <c r="D144" s="42"/>
      <c r="E144" s="251"/>
      <c r="F144" s="273" t="s">
        <v>106</v>
      </c>
      <c r="G144" s="57"/>
      <c r="H144" s="84">
        <f t="shared" si="92"/>
        <v>0</v>
      </c>
      <c r="I144" s="769"/>
      <c r="J144" s="87"/>
      <c r="K144" s="57"/>
      <c r="L144" s="86"/>
      <c r="M144" s="779"/>
      <c r="N144" s="57"/>
      <c r="O144" s="86"/>
      <c r="P144" s="54"/>
      <c r="Q144" s="88"/>
      <c r="R144" s="770"/>
      <c r="S144" s="93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928"/>
      <c r="AC144" s="928"/>
      <c r="AD144" s="769"/>
      <c r="AE144" s="769"/>
      <c r="AF144" s="48">
        <f t="shared" si="61"/>
        <v>0</v>
      </c>
      <c r="AG144" s="125" t="e">
        <f t="shared" si="62"/>
        <v>#DIV/0!</v>
      </c>
      <c r="AH144" s="927"/>
    </row>
    <row r="145" spans="1:34" ht="19.2" customHeight="1">
      <c r="A145" s="932"/>
      <c r="B145" s="771">
        <v>0</v>
      </c>
      <c r="C145" s="777"/>
      <c r="D145" s="42"/>
      <c r="E145" s="251"/>
      <c r="F145" s="273" t="s">
        <v>106</v>
      </c>
      <c r="G145" s="57"/>
      <c r="H145" s="84"/>
      <c r="I145" s="769"/>
      <c r="J145" s="87"/>
      <c r="K145" s="57"/>
      <c r="L145" s="86"/>
      <c r="M145" s="779"/>
      <c r="N145" s="57"/>
      <c r="O145" s="86"/>
      <c r="P145" s="54"/>
      <c r="Q145" s="88"/>
      <c r="R145" s="770"/>
      <c r="S145" s="93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928"/>
      <c r="AC145" s="928"/>
      <c r="AD145" s="769"/>
      <c r="AE145" s="769"/>
      <c r="AF145" s="48">
        <f t="shared" si="61"/>
        <v>0</v>
      </c>
      <c r="AG145" s="125" t="e">
        <f t="shared" si="62"/>
        <v>#DIV/0!</v>
      </c>
      <c r="AH145" s="927"/>
    </row>
    <row r="146" spans="1:34" ht="19.2" customHeight="1">
      <c r="A146" s="932"/>
      <c r="B146" s="78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69"/>
      <c r="J146" s="87"/>
      <c r="K146" s="57"/>
      <c r="L146" s="86"/>
      <c r="M146" s="779"/>
      <c r="N146" s="57"/>
      <c r="O146" s="86"/>
      <c r="P146" s="54"/>
      <c r="Q146" s="88"/>
      <c r="R146" s="770"/>
      <c r="S146" s="93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928"/>
      <c r="AC146" s="928"/>
      <c r="AD146" s="769"/>
      <c r="AE146" s="769"/>
      <c r="AF146" s="54"/>
      <c r="AG146" s="770"/>
      <c r="AH146" s="927"/>
    </row>
    <row r="147" spans="1:34" ht="19.2" customHeight="1">
      <c r="A147" s="933"/>
      <c r="B147" s="254">
        <v>0</v>
      </c>
      <c r="C147" s="100" t="s">
        <v>1544</v>
      </c>
      <c r="D147" s="924" t="s">
        <v>1524</v>
      </c>
      <c r="E147" s="92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1342.1082377659247</v>
      </c>
      <c r="O147" s="240">
        <f t="shared" si="96"/>
        <v>77.923373626076057</v>
      </c>
      <c r="P147" s="51">
        <f t="shared" ref="P147:P154" si="97">M147-J147</f>
        <v>0.33333333333333215</v>
      </c>
      <c r="Q147" s="139">
        <f t="shared" ref="Q147:Q154" si="98">O147-L147</f>
        <v>-10.102584856732278</v>
      </c>
      <c r="R147" s="255">
        <f t="shared" ref="R147:R154" si="99">O147/L147</f>
        <v>0.8852317540091843</v>
      </c>
      <c r="S147" s="936"/>
      <c r="T147" s="63"/>
      <c r="U147" s="63"/>
      <c r="V147" s="55"/>
      <c r="W147" s="78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28"/>
      <c r="AC147" s="928"/>
      <c r="AD147" s="107">
        <f>SUM(AD135:AD146)</f>
        <v>1</v>
      </c>
      <c r="AE147" s="107">
        <f>SUM(AE135:AE146)</f>
        <v>1</v>
      </c>
      <c r="AF147" s="201">
        <f t="shared" si="61"/>
        <v>-138.44731778963092</v>
      </c>
      <c r="AG147" s="256">
        <f t="shared" si="62"/>
        <v>0.90648961650231308</v>
      </c>
      <c r="AH147" s="927"/>
    </row>
    <row r="148" spans="1:34" ht="19.2" customHeight="1">
      <c r="A148" s="939" t="s">
        <v>1545</v>
      </c>
      <c r="B148" s="769" t="s">
        <v>103</v>
      </c>
      <c r="C148" s="121"/>
      <c r="D148" s="173" t="s">
        <v>159</v>
      </c>
      <c r="E148" s="43"/>
      <c r="F148" s="280">
        <v>26.5</v>
      </c>
      <c r="G148" s="57">
        <v>1075.2</v>
      </c>
      <c r="H148" s="84">
        <f t="shared" ref="H148:H172" si="100">F148*G148</f>
        <v>28492.800000000003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1">G148/W148*60</f>
        <v>1535.9999999999995</v>
      </c>
      <c r="O148" s="47">
        <f t="shared" ref="O148:O154" si="102">N148/M148</f>
        <v>127.99999999999996</v>
      </c>
      <c r="P148" s="48">
        <f t="shared" si="97"/>
        <v>0</v>
      </c>
      <c r="Q148" s="49">
        <f t="shared" si="98"/>
        <v>-38.6666666666667</v>
      </c>
      <c r="R148" s="773">
        <f t="shared" si="99"/>
        <v>0.76799999999999979</v>
      </c>
      <c r="S148" s="940">
        <f>R160</f>
        <v>0.93532540431398092</v>
      </c>
      <c r="T148" s="243">
        <v>0.45833333333333331</v>
      </c>
      <c r="U148" s="50">
        <v>0.48749999999999999</v>
      </c>
      <c r="V148" s="771">
        <v>4</v>
      </c>
      <c r="W148" s="781">
        <f>(U148-T148)*24*60</f>
        <v>42.000000000000014</v>
      </c>
      <c r="X148" s="53"/>
      <c r="Y148" s="53"/>
      <c r="Z148" s="54"/>
      <c r="AA148" s="54"/>
      <c r="AB148" s="928"/>
      <c r="AC148" s="928"/>
      <c r="AD148" s="769"/>
      <c r="AE148" s="769"/>
      <c r="AF148" s="48">
        <f t="shared" si="61"/>
        <v>-464.00000000000045</v>
      </c>
      <c r="AG148" s="125">
        <f t="shared" si="62"/>
        <v>0.76799999999999979</v>
      </c>
      <c r="AH148" s="927">
        <f>AG160</f>
        <v>0.82772513185087404</v>
      </c>
    </row>
    <row r="149" spans="1:34" ht="19.2" customHeight="1">
      <c r="A149" s="939"/>
      <c r="B149" s="769" t="s">
        <v>103</v>
      </c>
      <c r="C149" s="218"/>
      <c r="D149" s="248" t="s">
        <v>114</v>
      </c>
      <c r="E149" s="60"/>
      <c r="F149" s="280">
        <v>36.92</v>
      </c>
      <c r="G149" s="57">
        <v>1265.6000000000001</v>
      </c>
      <c r="H149" s="84">
        <f t="shared" si="100"/>
        <v>46725.952000000005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1549.7142857142837</v>
      </c>
      <c r="O149" s="47">
        <f t="shared" si="102"/>
        <v>129.14285714285697</v>
      </c>
      <c r="P149" s="48">
        <f t="shared" si="97"/>
        <v>0</v>
      </c>
      <c r="Q149" s="49">
        <f t="shared" si="98"/>
        <v>-37.523809523809689</v>
      </c>
      <c r="R149" s="773">
        <f t="shared" si="99"/>
        <v>0.7748571428571418</v>
      </c>
      <c r="S149" s="941"/>
      <c r="T149" s="243">
        <v>0.4909722222222222</v>
      </c>
      <c r="U149" s="50">
        <v>0.52500000000000002</v>
      </c>
      <c r="V149" s="771">
        <v>5</v>
      </c>
      <c r="W149" s="781">
        <f t="shared" ref="W149:W159" si="103">(U149-T149)*24*60</f>
        <v>49.000000000000064</v>
      </c>
      <c r="X149" s="53"/>
      <c r="Y149" s="53"/>
      <c r="Z149" s="54"/>
      <c r="AA149" s="54"/>
      <c r="AB149" s="928"/>
      <c r="AC149" s="928"/>
      <c r="AD149" s="769"/>
      <c r="AE149" s="769"/>
      <c r="AF149" s="48">
        <f t="shared" si="61"/>
        <v>-450.28571428571627</v>
      </c>
      <c r="AG149" s="125">
        <f t="shared" si="62"/>
        <v>0.77485714285714191</v>
      </c>
      <c r="AH149" s="929"/>
    </row>
    <row r="150" spans="1:34" ht="19.2" customHeight="1">
      <c r="A150" s="939"/>
      <c r="B150" s="769" t="s">
        <v>103</v>
      </c>
      <c r="C150" s="218"/>
      <c r="D150" s="176" t="s">
        <v>165</v>
      </c>
      <c r="E150" s="60"/>
      <c r="F150" s="280">
        <v>55.51</v>
      </c>
      <c r="G150" s="57">
        <v>128</v>
      </c>
      <c r="H150" s="84">
        <f t="shared" si="100"/>
        <v>7105.28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1536.0000000000055</v>
      </c>
      <c r="O150" s="47">
        <f t="shared" si="102"/>
        <v>256.00000000000091</v>
      </c>
      <c r="P150" s="48">
        <f t="shared" si="97"/>
        <v>-6</v>
      </c>
      <c r="Q150" s="49">
        <f t="shared" si="98"/>
        <v>131.00000000000091</v>
      </c>
      <c r="R150" s="773">
        <f t="shared" si="99"/>
        <v>2.0480000000000071</v>
      </c>
      <c r="S150" s="941"/>
      <c r="T150" s="243">
        <v>0.70833333333333337</v>
      </c>
      <c r="U150" s="50">
        <v>0.71180555555555558</v>
      </c>
      <c r="V150" s="771">
        <v>5</v>
      </c>
      <c r="W150" s="781">
        <f t="shared" si="103"/>
        <v>4.9999999999999822</v>
      </c>
      <c r="X150" s="213"/>
      <c r="Y150" s="213"/>
      <c r="Z150" s="214"/>
      <c r="AA150" s="214"/>
      <c r="AB150" s="928"/>
      <c r="AC150" s="928"/>
      <c r="AD150" s="769"/>
      <c r="AE150" s="769"/>
      <c r="AF150" s="48">
        <f t="shared" si="61"/>
        <v>36.000000000005457</v>
      </c>
      <c r="AG150" s="125">
        <f t="shared" si="62"/>
        <v>1.0240000000000036</v>
      </c>
      <c r="AH150" s="929"/>
    </row>
    <row r="151" spans="1:34" s="215" customFormat="1" ht="19.2" customHeight="1">
      <c r="A151" s="939"/>
      <c r="B151" s="769" t="s">
        <v>104</v>
      </c>
      <c r="C151" s="218"/>
      <c r="D151" s="59" t="s">
        <v>155</v>
      </c>
      <c r="E151" s="60"/>
      <c r="F151" s="280">
        <v>28.57</v>
      </c>
      <c r="G151" s="57">
        <v>1385</v>
      </c>
      <c r="H151" s="84">
        <f t="shared" si="100"/>
        <v>39569.449999999997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1432.7586206896563</v>
      </c>
      <c r="O151" s="47">
        <f t="shared" si="102"/>
        <v>179.09482758620703</v>
      </c>
      <c r="P151" s="48">
        <f t="shared" si="97"/>
        <v>-4</v>
      </c>
      <c r="Q151" s="49">
        <f t="shared" si="98"/>
        <v>54.094827586207032</v>
      </c>
      <c r="R151" s="773">
        <f t="shared" si="99"/>
        <v>1.4327586206896563</v>
      </c>
      <c r="S151" s="941"/>
      <c r="T151" s="243">
        <v>0.71527777777777779</v>
      </c>
      <c r="U151" s="50">
        <v>0.75555555555555554</v>
      </c>
      <c r="V151" s="771">
        <v>5</v>
      </c>
      <c r="W151" s="781">
        <f t="shared" si="103"/>
        <v>57.999999999999957</v>
      </c>
      <c r="X151" s="213"/>
      <c r="Y151" s="213"/>
      <c r="Z151" s="214"/>
      <c r="AA151" s="214"/>
      <c r="AB151" s="928"/>
      <c r="AC151" s="928"/>
      <c r="AD151" s="218"/>
      <c r="AE151" s="218"/>
      <c r="AF151" s="48">
        <f t="shared" si="61"/>
        <v>-67.241379310343746</v>
      </c>
      <c r="AG151" s="125">
        <f t="shared" si="62"/>
        <v>0.95517241379310414</v>
      </c>
      <c r="AH151" s="929"/>
    </row>
    <row r="152" spans="1:34" s="215" customFormat="1" ht="19.2" customHeight="1">
      <c r="A152" s="939"/>
      <c r="B152" s="769" t="s">
        <v>104</v>
      </c>
      <c r="C152" s="218"/>
      <c r="D152" s="59" t="s">
        <v>179</v>
      </c>
      <c r="E152" s="60"/>
      <c r="F152" s="280">
        <v>18.920000000000002</v>
      </c>
      <c r="G152" s="57">
        <v>310</v>
      </c>
      <c r="H152" s="84">
        <f t="shared" si="100"/>
        <v>5865.2000000000007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1690.9090909090969</v>
      </c>
      <c r="O152" s="47">
        <f t="shared" si="102"/>
        <v>338.18181818181938</v>
      </c>
      <c r="P152" s="48">
        <f t="shared" si="97"/>
        <v>0</v>
      </c>
      <c r="Q152" s="49">
        <f t="shared" si="98"/>
        <v>-101.81818181818062</v>
      </c>
      <c r="R152" s="773">
        <f t="shared" si="99"/>
        <v>0.76859504132231682</v>
      </c>
      <c r="S152" s="941"/>
      <c r="T152" s="258">
        <v>0.75972222222222219</v>
      </c>
      <c r="U152" s="63">
        <v>0.76736111111111105</v>
      </c>
      <c r="V152" s="783">
        <v>6</v>
      </c>
      <c r="W152" s="781">
        <f t="shared" si="103"/>
        <v>10.999999999999961</v>
      </c>
      <c r="X152" s="216"/>
      <c r="Y152" s="216"/>
      <c r="Z152" s="214"/>
      <c r="AA152" s="214"/>
      <c r="AB152" s="928"/>
      <c r="AC152" s="928"/>
      <c r="AD152" s="218"/>
      <c r="AE152" s="218"/>
      <c r="AF152" s="48">
        <f t="shared" si="61"/>
        <v>-509.0909090909031</v>
      </c>
      <c r="AG152" s="125">
        <f t="shared" si="62"/>
        <v>0.76859504132231682</v>
      </c>
      <c r="AH152" s="929"/>
    </row>
    <row r="153" spans="1:34" s="215" customFormat="1" ht="19.2" customHeight="1">
      <c r="A153" s="939"/>
      <c r="B153" s="769" t="s">
        <v>104</v>
      </c>
      <c r="C153" s="218"/>
      <c r="D153" s="248" t="s">
        <v>180</v>
      </c>
      <c r="E153" s="60"/>
      <c r="F153" s="280">
        <v>17.71</v>
      </c>
      <c r="G153" s="57">
        <v>174</v>
      </c>
      <c r="H153" s="84">
        <f t="shared" si="100"/>
        <v>3081.54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1740.0000000000061</v>
      </c>
      <c r="O153" s="47">
        <f t="shared" si="102"/>
        <v>348.00000000000125</v>
      </c>
      <c r="P153" s="48">
        <f t="shared" si="97"/>
        <v>0</v>
      </c>
      <c r="Q153" s="49">
        <f t="shared" si="98"/>
        <v>-91.999999999998749</v>
      </c>
      <c r="R153" s="773">
        <f t="shared" si="99"/>
        <v>0.79090909090909378</v>
      </c>
      <c r="S153" s="941"/>
      <c r="T153" s="258">
        <v>0.7715277777777777</v>
      </c>
      <c r="U153" s="63">
        <v>0.77569444444444435</v>
      </c>
      <c r="V153" s="783">
        <v>6</v>
      </c>
      <c r="W153" s="781">
        <f t="shared" si="103"/>
        <v>5.9999999999999787</v>
      </c>
      <c r="X153" s="216"/>
      <c r="Y153" s="216"/>
      <c r="Z153" s="214"/>
      <c r="AA153" s="214"/>
      <c r="AB153" s="928"/>
      <c r="AC153" s="928"/>
      <c r="AD153" s="218"/>
      <c r="AE153" s="218"/>
      <c r="AF153" s="48">
        <f t="shared" si="61"/>
        <v>-459.99999999999386</v>
      </c>
      <c r="AG153" s="125">
        <f t="shared" si="62"/>
        <v>0.79090909090909367</v>
      </c>
      <c r="AH153" s="929"/>
    </row>
    <row r="154" spans="1:34" s="215" customFormat="1" ht="19.2" customHeight="1">
      <c r="A154" s="939"/>
      <c r="B154" s="769" t="s">
        <v>105</v>
      </c>
      <c r="C154" s="218"/>
      <c r="D154" s="248" t="s">
        <v>182</v>
      </c>
      <c r="E154" s="60"/>
      <c r="F154" s="280">
        <v>54.5</v>
      </c>
      <c r="G154" s="57">
        <v>876</v>
      </c>
      <c r="H154" s="84">
        <f t="shared" si="100"/>
        <v>47742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1"/>
        <v>1142.608695652174</v>
      </c>
      <c r="O154" s="47">
        <f t="shared" si="102"/>
        <v>54.409937888198762</v>
      </c>
      <c r="P154" s="48">
        <f t="shared" si="97"/>
        <v>0</v>
      </c>
      <c r="Q154" s="49">
        <f t="shared" si="98"/>
        <v>-14.161490683229808</v>
      </c>
      <c r="R154" s="773">
        <f t="shared" si="99"/>
        <v>0.7934782608695653</v>
      </c>
      <c r="S154" s="941"/>
      <c r="T154" s="258">
        <v>0.78055555555555545</v>
      </c>
      <c r="U154" s="63">
        <v>0.81249999999999989</v>
      </c>
      <c r="V154" s="783">
        <v>7</v>
      </c>
      <c r="W154" s="781">
        <f t="shared" si="103"/>
        <v>46</v>
      </c>
      <c r="X154" s="216"/>
      <c r="Y154" s="216"/>
      <c r="Z154" s="214"/>
      <c r="AA154" s="214"/>
      <c r="AB154" s="928"/>
      <c r="AC154" s="928"/>
      <c r="AD154" s="218"/>
      <c r="AE154" s="218">
        <v>1</v>
      </c>
      <c r="AF154" s="48">
        <f t="shared" si="61"/>
        <v>-297.39130434782601</v>
      </c>
      <c r="AG154" s="125">
        <f t="shared" si="62"/>
        <v>0.7934782608695653</v>
      </c>
      <c r="AH154" s="929"/>
    </row>
    <row r="155" spans="1:34" s="215" customFormat="1" ht="19.2" customHeight="1">
      <c r="A155" s="939"/>
      <c r="B155" s="76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73"/>
      <c r="S155" s="941"/>
      <c r="T155" s="258"/>
      <c r="U155" s="63"/>
      <c r="V155" s="783"/>
      <c r="W155" s="781">
        <f t="shared" si="103"/>
        <v>0</v>
      </c>
      <c r="X155" s="216"/>
      <c r="Y155" s="216"/>
      <c r="Z155" s="214"/>
      <c r="AA155" s="214"/>
      <c r="AB155" s="928"/>
      <c r="AC155" s="928"/>
      <c r="AD155" s="218"/>
      <c r="AE155" s="218"/>
      <c r="AF155" s="48">
        <f t="shared" si="61"/>
        <v>0</v>
      </c>
      <c r="AG155" s="125" t="e">
        <f t="shared" si="62"/>
        <v>#DIV/0!</v>
      </c>
      <c r="AH155" s="929"/>
    </row>
    <row r="156" spans="1:34" s="215" customFormat="1" ht="19.2" customHeight="1">
      <c r="A156" s="93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73"/>
      <c r="S156" s="941"/>
      <c r="T156" s="258"/>
      <c r="U156" s="63"/>
      <c r="V156" s="783"/>
      <c r="W156" s="262">
        <f t="shared" si="103"/>
        <v>0</v>
      </c>
      <c r="X156" s="216"/>
      <c r="Y156" s="216"/>
      <c r="Z156" s="214"/>
      <c r="AA156" s="214"/>
      <c r="AB156" s="928"/>
      <c r="AC156" s="928"/>
      <c r="AD156" s="218"/>
      <c r="AE156" s="218"/>
      <c r="AF156" s="261"/>
      <c r="AG156" s="129"/>
      <c r="AH156" s="929"/>
    </row>
    <row r="157" spans="1:34" s="215" customFormat="1" ht="19.2" customHeight="1">
      <c r="A157" s="93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941"/>
      <c r="T157" s="258"/>
      <c r="U157" s="63"/>
      <c r="V157" s="783"/>
      <c r="W157" s="262">
        <f t="shared" si="103"/>
        <v>0</v>
      </c>
      <c r="X157" s="216"/>
      <c r="Y157" s="216"/>
      <c r="Z157" s="214"/>
      <c r="AA157" s="214"/>
      <c r="AB157" s="928"/>
      <c r="AC157" s="928"/>
      <c r="AD157" s="218"/>
      <c r="AE157" s="218"/>
      <c r="AF157" s="261"/>
      <c r="AG157" s="129"/>
      <c r="AH157" s="929"/>
    </row>
    <row r="158" spans="1:34" s="215" customFormat="1" ht="19.2" customHeight="1">
      <c r="A158" s="93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941"/>
      <c r="T158" s="258"/>
      <c r="U158" s="63"/>
      <c r="V158" s="783"/>
      <c r="W158" s="262">
        <f t="shared" si="103"/>
        <v>0</v>
      </c>
      <c r="X158" s="216"/>
      <c r="Y158" s="216"/>
      <c r="Z158" s="214"/>
      <c r="AA158" s="214"/>
      <c r="AB158" s="928"/>
      <c r="AC158" s="928"/>
      <c r="AD158" s="218"/>
      <c r="AE158" s="218"/>
      <c r="AF158" s="261"/>
      <c r="AG158" s="129"/>
      <c r="AH158" s="929"/>
    </row>
    <row r="159" spans="1:34" s="215" customFormat="1" ht="19.2" customHeight="1">
      <c r="A159" s="93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79"/>
      <c r="N159" s="179"/>
      <c r="O159" s="221"/>
      <c r="P159" s="260"/>
      <c r="Q159" s="74"/>
      <c r="R159" s="129"/>
      <c r="S159" s="941"/>
      <c r="T159" s="258"/>
      <c r="U159" s="63"/>
      <c r="V159" s="783"/>
      <c r="W159" s="263">
        <f t="shared" si="103"/>
        <v>0</v>
      </c>
      <c r="X159" s="216"/>
      <c r="Y159" s="216"/>
      <c r="Z159" s="214"/>
      <c r="AA159" s="214"/>
      <c r="AB159" s="928"/>
      <c r="AC159" s="928"/>
      <c r="AD159" s="218"/>
      <c r="AE159" s="218"/>
      <c r="AF159" s="261"/>
      <c r="AG159" s="129"/>
      <c r="AH159" s="929"/>
    </row>
    <row r="160" spans="1:34" ht="19.2" customHeight="1">
      <c r="A160" s="939"/>
      <c r="B160" s="264">
        <v>0</v>
      </c>
      <c r="C160" s="265" t="s">
        <v>1546</v>
      </c>
      <c r="D160" s="937" t="s">
        <v>1524</v>
      </c>
      <c r="E160" s="938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4">AVERAGE(M148:M159)</f>
        <v>9.8571428571428577</v>
      </c>
      <c r="N160" s="266">
        <f t="shared" si="104"/>
        <v>1518.2843847093175</v>
      </c>
      <c r="O160" s="267">
        <f t="shared" si="104"/>
        <v>204.68992011415489</v>
      </c>
      <c r="P160" s="65">
        <f t="shared" ref="P160:P165" si="105">M160-J160</f>
        <v>-1.4285714285714288</v>
      </c>
      <c r="Q160" s="74">
        <f t="shared" ref="Q160:Q165" si="106">O160-L160</f>
        <v>-14.153617300811106</v>
      </c>
      <c r="R160" s="268">
        <f>O160/L160</f>
        <v>0.93532540431398092</v>
      </c>
      <c r="S160" s="94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928"/>
      <c r="AC160" s="928"/>
      <c r="AD160" s="79">
        <f>SUM(AD148:AD159)</f>
        <v>0</v>
      </c>
      <c r="AE160" s="79">
        <f>SUM(AE148:AE159)</f>
        <v>1</v>
      </c>
      <c r="AF160" s="65">
        <f t="shared" si="61"/>
        <v>-316.00132957639676</v>
      </c>
      <c r="AG160" s="129">
        <f t="shared" si="62"/>
        <v>0.82772513185087404</v>
      </c>
      <c r="AH160" s="929"/>
    </row>
    <row r="161" spans="1:36" ht="19.2" customHeight="1">
      <c r="A161" s="926" t="s">
        <v>1547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2964.5</v>
      </c>
      <c r="H161" s="84">
        <f t="shared" ref="H161:H170" si="107">F161*G161</f>
        <v>89320.384999999995</v>
      </c>
      <c r="I161" s="7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1111.6874999999998</v>
      </c>
      <c r="O161" s="86">
        <f t="shared" ref="O161:O165" si="109">N161/M161</f>
        <v>61.760416666666657</v>
      </c>
      <c r="P161" s="54">
        <f t="shared" si="105"/>
        <v>0</v>
      </c>
      <c r="Q161" s="88">
        <f t="shared" si="106"/>
        <v>-4.9062500000000142</v>
      </c>
      <c r="R161" s="770">
        <f t="shared" ref="R161:R165" si="110">O161/L161</f>
        <v>0.92640624999999976</v>
      </c>
      <c r="S161" s="927">
        <f>R173</f>
        <v>0.91380953630155914</v>
      </c>
      <c r="T161" s="89">
        <v>0.16666666666666666</v>
      </c>
      <c r="U161" s="89">
        <v>0.27777777777777779</v>
      </c>
      <c r="V161" s="769">
        <v>5</v>
      </c>
      <c r="W161" s="90">
        <f t="shared" ref="W161:W172" si="111">(U161-T161)*24*60</f>
        <v>160.00000000000003</v>
      </c>
      <c r="X161" s="96"/>
      <c r="Y161" s="96"/>
      <c r="Z161" s="54"/>
      <c r="AA161" s="54"/>
      <c r="AB161" s="928"/>
      <c r="AC161" s="928"/>
      <c r="AD161" s="769"/>
      <c r="AE161" s="769"/>
      <c r="AF161" s="54">
        <f t="shared" si="61"/>
        <v>-88.312500000000227</v>
      </c>
      <c r="AG161" s="770">
        <f t="shared" si="62"/>
        <v>0.92640624999999976</v>
      </c>
      <c r="AH161" s="927">
        <f>AG173</f>
        <v>0.91837558904850081</v>
      </c>
    </row>
    <row r="162" spans="1:36" ht="19.2" customHeight="1">
      <c r="A162" s="92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3826</v>
      </c>
      <c r="H162" s="84">
        <f t="shared" si="107"/>
        <v>130963.97999999998</v>
      </c>
      <c r="I162" s="7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2207.3076923076915</v>
      </c>
      <c r="O162" s="86">
        <f t="shared" si="109"/>
        <v>169.79289940828397</v>
      </c>
      <c r="P162" s="54">
        <f t="shared" si="105"/>
        <v>0</v>
      </c>
      <c r="Q162" s="88">
        <f t="shared" si="106"/>
        <v>-3.2840236686390938</v>
      </c>
      <c r="R162" s="770">
        <f t="shared" si="110"/>
        <v>0.98102564102564083</v>
      </c>
      <c r="S162" s="927"/>
      <c r="T162" s="89">
        <v>0.29305555555555557</v>
      </c>
      <c r="U162" s="89">
        <v>0.36527777777777781</v>
      </c>
      <c r="V162" s="769">
        <v>22</v>
      </c>
      <c r="W162" s="90">
        <f t="shared" si="111"/>
        <v>104.00000000000003</v>
      </c>
      <c r="X162" s="96">
        <v>0.28194444444444444</v>
      </c>
      <c r="Y162" s="96">
        <v>0.29166666666666669</v>
      </c>
      <c r="Z162" s="54"/>
      <c r="AA162" s="54"/>
      <c r="AB162" s="928"/>
      <c r="AC162" s="928"/>
      <c r="AD162" s="769">
        <v>1</v>
      </c>
      <c r="AE162" s="769"/>
      <c r="AF162" s="54">
        <f t="shared" si="61"/>
        <v>-42.692307692308532</v>
      </c>
      <c r="AG162" s="770">
        <f t="shared" si="62"/>
        <v>0.9810256410256406</v>
      </c>
      <c r="AH162" s="927"/>
    </row>
    <row r="163" spans="1:36" ht="19.2" customHeight="1">
      <c r="A163" s="92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5484.2000000000007</v>
      </c>
      <c r="H163" s="84">
        <f t="shared" si="107"/>
        <v>199679.72200000001</v>
      </c>
      <c r="I163" s="76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2419.5</v>
      </c>
      <c r="O163" s="86">
        <f t="shared" si="109"/>
        <v>241.95</v>
      </c>
      <c r="P163" s="54">
        <f t="shared" si="105"/>
        <v>0</v>
      </c>
      <c r="Q163" s="88">
        <f t="shared" si="106"/>
        <v>-34.949999999999989</v>
      </c>
      <c r="R163" s="770">
        <f t="shared" si="110"/>
        <v>0.87378114842903576</v>
      </c>
      <c r="S163" s="927"/>
      <c r="T163" s="89">
        <v>0.38055555555555559</v>
      </c>
      <c r="U163" s="89">
        <v>0.47500000000000003</v>
      </c>
      <c r="V163" s="769">
        <v>22</v>
      </c>
      <c r="W163" s="90">
        <f t="shared" si="111"/>
        <v>136</v>
      </c>
      <c r="X163" s="96">
        <v>0.36944444444444446</v>
      </c>
      <c r="Y163" s="96">
        <v>0.37916666666666665</v>
      </c>
      <c r="Z163" s="54"/>
      <c r="AA163" s="54"/>
      <c r="AB163" s="928"/>
      <c r="AC163" s="928"/>
      <c r="AD163" s="769"/>
      <c r="AE163" s="769">
        <v>1</v>
      </c>
      <c r="AF163" s="54">
        <f t="shared" si="61"/>
        <v>-349.5</v>
      </c>
      <c r="AG163" s="770">
        <f t="shared" si="62"/>
        <v>0.87378114842903576</v>
      </c>
      <c r="AH163" s="927"/>
    </row>
    <row r="164" spans="1:36" ht="19.2" customHeight="1">
      <c r="A164" s="92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2234.8000000000002</v>
      </c>
      <c r="H164" s="84">
        <f t="shared" si="107"/>
        <v>80072.884000000005</v>
      </c>
      <c r="I164" s="769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2162.7096774193569</v>
      </c>
      <c r="O164" s="86">
        <f t="shared" si="109"/>
        <v>196.60997067448699</v>
      </c>
      <c r="P164" s="54">
        <f t="shared" si="105"/>
        <v>0</v>
      </c>
      <c r="Q164" s="88">
        <f t="shared" si="106"/>
        <v>-7.9354838709675448</v>
      </c>
      <c r="R164" s="770">
        <f t="shared" si="110"/>
        <v>0.96120430107526977</v>
      </c>
      <c r="S164" s="927"/>
      <c r="T164" s="89">
        <v>0.51527777777777783</v>
      </c>
      <c r="U164" s="89">
        <v>0.55833333333333335</v>
      </c>
      <c r="V164" s="769">
        <v>5</v>
      </c>
      <c r="W164" s="90">
        <f t="shared" si="111"/>
        <v>61.999999999999943</v>
      </c>
      <c r="X164" s="96"/>
      <c r="Y164" s="96"/>
      <c r="Z164" s="54"/>
      <c r="AA164" s="54"/>
      <c r="AB164" s="928"/>
      <c r="AC164" s="928"/>
      <c r="AD164" s="769"/>
      <c r="AE164" s="769"/>
      <c r="AF164" s="54">
        <f>N164-K164</f>
        <v>-87.290322580643078</v>
      </c>
      <c r="AG164" s="770">
        <f>N164/K164</f>
        <v>0.96120430107526977</v>
      </c>
      <c r="AH164" s="927"/>
    </row>
    <row r="165" spans="1:36" ht="19.2" customHeight="1">
      <c r="A165" s="92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2580.8000000000002</v>
      </c>
      <c r="H165" s="84">
        <f t="shared" si="107"/>
        <v>93966.928</v>
      </c>
      <c r="I165" s="76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2419.5000000000027</v>
      </c>
      <c r="O165" s="86">
        <f t="shared" si="109"/>
        <v>241.95000000000027</v>
      </c>
      <c r="P165" s="54">
        <f t="shared" si="105"/>
        <v>0</v>
      </c>
      <c r="Q165" s="88">
        <f t="shared" si="106"/>
        <v>-34.949999999999704</v>
      </c>
      <c r="R165" s="770">
        <f t="shared" si="110"/>
        <v>0.87378114842903676</v>
      </c>
      <c r="S165" s="927"/>
      <c r="T165" s="89">
        <v>0.56388888888888888</v>
      </c>
      <c r="U165" s="89">
        <v>0.60833333333333328</v>
      </c>
      <c r="V165" s="769">
        <v>8</v>
      </c>
      <c r="W165" s="90">
        <f t="shared" si="111"/>
        <v>63.999999999999929</v>
      </c>
      <c r="X165" s="96"/>
      <c r="Y165" s="96"/>
      <c r="Z165" s="54"/>
      <c r="AA165" s="54"/>
      <c r="AB165" s="928"/>
      <c r="AC165" s="928"/>
      <c r="AD165" s="769"/>
      <c r="AE165" s="769"/>
      <c r="AF165" s="54">
        <f>N165-K165</f>
        <v>-349.49999999999727</v>
      </c>
      <c r="AG165" s="770">
        <f>N165/K165</f>
        <v>0.87378114842903676</v>
      </c>
      <c r="AH165" s="927"/>
    </row>
    <row r="166" spans="1:36" ht="19.2" customHeight="1">
      <c r="A166" s="926"/>
      <c r="B166" s="121" t="s">
        <v>104</v>
      </c>
      <c r="C166" s="121"/>
      <c r="D166" s="82" t="s">
        <v>87</v>
      </c>
      <c r="E166" s="83"/>
      <c r="F166" s="279">
        <v>34.229999999999997</v>
      </c>
      <c r="G166" s="57">
        <v>1488.8000000000002</v>
      </c>
      <c r="H166" s="84">
        <f t="shared" si="107"/>
        <v>50961.624000000003</v>
      </c>
      <c r="I166" s="769"/>
      <c r="J166" s="87"/>
      <c r="K166" s="57"/>
      <c r="L166" s="86"/>
      <c r="M166" s="87">
        <v>13</v>
      </c>
      <c r="N166" s="57"/>
      <c r="O166" s="86"/>
      <c r="P166" s="54"/>
      <c r="Q166" s="88"/>
      <c r="R166" s="770"/>
      <c r="S166" s="927"/>
      <c r="T166" s="89">
        <v>0.61319444444444438</v>
      </c>
      <c r="U166" s="89">
        <v>0.64166666666666661</v>
      </c>
      <c r="V166" s="769">
        <v>7</v>
      </c>
      <c r="W166" s="90">
        <f t="shared" si="111"/>
        <v>41.000000000000014</v>
      </c>
      <c r="X166" s="96"/>
      <c r="Y166" s="96"/>
      <c r="Z166" s="54"/>
      <c r="AA166" s="54"/>
      <c r="AB166" s="928"/>
      <c r="AC166" s="928"/>
      <c r="AD166" s="769"/>
      <c r="AE166" s="769"/>
      <c r="AF166" s="54">
        <f>N166-K166</f>
        <v>0</v>
      </c>
      <c r="AG166" s="770" t="e">
        <f>N166/K166</f>
        <v>#DIV/0!</v>
      </c>
      <c r="AH166" s="927"/>
    </row>
    <row r="167" spans="1:36" ht="19.2" customHeight="1">
      <c r="A167" s="92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69"/>
      <c r="J167" s="87"/>
      <c r="K167" s="57"/>
      <c r="L167" s="86"/>
      <c r="M167" s="87"/>
      <c r="N167" s="57"/>
      <c r="O167" s="86"/>
      <c r="P167" s="54"/>
      <c r="Q167" s="88"/>
      <c r="R167" s="770"/>
      <c r="S167" s="927"/>
      <c r="T167" s="89"/>
      <c r="U167" s="89"/>
      <c r="V167" s="769" t="s">
        <v>15</v>
      </c>
      <c r="W167" s="90">
        <f t="shared" si="111"/>
        <v>0</v>
      </c>
      <c r="X167" s="96"/>
      <c r="Y167" s="96"/>
      <c r="Z167" s="54"/>
      <c r="AA167" s="54"/>
      <c r="AB167" s="928"/>
      <c r="AC167" s="928"/>
      <c r="AD167" s="769"/>
      <c r="AE167" s="769"/>
      <c r="AF167" s="54">
        <f t="shared" si="61"/>
        <v>0</v>
      </c>
      <c r="AG167" s="770" t="e">
        <f t="shared" si="62"/>
        <v>#DIV/0!</v>
      </c>
      <c r="AH167" s="927"/>
    </row>
    <row r="168" spans="1:36" ht="19.2" customHeight="1">
      <c r="A168" s="92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69"/>
      <c r="J168" s="87"/>
      <c r="K168" s="57"/>
      <c r="L168" s="86"/>
      <c r="M168" s="87"/>
      <c r="N168" s="57"/>
      <c r="O168" s="86"/>
      <c r="P168" s="54"/>
      <c r="Q168" s="88"/>
      <c r="R168" s="770"/>
      <c r="S168" s="927"/>
      <c r="T168" s="89"/>
      <c r="U168" s="89"/>
      <c r="V168" s="769"/>
      <c r="W168" s="90">
        <f t="shared" si="111"/>
        <v>0</v>
      </c>
      <c r="X168" s="96"/>
      <c r="Y168" s="96"/>
      <c r="Z168" s="54"/>
      <c r="AA168" s="54"/>
      <c r="AB168" s="928"/>
      <c r="AC168" s="928"/>
      <c r="AD168" s="769"/>
      <c r="AE168" s="769"/>
      <c r="AF168" s="54">
        <f t="shared" si="61"/>
        <v>0</v>
      </c>
      <c r="AG168" s="770" t="e">
        <f t="shared" si="62"/>
        <v>#DIV/0!</v>
      </c>
      <c r="AH168" s="927"/>
    </row>
    <row r="169" spans="1:36" ht="19.2" customHeight="1">
      <c r="A169" s="92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69"/>
      <c r="J169" s="87"/>
      <c r="K169" s="57"/>
      <c r="L169" s="86"/>
      <c r="M169" s="87"/>
      <c r="N169" s="57"/>
      <c r="O169" s="86"/>
      <c r="P169" s="54"/>
      <c r="Q169" s="88"/>
      <c r="R169" s="770"/>
      <c r="S169" s="927"/>
      <c r="T169" s="89"/>
      <c r="U169" s="89"/>
      <c r="V169" s="769"/>
      <c r="W169" s="90">
        <f t="shared" si="111"/>
        <v>0</v>
      </c>
      <c r="X169" s="96"/>
      <c r="Y169" s="96"/>
      <c r="Z169" s="54"/>
      <c r="AA169" s="54"/>
      <c r="AB169" s="928"/>
      <c r="AC169" s="928"/>
      <c r="AD169" s="769"/>
      <c r="AE169" s="769"/>
      <c r="AF169" s="54">
        <f t="shared" si="61"/>
        <v>0</v>
      </c>
      <c r="AG169" s="770" t="e">
        <f t="shared" si="62"/>
        <v>#DIV/0!</v>
      </c>
      <c r="AH169" s="927"/>
    </row>
    <row r="170" spans="1:36" ht="19.2" customHeight="1">
      <c r="A170" s="92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69"/>
      <c r="J170" s="87"/>
      <c r="K170" s="57"/>
      <c r="L170" s="86"/>
      <c r="M170" s="87"/>
      <c r="N170" s="57"/>
      <c r="O170" s="86"/>
      <c r="P170" s="54"/>
      <c r="Q170" s="88"/>
      <c r="R170" s="770"/>
      <c r="S170" s="927"/>
      <c r="T170" s="89"/>
      <c r="U170" s="89"/>
      <c r="V170" s="769"/>
      <c r="W170" s="90">
        <f t="shared" si="111"/>
        <v>0</v>
      </c>
      <c r="X170" s="96"/>
      <c r="Y170" s="96"/>
      <c r="Z170" s="54"/>
      <c r="AA170" s="54"/>
      <c r="AB170" s="928"/>
      <c r="AC170" s="928"/>
      <c r="AD170" s="769"/>
      <c r="AE170" s="769"/>
      <c r="AF170" s="54">
        <f t="shared" si="61"/>
        <v>0</v>
      </c>
      <c r="AG170" s="770" t="e">
        <f t="shared" si="62"/>
        <v>#DIV/0!</v>
      </c>
      <c r="AH170" s="927"/>
    </row>
    <row r="171" spans="1:36" ht="19.2" customHeight="1">
      <c r="A171" s="92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69"/>
      <c r="J171" s="87"/>
      <c r="K171" s="57"/>
      <c r="L171" s="86"/>
      <c r="M171" s="87"/>
      <c r="N171" s="57"/>
      <c r="O171" s="86"/>
      <c r="P171" s="54"/>
      <c r="Q171" s="88"/>
      <c r="R171" s="770"/>
      <c r="S171" s="927"/>
      <c r="T171" s="89"/>
      <c r="U171" s="89"/>
      <c r="V171" s="769"/>
      <c r="W171" s="90">
        <f t="shared" si="111"/>
        <v>0</v>
      </c>
      <c r="X171" s="96"/>
      <c r="Y171" s="96"/>
      <c r="Z171" s="54"/>
      <c r="AA171" s="54"/>
      <c r="AB171" s="928"/>
      <c r="AC171" s="928"/>
      <c r="AD171" s="769"/>
      <c r="AE171" s="769"/>
      <c r="AF171" s="54"/>
      <c r="AG171" s="770"/>
      <c r="AH171" s="927"/>
    </row>
    <row r="172" spans="1:36" ht="19.2" customHeight="1">
      <c r="A172" s="92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69"/>
      <c r="J172" s="87"/>
      <c r="K172" s="57"/>
      <c r="L172" s="86"/>
      <c r="M172" s="87"/>
      <c r="N172" s="57"/>
      <c r="O172" s="86"/>
      <c r="P172" s="54"/>
      <c r="Q172" s="88"/>
      <c r="R172" s="770"/>
      <c r="S172" s="927"/>
      <c r="T172" s="89"/>
      <c r="U172" s="89"/>
      <c r="V172" s="769"/>
      <c r="W172" s="90">
        <f t="shared" si="111"/>
        <v>0</v>
      </c>
      <c r="X172" s="96"/>
      <c r="Y172" s="96"/>
      <c r="Z172" s="54"/>
      <c r="AA172" s="54"/>
      <c r="AB172" s="928"/>
      <c r="AC172" s="928"/>
      <c r="AD172" s="769"/>
      <c r="AE172" s="769"/>
      <c r="AF172" s="54"/>
      <c r="AG172" s="770"/>
      <c r="AH172" s="927"/>
    </row>
    <row r="173" spans="1:36" ht="19.2" customHeight="1">
      <c r="A173" s="926"/>
      <c r="B173" s="121">
        <v>0</v>
      </c>
      <c r="C173" s="100" t="s">
        <v>1548</v>
      </c>
      <c r="D173" s="924" t="s">
        <v>1524</v>
      </c>
      <c r="E173" s="924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12.5</v>
      </c>
      <c r="N173" s="101">
        <f t="shared" si="112"/>
        <v>2064.1409739454102</v>
      </c>
      <c r="O173" s="104">
        <f t="shared" si="112"/>
        <v>182.41265734988755</v>
      </c>
      <c r="P173" s="54">
        <f>M173-J173</f>
        <v>9.9999999999999645E-2</v>
      </c>
      <c r="Q173" s="88">
        <f>O173-L173</f>
        <v>-17.205151507921272</v>
      </c>
      <c r="R173" s="105">
        <f>O173/L173</f>
        <v>0.91380953630155914</v>
      </c>
      <c r="S173" s="92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925"/>
      <c r="AC173" s="925"/>
      <c r="AD173" s="107">
        <f>SUM(AD161:AD172)</f>
        <v>1</v>
      </c>
      <c r="AE173" s="107">
        <f>SUM(AE161:AE172)</f>
        <v>1</v>
      </c>
      <c r="AF173" s="54">
        <f t="shared" si="61"/>
        <v>-183.45902605458969</v>
      </c>
      <c r="AG173" s="770">
        <f t="shared" si="62"/>
        <v>0.91837558904850081</v>
      </c>
      <c r="AH173" s="92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1549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1550</v>
      </c>
    </row>
    <row r="186" spans="23:36">
      <c r="W186" s="33"/>
      <c r="AJ186" s="272" t="s">
        <v>1551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4E2728-5F99-43D6-9315-CF089C6F9BC1}"/>
</file>

<file path=customXml/itemProps2.xml><?xml version="1.0" encoding="utf-8"?>
<ds:datastoreItem xmlns:ds="http://schemas.openxmlformats.org/officeDocument/2006/customXml" ds:itemID="{0258712E-77BC-4F32-82F0-75B64333A466}"/>
</file>

<file path=customXml/itemProps3.xml><?xml version="1.0" encoding="utf-8"?>
<ds:datastoreItem xmlns:ds="http://schemas.openxmlformats.org/officeDocument/2006/customXml" ds:itemID="{8E68F9A7-A35E-44DD-A1DC-36BE98512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0801</vt:lpstr>
      <vt:lpstr>晉欣18度C0801</vt:lpstr>
      <vt:lpstr>晉欣4度C0801</vt:lpstr>
      <vt:lpstr>0802</vt:lpstr>
      <vt:lpstr>晉欣18度C0802</vt:lpstr>
      <vt:lpstr>晉欣4度C0802</vt:lpstr>
      <vt:lpstr>0803</vt:lpstr>
      <vt:lpstr>晉欣18度C0803</vt:lpstr>
      <vt:lpstr>晉欣4度C0803</vt:lpstr>
      <vt:lpstr>0804</vt:lpstr>
      <vt:lpstr>晉欣18度C0804</vt:lpstr>
      <vt:lpstr>晉欣4度C0804</vt:lpstr>
      <vt:lpstr>0805</vt:lpstr>
      <vt:lpstr>晉欣18度C0805</vt:lpstr>
      <vt:lpstr>晉欣4度C0805</vt:lpstr>
      <vt:lpstr>0806</vt:lpstr>
      <vt:lpstr>晉欣18度C0806</vt:lpstr>
      <vt:lpstr>晉欣4度C0806</vt:lpstr>
      <vt:lpstr>0807</vt:lpstr>
      <vt:lpstr>晉欣18度C0807</vt:lpstr>
      <vt:lpstr>晉欣4度C0807</vt:lpstr>
      <vt:lpstr>0808</vt:lpstr>
      <vt:lpstr>晉欣18度C0808</vt:lpstr>
      <vt:lpstr>晉欣4度C0808</vt:lpstr>
      <vt:lpstr>0809</vt:lpstr>
      <vt:lpstr>晉欣18度C0809</vt:lpstr>
      <vt:lpstr>晉欣4度C0809</vt:lpstr>
      <vt:lpstr>0810</vt:lpstr>
      <vt:lpstr>晉欣18度C0810</vt:lpstr>
      <vt:lpstr>晉欣4度C0810</vt:lpstr>
      <vt:lpstr>0811</vt:lpstr>
      <vt:lpstr>晉欣18度C0811</vt:lpstr>
      <vt:lpstr>晉欣4度C0811</vt:lpstr>
      <vt:lpstr>0812</vt:lpstr>
      <vt:lpstr>晉欣18度C0812</vt:lpstr>
      <vt:lpstr>晉欣4度C0812</vt:lpstr>
      <vt:lpstr>0813</vt:lpstr>
      <vt:lpstr>晉欣18度C0813</vt:lpstr>
      <vt:lpstr>晉欣4度C0813</vt:lpstr>
      <vt:lpstr>0814</vt:lpstr>
      <vt:lpstr>晉欣18度C0814</vt:lpstr>
      <vt:lpstr>晉欣4度C0814</vt:lpstr>
      <vt:lpstr>0815</vt:lpstr>
      <vt:lpstr>晉欣18度C0815</vt:lpstr>
      <vt:lpstr>晉欣4度C0815</vt:lpstr>
      <vt:lpstr>0816</vt:lpstr>
      <vt:lpstr>晉欣18度C0816</vt:lpstr>
      <vt:lpstr>晉欣4度C0816</vt:lpstr>
      <vt:lpstr>0817</vt:lpstr>
      <vt:lpstr>晉欣18度C0817</vt:lpstr>
      <vt:lpstr>晉欣4度C0817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2026-08-18T11:28:19Z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